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e/Dropbox/Manuscripts 2025/Eisman et al - CXCR4/JCI-submission/Revisions/Supplemental Data- Revised/"/>
    </mc:Choice>
  </mc:AlternateContent>
  <xr:revisionPtr revIDLastSave="0" documentId="13_ncr:1_{3F80AE44-08D9-F045-B08F-2432503CEDA7}" xr6:coauthVersionLast="47" xr6:coauthVersionMax="47" xr10:uidLastSave="{00000000-0000-0000-0000-000000000000}"/>
  <bookViews>
    <workbookView xWindow="-47320" yWindow="-2940" windowWidth="33860" windowHeight="13800" firstSheet="3" activeTab="20" xr2:uid="{117A1D1F-D277-4C0A-B2B4-F172F87A0938}"/>
  </bookViews>
  <sheets>
    <sheet name="Fig. 1A" sheetId="1" r:id="rId1"/>
    <sheet name="Fig. 1D" sheetId="2" r:id="rId2"/>
    <sheet name="Fig. 1F" sheetId="3" r:id="rId3"/>
    <sheet name="Fig. 2B" sheetId="22" r:id="rId4"/>
    <sheet name="Fig. 3C" sheetId="23" r:id="rId5"/>
    <sheet name="Fig. 3D" sheetId="24" r:id="rId6"/>
    <sheet name="Fig. 4A" sheetId="15" r:id="rId7"/>
    <sheet name="Fig. 4B" sheetId="6" r:id="rId8"/>
    <sheet name="Fig. 4C" sheetId="5" r:id="rId9"/>
    <sheet name="Fig. 4F" sheetId="14" r:id="rId10"/>
    <sheet name="Fig. 5B" sheetId="13" r:id="rId11"/>
    <sheet name="Fig. 5C" sheetId="10" r:id="rId12"/>
    <sheet name="Fig. 5D" sheetId="36" r:id="rId13"/>
    <sheet name="Fig. 5E" sheetId="11" r:id="rId14"/>
    <sheet name="Fig. 5G" sheetId="12" r:id="rId15"/>
    <sheet name="Fig. 5H" sheetId="37" r:id="rId16"/>
    <sheet name="Fig. 5I" sheetId="26" r:id="rId17"/>
    <sheet name="Fig. 6B" sheetId="16" r:id="rId18"/>
    <sheet name="Fig. 6C" sheetId="28" r:id="rId19"/>
    <sheet name="Fig. 6D" sheetId="29" r:id="rId20"/>
    <sheet name="Supp. Fig. 1B" sheetId="39" r:id="rId21"/>
    <sheet name="Supp. Fig 1C" sheetId="38" r:id="rId22"/>
    <sheet name="Supp. Fig 2A" sheetId="20" r:id="rId23"/>
    <sheet name="Supp. Fig. 2B" sheetId="9" r:id="rId24"/>
    <sheet name="Supp. Fig. 2C" sheetId="8" r:id="rId25"/>
    <sheet name="Supp. Fig. 4A" sheetId="25" r:id="rId26"/>
    <sheet name="Supp. Fig. 4B" sheetId="32" r:id="rId27"/>
    <sheet name="Supp. Fig. 4C" sheetId="31" r:id="rId28"/>
    <sheet name="Supp. Fig. 5" sheetId="33" r:id="rId29"/>
    <sheet name="Supp. Fig. 6A" sheetId="17" r:id="rId30"/>
    <sheet name="Supp. Fig. 6B" sheetId="27" r:id="rId3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6" l="1"/>
  <c r="G15" i="16"/>
  <c r="H14" i="16"/>
  <c r="G14" i="16"/>
  <c r="G13" i="16"/>
  <c r="H13" i="16"/>
  <c r="M14" i="16"/>
  <c r="L14" i="16"/>
  <c r="M15" i="16"/>
  <c r="L15" i="16"/>
  <c r="M13" i="16"/>
  <c r="L13" i="16"/>
  <c r="G14" i="28"/>
  <c r="F14" i="28"/>
  <c r="G13" i="28"/>
  <c r="G12" i="28"/>
  <c r="F13" i="28"/>
  <c r="F12" i="28"/>
  <c r="C56" i="6"/>
  <c r="C55" i="6"/>
  <c r="B56" i="6"/>
  <c r="B55" i="6"/>
  <c r="C27" i="6"/>
  <c r="B27" i="6"/>
  <c r="C26" i="6"/>
  <c r="B26" i="6"/>
  <c r="C43" i="15"/>
  <c r="B43" i="15"/>
  <c r="C42" i="15"/>
  <c r="B42" i="15"/>
  <c r="C29" i="15"/>
  <c r="C28" i="15"/>
  <c r="B29" i="15"/>
  <c r="B28" i="15"/>
  <c r="C22" i="15"/>
  <c r="C21" i="15"/>
  <c r="B22" i="15"/>
  <c r="B21" i="15"/>
  <c r="C15" i="15"/>
  <c r="B15" i="15"/>
  <c r="C14" i="15"/>
  <c r="B14" i="15"/>
  <c r="C12" i="6"/>
  <c r="C13" i="6"/>
  <c r="B12" i="6"/>
  <c r="V7" i="20"/>
  <c r="V8" i="20"/>
  <c r="V9" i="20"/>
  <c r="U7" i="20"/>
  <c r="U8" i="20"/>
  <c r="U9" i="20"/>
  <c r="V6" i="20"/>
  <c r="U6" i="20"/>
  <c r="Q7" i="20"/>
  <c r="Q8" i="20"/>
  <c r="Q9" i="20"/>
  <c r="P7" i="20"/>
  <c r="P8" i="20"/>
  <c r="P9" i="20"/>
  <c r="Q6" i="20"/>
  <c r="P6" i="20"/>
  <c r="L7" i="20"/>
  <c r="L8" i="20"/>
  <c r="L9" i="20"/>
  <c r="K7" i="20"/>
  <c r="K8" i="20"/>
  <c r="K9" i="20"/>
  <c r="L6" i="20"/>
  <c r="K6" i="20"/>
  <c r="F6" i="20"/>
  <c r="G7" i="20"/>
  <c r="G8" i="20"/>
  <c r="G9" i="20"/>
  <c r="F7" i="20"/>
  <c r="F8" i="20"/>
  <c r="F9" i="20"/>
  <c r="G6" i="20"/>
  <c r="C14" i="28"/>
  <c r="B14" i="28"/>
  <c r="C15" i="16"/>
  <c r="B15" i="16"/>
  <c r="H22" i="27"/>
  <c r="H21" i="27"/>
  <c r="H20" i="27"/>
  <c r="G22" i="27"/>
  <c r="G21" i="27"/>
  <c r="G20" i="27"/>
  <c r="C22" i="27"/>
  <c r="C21" i="27"/>
  <c r="C20" i="27"/>
  <c r="B22" i="27"/>
  <c r="B21" i="27"/>
  <c r="B20" i="27"/>
  <c r="D12" i="5"/>
  <c r="D13" i="5"/>
  <c r="E13" i="5"/>
  <c r="E12" i="5"/>
  <c r="C13" i="5"/>
  <c r="C12" i="5"/>
  <c r="G56" i="6"/>
  <c r="F56" i="6"/>
  <c r="G27" i="6"/>
  <c r="F27" i="6"/>
  <c r="G13" i="6"/>
  <c r="F13" i="6"/>
  <c r="I43" i="15"/>
  <c r="H43" i="15"/>
  <c r="I29" i="15"/>
  <c r="H29" i="15"/>
  <c r="I22" i="15"/>
  <c r="H22" i="15"/>
  <c r="I15" i="15"/>
  <c r="H15" i="15"/>
  <c r="E72" i="22"/>
  <c r="D72" i="22"/>
  <c r="E49" i="22"/>
  <c r="D49" i="22"/>
  <c r="E34" i="22"/>
  <c r="D34" i="22"/>
  <c r="E15" i="22"/>
  <c r="D15" i="22"/>
  <c r="K8" i="22"/>
  <c r="H56" i="22"/>
  <c r="H58" i="22"/>
  <c r="H59" i="22"/>
  <c r="H60" i="22"/>
  <c r="H62" i="22"/>
  <c r="H63" i="22"/>
  <c r="H65" i="22"/>
  <c r="H66" i="22"/>
  <c r="H68" i="22"/>
  <c r="H69" i="22"/>
  <c r="H70" i="22"/>
  <c r="H51" i="22"/>
  <c r="G52" i="22"/>
  <c r="G53" i="22"/>
  <c r="G57" i="22"/>
  <c r="G58" i="22"/>
  <c r="G59" i="22"/>
  <c r="G60" i="22"/>
  <c r="G71" i="22"/>
  <c r="G51" i="22"/>
  <c r="G38" i="22"/>
  <c r="H38" i="22"/>
  <c r="G39" i="22"/>
  <c r="H39" i="22"/>
  <c r="G40" i="22"/>
  <c r="H40" i="22"/>
  <c r="G41" i="22"/>
  <c r="H41" i="22"/>
  <c r="G42" i="22"/>
  <c r="H42" i="22"/>
  <c r="G45" i="22"/>
  <c r="H45" i="22"/>
  <c r="H46" i="22"/>
  <c r="H47" i="22"/>
  <c r="H37" i="22"/>
  <c r="G48" i="22"/>
  <c r="G37" i="22"/>
  <c r="H33" i="22"/>
  <c r="G33" i="22"/>
  <c r="G18" i="22"/>
  <c r="H18" i="22"/>
  <c r="G19" i="22"/>
  <c r="H19" i="22"/>
  <c r="G20" i="22"/>
  <c r="H20" i="22"/>
  <c r="G21" i="22"/>
  <c r="H24" i="22"/>
  <c r="G25" i="22"/>
  <c r="H25" i="22"/>
  <c r="G26" i="22"/>
  <c r="H26" i="22"/>
  <c r="G27" i="22"/>
  <c r="H27" i="22"/>
  <c r="G28" i="22"/>
  <c r="H28" i="22"/>
  <c r="G29" i="22"/>
  <c r="H29" i="22"/>
  <c r="G30" i="22"/>
  <c r="G31" i="22"/>
  <c r="G32" i="22"/>
  <c r="H13" i="22"/>
  <c r="G14" i="22"/>
  <c r="G7" i="22"/>
  <c r="G8" i="22"/>
  <c r="G9" i="22"/>
  <c r="G10" i="22"/>
  <c r="G11" i="22"/>
  <c r="H6" i="22"/>
  <c r="G6" i="22"/>
  <c r="E71" i="22"/>
  <c r="H71" i="22" s="1"/>
  <c r="D71" i="22"/>
  <c r="H52" i="22" s="1"/>
  <c r="E48" i="22"/>
  <c r="H48" i="22" s="1"/>
  <c r="D48" i="22"/>
  <c r="G43" i="22" s="1"/>
  <c r="E33" i="22"/>
  <c r="D33" i="22"/>
  <c r="H21" i="22" s="1"/>
  <c r="E14" i="22"/>
  <c r="D14" i="22"/>
  <c r="G12" i="22" s="1"/>
  <c r="H67" i="22" l="1"/>
  <c r="H14" i="22"/>
  <c r="L8" i="22" s="1"/>
  <c r="H64" i="22"/>
  <c r="H61" i="22"/>
  <c r="H7" i="22"/>
  <c r="H22" i="22"/>
  <c r="G44" i="22"/>
  <c r="G56" i="22"/>
  <c r="H57" i="22"/>
  <c r="H12" i="22"/>
  <c r="H11" i="22"/>
  <c r="H10" i="22"/>
  <c r="G24" i="22"/>
  <c r="H9" i="22"/>
  <c r="H23" i="22"/>
  <c r="H8" i="22"/>
  <c r="G23" i="22"/>
  <c r="H44" i="22"/>
  <c r="G17" i="22"/>
  <c r="G22" i="22"/>
  <c r="H43" i="22"/>
  <c r="G55" i="22"/>
  <c r="H17" i="22"/>
  <c r="G54" i="22"/>
  <c r="H55" i="22"/>
  <c r="H54" i="22"/>
  <c r="H53" i="22"/>
  <c r="G13" i="22"/>
  <c r="H11" i="9"/>
  <c r="D11" i="9"/>
  <c r="E11" i="9"/>
  <c r="F11" i="9"/>
  <c r="G11" i="9"/>
  <c r="C11" i="9"/>
  <c r="G9" i="5"/>
  <c r="I11" i="5"/>
  <c r="H11" i="5"/>
  <c r="G11" i="5"/>
  <c r="I10" i="5"/>
  <c r="H10" i="5"/>
  <c r="G10" i="5"/>
  <c r="I9" i="5"/>
  <c r="H9" i="5"/>
</calcChain>
</file>

<file path=xl/sharedStrings.xml><?xml version="1.0" encoding="utf-8"?>
<sst xmlns="http://schemas.openxmlformats.org/spreadsheetml/2006/main" count="1682" uniqueCount="490">
  <si>
    <t>A</t>
  </si>
  <si>
    <t>B</t>
  </si>
  <si>
    <t>speed</t>
  </si>
  <si>
    <t>aspect ratio</t>
  </si>
  <si>
    <t>m24 MFI</t>
  </si>
  <si>
    <t>CXCR4 MFI</t>
  </si>
  <si>
    <t>Unstained</t>
  </si>
  <si>
    <t>Vehicle</t>
  </si>
  <si>
    <t>AMD3100</t>
  </si>
  <si>
    <t>HD3</t>
  </si>
  <si>
    <t>HD2</t>
  </si>
  <si>
    <t>HD1</t>
  </si>
  <si>
    <t>Raw MFI</t>
  </si>
  <si>
    <t>Normalized MFI</t>
  </si>
  <si>
    <t>WT</t>
  </si>
  <si>
    <t>Expt. 1</t>
  </si>
  <si>
    <t>Expt. 2</t>
  </si>
  <si>
    <t>Expt. 3</t>
  </si>
  <si>
    <t>Mean</t>
  </si>
  <si>
    <t>HD1 TREATED</t>
  </si>
  <si>
    <t>HD 2TREATED</t>
  </si>
  <si>
    <t>E:T</t>
  </si>
  <si>
    <t>NK92 parental</t>
  </si>
  <si>
    <t>NK92 CXCR4 KO</t>
  </si>
  <si>
    <t>SD</t>
  </si>
  <si>
    <t>WT
-
-</t>
  </si>
  <si>
    <t>WT
+
-</t>
  </si>
  <si>
    <t>WT
+
+</t>
  </si>
  <si>
    <t>KO
-
-</t>
  </si>
  <si>
    <t>KO
+
-</t>
  </si>
  <si>
    <t>KO
+
+</t>
  </si>
  <si>
    <t>Cell line
CXCL12
AMD3100</t>
  </si>
  <si>
    <t>Ordinary one-way ANOVA with multiple comparisons</t>
  </si>
  <si>
    <t>Number of families</t>
  </si>
  <si>
    <t>Number of comparisons per family</t>
  </si>
  <si>
    <t>Alpha</t>
  </si>
  <si>
    <t>Tukey's multiple comparisons test</t>
  </si>
  <si>
    <t>Mean diff.</t>
  </si>
  <si>
    <t>95.00% CI of diff.</t>
  </si>
  <si>
    <t>Below threshold?</t>
  </si>
  <si>
    <t>Summary</t>
  </si>
  <si>
    <t>Adjusted P Value</t>
  </si>
  <si>
    <t>  WT - - vs. WT + -</t>
  </si>
  <si>
    <t>-114249 to -54701</t>
  </si>
  <si>
    <t>Yes</t>
  </si>
  <si>
    <t>****</t>
  </si>
  <si>
    <t>&lt;0.0001</t>
  </si>
  <si>
    <t>A-B</t>
  </si>
  <si>
    <t>  WT - - vs. WT + +</t>
  </si>
  <si>
    <t>-35974 to 23574</t>
  </si>
  <si>
    <t>No</t>
  </si>
  <si>
    <t>ns</t>
  </si>
  <si>
    <t>A-C</t>
  </si>
  <si>
    <t>  WT - - vs. KO - -</t>
  </si>
  <si>
    <t>-52749 to 6799</t>
  </si>
  <si>
    <t>A-D</t>
  </si>
  <si>
    <t>  WT - - vs. KO + -</t>
  </si>
  <si>
    <t>-90802 to -26482</t>
  </si>
  <si>
    <t>***</t>
  </si>
  <si>
    <t>A-E</t>
  </si>
  <si>
    <t>  WT - - vs. KO + +</t>
  </si>
  <si>
    <t>-48349 to 11199</t>
  </si>
  <si>
    <t>A-F</t>
  </si>
  <si>
    <t>  WT + - vs. WT + +</t>
  </si>
  <si>
    <t>48501 to 108049</t>
  </si>
  <si>
    <t>B-C</t>
  </si>
  <si>
    <t>  WT + - vs. KO - -</t>
  </si>
  <si>
    <t>31726 to 91274</t>
  </si>
  <si>
    <t>B-D</t>
  </si>
  <si>
    <t>  WT + - vs. KO + -</t>
  </si>
  <si>
    <t>-6327 to 57993</t>
  </si>
  <si>
    <t>B-E</t>
  </si>
  <si>
    <t>  WT + - vs. KO + +</t>
  </si>
  <si>
    <t>36126 to 95674</t>
  </si>
  <si>
    <t>B-F</t>
  </si>
  <si>
    <t>  WT + + vs. KO - -</t>
  </si>
  <si>
    <t>-46549 to 12999</t>
  </si>
  <si>
    <t>C-D</t>
  </si>
  <si>
    <t>  WT + + vs. KO + -</t>
  </si>
  <si>
    <t>-84602 to -20282</t>
  </si>
  <si>
    <t>C-E</t>
  </si>
  <si>
    <t>  WT + + vs. KO + +</t>
  </si>
  <si>
    <t>-42149 to 17399</t>
  </si>
  <si>
    <t>C-F</t>
  </si>
  <si>
    <t>  KO - - vs. KO + -</t>
  </si>
  <si>
    <t>-67827 to -3507</t>
  </si>
  <si>
    <t>*</t>
  </si>
  <si>
    <t>D-E</t>
  </si>
  <si>
    <t>  KO - - vs. KO + +</t>
  </si>
  <si>
    <t>-25374 to 34174</t>
  </si>
  <si>
    <t>D-F</t>
  </si>
  <si>
    <t>  KO + - vs. KO + +</t>
  </si>
  <si>
    <t>7907 to 72227</t>
  </si>
  <si>
    <t>E-F</t>
  </si>
  <si>
    <t>Test details</t>
  </si>
  <si>
    <t>Mean 1</t>
  </si>
  <si>
    <t>Mean 2</t>
  </si>
  <si>
    <t>SE of diff.</t>
  </si>
  <si>
    <t>n1</t>
  </si>
  <si>
    <t>n2</t>
  </si>
  <si>
    <t>q</t>
  </si>
  <si>
    <t>DF</t>
  </si>
  <si>
    <t>Compact letter display</t>
  </si>
  <si>
    <t>  WT + -</t>
  </si>
  <si>
    <t>  KO + -</t>
  </si>
  <si>
    <t>  KO - -</t>
  </si>
  <si>
    <t>  KO + +</t>
  </si>
  <si>
    <t>  WT + +</t>
  </si>
  <si>
    <t>  WT - -</t>
  </si>
  <si>
    <t>Day</t>
  </si>
  <si>
    <t>&gt;0.9999</t>
  </si>
  <si>
    <t>Table Analyzed</t>
  </si>
  <si>
    <t>Combo-Freq-stages-ST3</t>
  </si>
  <si>
    <t>Column A</t>
  </si>
  <si>
    <t>vs.</t>
  </si>
  <si>
    <t>Column B</t>
  </si>
  <si>
    <t>Test name</t>
  </si>
  <si>
    <t>Wilcoxon matched-pairs signed rank test</t>
  </si>
  <si>
    <t>Comparison for each test</t>
  </si>
  <si>
    <t>Compare ranks of paired data</t>
  </si>
  <si>
    <t>Multiple comparisons</t>
  </si>
  <si>
    <t>False Discovery Rate (FDR)</t>
  </si>
  <si>
    <t>Method</t>
  </si>
  <si>
    <t>Two-stage step-up (Benjamini, Krieger, and Yekutieli)</t>
  </si>
  <si>
    <t>Desired FDR (Q)</t>
  </si>
  <si>
    <t>1.00%</t>
  </si>
  <si>
    <t>Number of tests performed</t>
  </si>
  <si>
    <t>Number of rows omitted</t>
  </si>
  <si>
    <t>Number of rows with incomplete data</t>
  </si>
  <si>
    <t>Discovery?</t>
  </si>
  <si>
    <t>P value</t>
  </si>
  <si>
    <t>Sum of pos. ranks</t>
  </si>
  <si>
    <t>Sum of neg. ranks</t>
  </si>
  <si>
    <t>Sum of signed ranks (W)</t>
  </si>
  <si>
    <t>q value</t>
  </si>
  <si>
    <t>Combo-Freq-stages-ST4</t>
  </si>
  <si>
    <t>Data 10</t>
  </si>
  <si>
    <t>Std. Deviation</t>
  </si>
  <si>
    <t>Veh</t>
  </si>
  <si>
    <t>AMD</t>
  </si>
  <si>
    <t>Plerix</t>
  </si>
  <si>
    <t>% NK cells</t>
  </si>
  <si>
    <t>Percentage NK cells - N v P</t>
  </si>
  <si>
    <t>    P value</t>
  </si>
  <si>
    <t>    Exact or approximate P value?</t>
  </si>
  <si>
    <t>Exact</t>
  </si>
  <si>
    <t>    P value summary</t>
  </si>
  <si>
    <t>    Significantly different (P &lt; 0.05)?</t>
  </si>
  <si>
    <t>    One- or two-tailed P value?</t>
  </si>
  <si>
    <t>Two-tailed</t>
  </si>
  <si>
    <t>    Sum of positive, negative ranks</t>
  </si>
  <si>
    <t>0.000 , -21.00</t>
  </si>
  <si>
    <t>    Sum of signed ranks (W)</t>
  </si>
  <si>
    <t>    Number of pairs</t>
  </si>
  <si>
    <t>    Number of ties (ignored)</t>
  </si>
  <si>
    <t>Median of differences</t>
  </si>
  <si>
    <t>    Median</t>
  </si>
  <si>
    <t>HD</t>
  </si>
  <si>
    <t>WHIM</t>
  </si>
  <si>
    <t>Percentage NK cells</t>
  </si>
  <si>
    <t>Mann Whitney test</t>
  </si>
  <si>
    <t>    Sum of  ranks in column A,B</t>
  </si>
  <si>
    <t>67 , 164</t>
  </si>
  <si>
    <t>    Mann-Whitney U</t>
  </si>
  <si>
    <t>Difference between medians</t>
  </si>
  <si>
    <t>    Median of column A</t>
  </si>
  <si>
    <t>5.390, n=9</t>
  </si>
  <si>
    <t>    Median of column B</t>
  </si>
  <si>
    <t>11.30, n=12</t>
  </si>
  <si>
    <t>    Difference: Actual</t>
  </si>
  <si>
    <t>    Difference: Hodges-Lehmann</t>
  </si>
  <si>
    <t>% CD57+ NK cells</t>
  </si>
  <si>
    <t>CD57+ / NK</t>
  </si>
  <si>
    <t>83 , 148</t>
  </si>
  <si>
    <t>19.30, n=9</t>
  </si>
  <si>
    <t>25.15, n=12</t>
  </si>
  <si>
    <t xml:space="preserve">AMD3100
</t>
  </si>
  <si>
    <t>.</t>
  </si>
  <si>
    <t>HSPC</t>
  </si>
  <si>
    <t>NKP</t>
  </si>
  <si>
    <t>Std. Error of Mean</t>
  </si>
  <si>
    <t>one-way ANOVA Friedmans test</t>
  </si>
  <si>
    <t>Tonsil</t>
  </si>
  <si>
    <t>Distribution assumption</t>
  </si>
  <si>
    <t>No assumption</t>
  </si>
  <si>
    <t>Friedman test</t>
  </si>
  <si>
    <t>  P value</t>
  </si>
  <si>
    <t>  Exact or approximate P value?</t>
  </si>
  <si>
    <t>  P value summary</t>
  </si>
  <si>
    <t>  Are means signif. different? (P &lt; 0.05)</t>
  </si>
  <si>
    <t>  Number of groups</t>
  </si>
  <si>
    <t>  Friedman statistic</t>
  </si>
  <si>
    <t>Data summary</t>
  </si>
  <si>
    <t>  Number of treatments (columns)</t>
  </si>
  <si>
    <t>  Number of subjects (rows)</t>
  </si>
  <si>
    <t>Friedmans test multiple comparisons</t>
  </si>
  <si>
    <t>Dunn's multiple comparisons test</t>
  </si>
  <si>
    <t>Rank sum diff.</t>
  </si>
  <si>
    <t>Significant?</t>
  </si>
  <si>
    <t>  HSPC vs. NKP</t>
  </si>
  <si>
    <t>  HSPC vs. cNK</t>
  </si>
  <si>
    <t>**</t>
  </si>
  <si>
    <t>  HSPC vs. mNK</t>
  </si>
  <si>
    <t>  NKP vs. cNK</t>
  </si>
  <si>
    <t>  NKP vs. mNK</t>
  </si>
  <si>
    <t>  cNK vs. mNK</t>
  </si>
  <si>
    <t>Rank sum 1</t>
  </si>
  <si>
    <t>Rank sum 2</t>
  </si>
  <si>
    <t>Z</t>
  </si>
  <si>
    <t>  HSPC</t>
  </si>
  <si>
    <t>  mNK</t>
  </si>
  <si>
    <t>  NKP</t>
  </si>
  <si>
    <t>A B</t>
  </si>
  <si>
    <t>  cNK</t>
  </si>
  <si>
    <t>Data 1</t>
  </si>
  <si>
    <t>Approximate</t>
  </si>
  <si>
    <t>arrest coefficient</t>
  </si>
  <si>
    <t>How large is the effect?</t>
  </si>
  <si>
    <t>%Area-paper</t>
  </si>
  <si>
    <t>483 , 220</t>
  </si>
  <si>
    <t>19.52, n=21</t>
  </si>
  <si>
    <t>11.48, n=16</t>
  </si>
  <si>
    <t>MFI-paper</t>
  </si>
  <si>
    <t>479 , 224</t>
  </si>
  <si>
    <t>29.40, n=21</t>
  </si>
  <si>
    <t>22.42, n=16</t>
  </si>
  <si>
    <t>% Area</t>
  </si>
  <si>
    <t>Number of values</t>
  </si>
  <si>
    <t>25% Percentile</t>
  </si>
  <si>
    <t>Median</t>
  </si>
  <si>
    <t>75% Percentile</t>
  </si>
  <si>
    <t>Combo-Freq-stages-ST1-2</t>
  </si>
  <si>
    <t>Day 7</t>
  </si>
  <si>
    <t>Day 14</t>
  </si>
  <si>
    <t>Day 21</t>
  </si>
  <si>
    <t>Day 28</t>
  </si>
  <si>
    <t>Set P value threshold</t>
  </si>
  <si>
    <t>No correction for multiple comparisons</t>
  </si>
  <si>
    <t>Holm-Šídák method</t>
  </si>
  <si>
    <t>Stats</t>
  </si>
  <si>
    <t>Ratio CD16-:CD16+</t>
  </si>
  <si>
    <t>CD16- : CD16+</t>
  </si>
  <si>
    <t>CD62L MFI</t>
  </si>
  <si>
    <t>Plerixafor</t>
  </si>
  <si>
    <t>Ratio CD16-:16+</t>
  </si>
  <si>
    <t>%CD57+</t>
  </si>
  <si>
    <t>WHIM: CD56+ CXCR4 MFI</t>
  </si>
  <si>
    <t>subset</t>
  </si>
  <si>
    <t>mean_CXCR4</t>
  </si>
  <si>
    <t>n_cells</t>
  </si>
  <si>
    <t>frequency_percent</t>
  </si>
  <si>
    <t>CD56dim NK cell</t>
  </si>
  <si>
    <t>CD56bright NK cell</t>
  </si>
  <si>
    <t>Proliferating NK cell</t>
  </si>
  <si>
    <t>one sample t test</t>
  </si>
  <si>
    <t>Theoretical mean</t>
  </si>
  <si>
    <t>Actual mean</t>
  </si>
  <si>
    <t>One sample t test</t>
  </si>
  <si>
    <t>Sample difference has zero SD</t>
  </si>
  <si>
    <t>  t, df</t>
  </si>
  <si>
    <t>t=6.031, df=3</t>
  </si>
  <si>
    <t>  P value (two tailed)</t>
  </si>
  <si>
    <t>  Significant (alpha=0.05)?</t>
  </si>
  <si>
    <t>  Discrepancy</t>
  </si>
  <si>
    <t>  SD of discrepancy</t>
  </si>
  <si>
    <t>  SEM of discrepancy</t>
  </si>
  <si>
    <t>  95% confidence interval</t>
  </si>
  <si>
    <t>-0.3966 to -0.1226</t>
  </si>
  <si>
    <t>  R squared (partial eta squared)</t>
  </si>
  <si>
    <t>CXCR4 KO</t>
  </si>
  <si>
    <t>t=6.860, df=2</t>
  </si>
  <si>
    <t>-0.7027 to -0.1610</t>
  </si>
  <si>
    <r>
      <t>adhesion values were normalized to Veh/WT controls within each independent experiment. Each symbol represents a technical replicate. Bars indicate the mean of all replicates. Statistical analysis was performed on experiment means  using a two-tailed one-sample t test compared with a theoretical mean of 1.</t>
    </r>
    <r>
      <rPr>
        <sz val="11"/>
        <color theme="1"/>
        <rFont val="Calibri"/>
        <family val="2"/>
      </rPr>
      <t xml:space="preserve"> </t>
    </r>
  </si>
  <si>
    <t>3.000 , -3.000</t>
  </si>
  <si>
    <t>WHIM patient Donor #7: comparison of NK cells from patient during plerix vs filgrastim treatment</t>
  </si>
  <si>
    <t>MFI</t>
  </si>
  <si>
    <t>53.974*</t>
  </si>
  <si>
    <t>16.006*</t>
  </si>
  <si>
    <t>47.353*</t>
  </si>
  <si>
    <t>Donor 2</t>
  </si>
  <si>
    <t>Donor 3</t>
  </si>
  <si>
    <t>Outliers Identified*</t>
  </si>
  <si>
    <t>  ROUT (Q = 1%)</t>
  </si>
  <si>
    <t>Number of points</t>
  </si>
  <si>
    <t>  # Y values analyzed</t>
  </si>
  <si>
    <t>  Outliers</t>
  </si>
  <si>
    <t>metric</t>
  </si>
  <si>
    <t>units</t>
  </si>
  <si>
    <t>Vehicle_mean</t>
  </si>
  <si>
    <t>Vehicle_N</t>
  </si>
  <si>
    <t>AMD_Mean</t>
  </si>
  <si>
    <t>AMD_N</t>
  </si>
  <si>
    <t>p AMD vs Vehicle</t>
  </si>
  <si>
    <t>WT_mean</t>
  </si>
  <si>
    <t>WT_N</t>
  </si>
  <si>
    <t>KO_Mean</t>
  </si>
  <si>
    <t>KO_N</t>
  </si>
  <si>
    <t>Filgrastim_mean</t>
  </si>
  <si>
    <t>Filgrastim_N</t>
  </si>
  <si>
    <t>Plerixafor_Mean</t>
  </si>
  <si>
    <t>Plerixafor_N</t>
  </si>
  <si>
    <t>CD56+ NK cells from WHIM patient (Donor #7) after plerixafor or filgrastim treatment on EL08.1D2 (Fig. 6F)</t>
  </si>
  <si>
    <t>per cell</t>
  </si>
  <si>
    <t>per track</t>
  </si>
  <si>
    <t>per frame</t>
  </si>
  <si>
    <t>μm/min</t>
  </si>
  <si>
    <t>fraction</t>
  </si>
  <si>
    <t>unitless</t>
  </si>
  <si>
    <t>measurement type
(per frame or per track)</t>
  </si>
  <si>
    <t>CD56+ NK cells (Donor 2) + vehicle or AMD3100 on EL08.1D2 (Supp. Fig. 3C)</t>
  </si>
  <si>
    <t>CD34+ HSPCs (Donor 1) + vehicle or AMD3100 on EL08.1D2 (Fig. 3D)</t>
  </si>
  <si>
    <t xml:space="preserve"> </t>
  </si>
  <si>
    <t>CD56+ NK cells (Donor 1) + vehicle or AMD3100 on VCAM surface (Supp. Fig. 3C)</t>
  </si>
  <si>
    <t>NK92 WT vs NK92 CXCR4 KO (Replicate 2) on EL08.1D2 (Plots not shown)</t>
  </si>
  <si>
    <t>CD56+ NK cells (Donor 2) + vehicle or AMD3100 on ICAM surface (Plots not shown)</t>
  </si>
  <si>
    <t>CD56+ NK cells (Donor 2) + vehicle or AMD3100 on VCAM surface (Plot not shown)</t>
  </si>
  <si>
    <t>p plerix vs filgr</t>
  </si>
  <si>
    <t>ILCP</t>
  </si>
  <si>
    <t>Figure 1A: CXCR4 expression in circulating CLP and NK subsets (Immune health atlas)</t>
  </si>
  <si>
    <t>Figure 1D: Tonsil CXCR4 MFI</t>
  </si>
  <si>
    <t>CD16-</t>
  </si>
  <si>
    <t>CD16+</t>
  </si>
  <si>
    <t>MFI = mean fluorescence intensity</t>
  </si>
  <si>
    <t>KEY:</t>
  </si>
  <si>
    <t>CD16- = cNK</t>
  </si>
  <si>
    <t>CD16+ = mNK</t>
  </si>
  <si>
    <t>cNK (CD16-)</t>
  </si>
  <si>
    <t>mNK (CD16+)</t>
  </si>
  <si>
    <t>Figure 1F: PB CXCR4 MFI</t>
  </si>
  <si>
    <t>CD56+ NK cells (Donor 1) + vehicle or AMD3100 on EL08.1D2 (Fig. 3C)</t>
  </si>
  <si>
    <t>Figure 3C: NK cell migration on EL08.1D2 stroma. Vehicle vs AMD3100</t>
  </si>
  <si>
    <t>Figure 3D: HSPC migration on EL08.1D2 stroma. Vehicle vs AMD3100</t>
  </si>
  <si>
    <t>Figure 4A: Frequency of cells adhered to ICAM surface. Vehicle vs. AMD3100</t>
  </si>
  <si>
    <t>Normalized values</t>
  </si>
  <si>
    <t>Donor 1</t>
  </si>
  <si>
    <t>Donor 4</t>
  </si>
  <si>
    <t>Figure 4B: Frequency of cells adhered to ICAM surface. NK92 WT vs CXCR4 KO</t>
  </si>
  <si>
    <t>Figure 4C: CD18 MFI by flow cytometry</t>
  </si>
  <si>
    <t xml:space="preserve">Figure 5B: Fold increase in CD45+ cells </t>
  </si>
  <si>
    <t>Figure 5C: Percent CD34+ cells</t>
  </si>
  <si>
    <t>Figure 5D: Percent NK progenitors</t>
  </si>
  <si>
    <t>Figure 6C: CXCR4 and CD62L MFI</t>
  </si>
  <si>
    <t>Filg</t>
  </si>
  <si>
    <t>p KO vs WT</t>
  </si>
  <si>
    <t>NK92 WT vs NK92 CXCR4 KO (Replicate 1) on EL08.1D2 (Supp. Fig. 3B)</t>
  </si>
  <si>
    <t>CD56+ NK cells (Donor 1) + vehicle or AMD3100 on ICAM surface (Sup. Fig. 3C)</t>
  </si>
  <si>
    <t>Tissue #1</t>
  </si>
  <si>
    <t>Follicular</t>
  </si>
  <si>
    <t>Inter/parafollicular</t>
  </si>
  <si>
    <t>Each tissue values normalized to the mean of follicular</t>
  </si>
  <si>
    <t>Tissue #2</t>
  </si>
  <si>
    <t>Tissue #3</t>
  </si>
  <si>
    <t>Tissue #4</t>
  </si>
  <si>
    <t>Normalized Values</t>
  </si>
  <si>
    <t>mean of tissues:</t>
  </si>
  <si>
    <t>Figure 2B: CXCL12 MFI in folliucular vs inter/parafollicular regions of tonsil</t>
  </si>
  <si>
    <t>GZMB</t>
  </si>
  <si>
    <t>EOMES</t>
  </si>
  <si>
    <t>AMD3100 </t>
  </si>
  <si>
    <t>0.000 , -28.00</t>
  </si>
  <si>
    <t>0.000 , -10.00</t>
  </si>
  <si>
    <t>MFI CD62L-plot</t>
  </si>
  <si>
    <t>131 , 100</t>
  </si>
  <si>
    <t>16322, n=9</t>
  </si>
  <si>
    <t>8163, n=12</t>
  </si>
  <si>
    <t>MFI CXCR4</t>
  </si>
  <si>
    <t>153 , 78</t>
  </si>
  <si>
    <t>57991, n=9</t>
  </si>
  <si>
    <t>17310, n=12</t>
  </si>
  <si>
    <t>Hours</t>
  </si>
  <si>
    <t>NK92 WT + Vehicle</t>
  </si>
  <si>
    <t>NK92 WT + AMD3100</t>
  </si>
  <si>
    <t>NK92 CXCR4 KO + Vehicle</t>
  </si>
  <si>
    <t>NK92 CXCR4 KO + AMD3100</t>
  </si>
  <si>
    <t>Within each row, compare columns (simple effects within rows)</t>
  </si>
  <si>
    <t>  Row 1</t>
  </si>
  <si>
    <t>    NK92 WT + Vehicle vs. NK92 WT + AMD3100</t>
  </si>
  <si>
    <t>-65127 to 83793</t>
  </si>
  <si>
    <t>    NK92 WT + Vehicle vs. NK92 CXCR4 KO + Vehicle</t>
  </si>
  <si>
    <t>-96136 to 70803</t>
  </si>
  <si>
    <t>    NK92 WT + Vehicle vs. NK92 CXCR4 KO + AMD3100</t>
  </si>
  <si>
    <t>-190667 to 60000</t>
  </si>
  <si>
    <t>    NK92 WT + AMD3100 vs. NK92 CXCR4 KO + Vehicle</t>
  </si>
  <si>
    <t>-105833 to 61833</t>
  </si>
  <si>
    <t>    NK92 WT + AMD3100 vs. NK92 CXCR4 KO + AMD3100</t>
  </si>
  <si>
    <t>-199628 to 50295</t>
  </si>
  <si>
    <t>    NK92 CXCR4 KO + Vehicle vs. NK92 CXCR4 KO + AMD3100</t>
  </si>
  <si>
    <t>-175548 to 70215</t>
  </si>
  <si>
    <t>  Row 2</t>
  </si>
  <si>
    <t>-154558 to 117225</t>
  </si>
  <si>
    <t>-451205 to 301205</t>
  </si>
  <si>
    <t>-852016 to 634016</t>
  </si>
  <si>
    <t>-461569 to 348902</t>
  </si>
  <si>
    <t>-860865 to 680199</t>
  </si>
  <si>
    <t>-653653 to 585653</t>
  </si>
  <si>
    <t>  Row 3</t>
  </si>
  <si>
    <t>-640473 to 625139</t>
  </si>
  <si>
    <t>-448727 to 398727</t>
  </si>
  <si>
    <t>-483997 to 411997</t>
  </si>
  <si>
    <t>-704531 to 669864</t>
  </si>
  <si>
    <t>-663147 to 606481</t>
  </si>
  <si>
    <t>-408538 to 386538</t>
  </si>
  <si>
    <t>  Row 4</t>
  </si>
  <si>
    <t>-131514 to 310180</t>
  </si>
  <si>
    <t>-1452165 to 1222165</t>
  </si>
  <si>
    <t>-1127981 to 1000648</t>
  </si>
  <si>
    <t>-1559464 to 1150797</t>
  </si>
  <si>
    <t>-1236892 to 930892</t>
  </si>
  <si>
    <t>-1049052 to 1151718</t>
  </si>
  <si>
    <t>N1</t>
  </si>
  <si>
    <t>N2</t>
  </si>
  <si>
    <t>mean</t>
  </si>
  <si>
    <t>median</t>
  </si>
  <si>
    <t>Raw values</t>
  </si>
  <si>
    <t>CD62L treatments</t>
  </si>
  <si>
    <t>CD57+ / NK - treatments</t>
  </si>
  <si>
    <t>7.000 , -14.00</t>
  </si>
  <si>
    <t>CD16- : CD16+- plot</t>
  </si>
  <si>
    <t>13.00 , -8.000</t>
  </si>
  <si>
    <t>77 , 154</t>
  </si>
  <si>
    <t>0.1465, n=9</t>
  </si>
  <si>
    <t>0.2770, n=12</t>
  </si>
  <si>
    <t xml:space="preserve">Statistics run on means of each donor. </t>
  </si>
  <si>
    <t>statistics were run on means of each replicate.</t>
  </si>
  <si>
    <t>Figure 4F: m24 MFI and % area of cell</t>
  </si>
  <si>
    <t>Fig. 5D - Absolute number of NK cells at 2 weeks of culture</t>
  </si>
  <si>
    <t>Minimum</t>
  </si>
  <si>
    <t>Maximum</t>
  </si>
  <si>
    <t>Range</t>
  </si>
  <si>
    <t>NK cells at 2 weeks</t>
  </si>
  <si>
    <t>Group B</t>
  </si>
  <si>
    <t>Group A</t>
  </si>
  <si>
    <t>0.000 , -15.00</t>
  </si>
  <si>
    <t>Wilcoxon Test</t>
  </si>
  <si>
    <t>Figure 5G: Percent NK cells</t>
  </si>
  <si>
    <t>Fig. 5H - Absolute number of NK cells at 4 weeks of culture</t>
  </si>
  <si>
    <t>NK cells at 4 weeks</t>
  </si>
  <si>
    <t>0.000 , -45.00</t>
  </si>
  <si>
    <t>Fig 5I - % GZMB and EOMES positive NK cells</t>
  </si>
  <si>
    <t>Figure 6B: percent NK cells, ratio CD16, and percent CD57 in filgrastim vs plerixafor samples</t>
  </si>
  <si>
    <t xml:space="preserve">Figure 6D: Migration analysis of WHIM patient plerixafor vs filgrastim </t>
  </si>
  <si>
    <t>Supplemental Figure 2A: Proliferation assay</t>
  </si>
  <si>
    <t>Supplemental Figure 2B: Transwell cell migration</t>
  </si>
  <si>
    <t>Right: Killing assay; Vehicle vs AMD3100</t>
  </si>
  <si>
    <t>Left: Killing assay; NK92 WT vs CXCR4 KO</t>
  </si>
  <si>
    <t>Supplemental Figure 2C: Killing assay</t>
  </si>
  <si>
    <t>Supplemental Figure 4A: Migration analysis for additional CD56+ NK cell donor</t>
  </si>
  <si>
    <t>Supplemental Figure 4C: CD56+ primary NK cells on integrin ligands</t>
  </si>
  <si>
    <t>Supplemental Figure 4B: NK92 WT vs NK92 CXCR4 KO migration</t>
  </si>
  <si>
    <t>Supplementary Figure 5: Additional donors for m24 MFI and percent area</t>
  </si>
  <si>
    <t>Supplemental Figure 6A: Percent NK cells, ratio of Cd16:CD16+, and percent CD57+ NK cells in healthy donors and treated WHIM patients</t>
  </si>
  <si>
    <t>Supplemental Figure 6B: CXCR4 and CD62L MFI</t>
  </si>
  <si>
    <t>CD34+ pre-B</t>
  </si>
  <si>
    <t>CD34+ pre-PC</t>
  </si>
  <si>
    <t>CD34+ CLP</t>
  </si>
  <si>
    <t>CD34+ pre-B cycling</t>
  </si>
  <si>
    <t>CD34+ pre-T</t>
  </si>
  <si>
    <t>CD34+ MDP-1</t>
  </si>
  <si>
    <t>CD34+ MDP-2</t>
  </si>
  <si>
    <t>CD34+ LMPP</t>
  </si>
  <si>
    <t>CD34+ HSC</t>
  </si>
  <si>
    <t>CD34+ HSC cycling</t>
  </si>
  <si>
    <t>CD34+ multi-Lin</t>
  </si>
  <si>
    <t>CD34+ Gran</t>
  </si>
  <si>
    <t>CD34+ MKP</t>
  </si>
  <si>
    <t>CD34+ MEP</t>
  </si>
  <si>
    <t>CD34+ ERP - Early</t>
  </si>
  <si>
    <t>CD34+ ERP  </t>
  </si>
  <si>
    <t>CD34+ Eo-B Mast</t>
  </si>
  <si>
    <t>NK cells</t>
  </si>
  <si>
    <t>CD8 T cells</t>
  </si>
  <si>
    <t>Naive CD8 T cells</t>
  </si>
  <si>
    <t>Follicular B cell</t>
  </si>
  <si>
    <t>Platelet</t>
  </si>
  <si>
    <t>Pro-B</t>
  </si>
  <si>
    <t>Erythroblast</t>
  </si>
  <si>
    <t>Early erythroblast</t>
  </si>
  <si>
    <t>Pre-dendritic</t>
  </si>
  <si>
    <t>Eosinophil</t>
  </si>
  <si>
    <t>Neutrophil</t>
  </si>
  <si>
    <t>Imm neutrophil</t>
  </si>
  <si>
    <t>Monocyte</t>
  </si>
  <si>
    <t>Stromal</t>
  </si>
  <si>
    <t>Dendritic cell</t>
  </si>
  <si>
    <t>Plasma cell</t>
  </si>
  <si>
    <t>CD56br
CD16- </t>
  </si>
  <si>
    <t>CD56dim
CD16- </t>
  </si>
  <si>
    <t>CD56dim
CD16+ </t>
  </si>
  <si>
    <t>TONSIL</t>
  </si>
  <si>
    <t>BLOOD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</si>
</sst>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E+00"/>
    <numFmt numFmtId="165" formatCode="0.0000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/>
    <xf numFmtId="0" fontId="0" fillId="2" borderId="1" xfId="0" applyFill="1" applyBorder="1"/>
    <xf numFmtId="0" fontId="2" fillId="2" borderId="1" xfId="0" applyFont="1" applyFill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2" fillId="0" borderId="2" xfId="0" applyFont="1" applyBorder="1"/>
    <xf numFmtId="0" fontId="4" fillId="0" borderId="2" xfId="0" applyFont="1" applyBorder="1"/>
    <xf numFmtId="0" fontId="2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/>
    <xf numFmtId="0" fontId="4" fillId="3" borderId="0" xfId="0" applyFont="1" applyFill="1" applyAlignment="1">
      <alignment horizontal="left"/>
    </xf>
    <xf numFmtId="0" fontId="4" fillId="3" borderId="0" xfId="0" applyFont="1" applyFill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/>
    <xf numFmtId="0" fontId="6" fillId="0" borderId="1" xfId="0" applyFont="1" applyBorder="1" applyAlignment="1">
      <alignment horizontal="center" vertical="top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164" fontId="9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164" fontId="9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165" fontId="10" fillId="0" borderId="1" xfId="0" applyNumberFormat="1" applyFont="1" applyBorder="1" applyAlignment="1">
      <alignment horizontal="center"/>
    </xf>
    <xf numFmtId="164" fontId="10" fillId="0" borderId="1" xfId="0" quotePrefix="1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4" fontId="10" fillId="3" borderId="1" xfId="0" quotePrefix="1" applyNumberFormat="1" applyFont="1" applyFill="1" applyBorder="1" applyAlignment="1">
      <alignment horizontal="center"/>
    </xf>
    <xf numFmtId="164" fontId="10" fillId="3" borderId="1" xfId="0" applyNumberFormat="1" applyFont="1" applyFill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165" fontId="9" fillId="3" borderId="1" xfId="0" applyNumberFormat="1" applyFont="1" applyFill="1" applyBorder="1" applyAlignment="1">
      <alignment horizontal="center"/>
    </xf>
    <xf numFmtId="165" fontId="10" fillId="3" borderId="1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165" fontId="7" fillId="3" borderId="0" xfId="0" applyNumberFormat="1" applyFont="1" applyFill="1" applyAlignment="1">
      <alignment horizontal="center"/>
    </xf>
    <xf numFmtId="0" fontId="0" fillId="0" borderId="4" xfId="0" applyBorder="1"/>
    <xf numFmtId="0" fontId="0" fillId="0" borderId="5" xfId="0" applyBorder="1"/>
    <xf numFmtId="0" fontId="4" fillId="0" borderId="6" xfId="0" applyFont="1" applyBorder="1"/>
    <xf numFmtId="0" fontId="7" fillId="3" borderId="1" xfId="0" applyFont="1" applyFill="1" applyBorder="1" applyAlignment="1">
      <alignment horizontal="center"/>
    </xf>
    <xf numFmtId="0" fontId="0" fillId="2" borderId="0" xfId="0" applyFill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0" fillId="0" borderId="14" xfId="0" applyBorder="1"/>
    <xf numFmtId="0" fontId="0" fillId="0" borderId="2" xfId="0" applyBorder="1"/>
    <xf numFmtId="0" fontId="4" fillId="2" borderId="1" xfId="0" applyFont="1" applyFill="1" applyBorder="1" applyAlignment="1">
      <alignment horizontal="center"/>
    </xf>
    <xf numFmtId="0" fontId="0" fillId="2" borderId="7" xfId="0" applyFill="1" applyBorder="1"/>
    <xf numFmtId="0" fontId="4" fillId="2" borderId="7" xfId="0" applyFont="1" applyFill="1" applyBorder="1" applyAlignment="1">
      <alignment horizontal="left"/>
    </xf>
    <xf numFmtId="0" fontId="5" fillId="0" borderId="0" xfId="0" applyFont="1"/>
    <xf numFmtId="164" fontId="0" fillId="0" borderId="1" xfId="0" applyNumberFormat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 applyAlignment="1">
      <alignment horizontal="left"/>
    </xf>
    <xf numFmtId="0" fontId="2" fillId="5" borderId="1" xfId="0" applyFont="1" applyFill="1" applyBorder="1"/>
    <xf numFmtId="0" fontId="4" fillId="5" borderId="0" xfId="0" applyFont="1" applyFill="1" applyAlignment="1">
      <alignment horizontal="left"/>
    </xf>
    <xf numFmtId="0" fontId="4" fillId="5" borderId="0" xfId="0" applyFont="1" applyFill="1"/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0" xfId="0" applyFont="1" applyAlignment="1">
      <alignment horizontal="left"/>
    </xf>
    <xf numFmtId="0" fontId="11" fillId="5" borderId="0" xfId="0" applyFont="1" applyFill="1" applyAlignment="1">
      <alignment horizontal="left"/>
    </xf>
    <xf numFmtId="0" fontId="11" fillId="5" borderId="0" xfId="0" applyFont="1" applyFill="1"/>
    <xf numFmtId="0" fontId="2" fillId="5" borderId="0" xfId="0" applyFont="1" applyFill="1" applyAlignment="1">
      <alignment horizontal="left"/>
    </xf>
    <xf numFmtId="0" fontId="2" fillId="5" borderId="0" xfId="0" applyFont="1" applyFill="1"/>
    <xf numFmtId="0" fontId="12" fillId="0" borderId="0" xfId="0" applyFont="1"/>
    <xf numFmtId="0" fontId="12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485775</xdr:colOff>
      <xdr:row>2</xdr:row>
      <xdr:rowOff>171450</xdr:rowOff>
    </xdr:from>
    <xdr:to>
      <xdr:col>16</xdr:col>
      <xdr:colOff>496237</xdr:colOff>
      <xdr:row>7</xdr:row>
      <xdr:rowOff>133478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82654C-50BD-7B5C-9413-49049192B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552450"/>
          <a:ext cx="6716062" cy="914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97AD0-9CD6-40BF-A21B-997C8EF0B6ED}">
  <dimension ref="B2:E8"/>
  <sheetViews>
    <sheetView workbookViewId="0">
      <selection activeCell="D16" sqref="D16"/>
    </sheetView>
  </sheetViews>
  <sheetFormatPr baseColWidth="10" defaultColWidth="8.83203125" defaultRowHeight="15" x14ac:dyDescent="0.2"/>
  <cols>
    <col min="2" max="2" width="18.5" customWidth="1"/>
    <col min="3" max="3" width="19.5" customWidth="1"/>
    <col min="4" max="4" width="17.33203125" customWidth="1"/>
    <col min="5" max="5" width="20.5" customWidth="1"/>
  </cols>
  <sheetData>
    <row r="2" spans="2:5" x14ac:dyDescent="0.2">
      <c r="B2" s="3" t="s">
        <v>318</v>
      </c>
    </row>
    <row r="4" spans="2:5" x14ac:dyDescent="0.2">
      <c r="B4" s="37" t="s">
        <v>247</v>
      </c>
      <c r="C4" s="37" t="s">
        <v>248</v>
      </c>
      <c r="D4" s="37" t="s">
        <v>249</v>
      </c>
      <c r="E4" s="37" t="s">
        <v>250</v>
      </c>
    </row>
    <row r="5" spans="2:5" x14ac:dyDescent="0.2">
      <c r="B5" s="1" t="s">
        <v>251</v>
      </c>
      <c r="C5" s="1">
        <v>0.49085813760757452</v>
      </c>
      <c r="D5" s="1">
        <v>133881</v>
      </c>
      <c r="E5" s="1">
        <v>90.091854244473595</v>
      </c>
    </row>
    <row r="6" spans="2:5" x14ac:dyDescent="0.2">
      <c r="B6" s="1" t="s">
        <v>252</v>
      </c>
      <c r="C6" s="1">
        <v>0.24102035164833069</v>
      </c>
      <c r="D6" s="1">
        <v>11055</v>
      </c>
      <c r="E6" s="1">
        <v>7.4391844150600583</v>
      </c>
    </row>
    <row r="7" spans="2:5" x14ac:dyDescent="0.2">
      <c r="B7" s="1" t="s">
        <v>253</v>
      </c>
      <c r="C7" s="1">
        <v>0.39785328507423401</v>
      </c>
      <c r="D7" s="1">
        <v>2825</v>
      </c>
      <c r="E7" s="1">
        <v>1.901012751926247</v>
      </c>
    </row>
    <row r="8" spans="2:5" x14ac:dyDescent="0.2">
      <c r="B8" s="1" t="s">
        <v>317</v>
      </c>
      <c r="C8" s="1">
        <v>0.11821968108415599</v>
      </c>
      <c r="D8" s="1">
        <v>844</v>
      </c>
      <c r="E8" s="1">
        <v>0.56794858854008945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97C38-D58E-40F4-AB28-C99603F6D6F3}">
  <dimension ref="A2:M52"/>
  <sheetViews>
    <sheetView topLeftCell="A16" workbookViewId="0">
      <selection activeCell="F35" sqref="F35"/>
    </sheetView>
  </sheetViews>
  <sheetFormatPr baseColWidth="10" defaultColWidth="8.83203125" defaultRowHeight="15" x14ac:dyDescent="0.2"/>
  <cols>
    <col min="7" max="7" width="32.1640625" customWidth="1"/>
    <col min="10" max="10" width="14" customWidth="1"/>
  </cols>
  <sheetData>
    <row r="2" spans="1:7" x14ac:dyDescent="0.2">
      <c r="B2" s="3" t="s">
        <v>319</v>
      </c>
      <c r="C2" s="3"/>
      <c r="G2" t="s">
        <v>322</v>
      </c>
    </row>
    <row r="5" spans="1:7" x14ac:dyDescent="0.2">
      <c r="B5" s="10" t="s">
        <v>178</v>
      </c>
      <c r="C5" s="10" t="s">
        <v>179</v>
      </c>
      <c r="D5" s="10" t="s">
        <v>320</v>
      </c>
      <c r="E5" s="10" t="s">
        <v>321</v>
      </c>
    </row>
    <row r="6" spans="1:7" x14ac:dyDescent="0.2">
      <c r="B6" s="7">
        <v>53994</v>
      </c>
      <c r="C6" s="7">
        <v>14008</v>
      </c>
      <c r="D6" s="7">
        <v>12293</v>
      </c>
      <c r="E6" s="7">
        <v>25200</v>
      </c>
    </row>
    <row r="7" spans="1:7" x14ac:dyDescent="0.2">
      <c r="B7" s="7">
        <v>75731</v>
      </c>
      <c r="C7" s="7">
        <v>27988</v>
      </c>
      <c r="D7" s="7">
        <v>20648</v>
      </c>
      <c r="E7" s="7">
        <v>34236</v>
      </c>
    </row>
    <row r="8" spans="1:7" x14ac:dyDescent="0.2">
      <c r="B8" s="7">
        <v>31832</v>
      </c>
      <c r="C8" s="7">
        <v>16168</v>
      </c>
      <c r="D8" s="7">
        <v>19722</v>
      </c>
      <c r="E8" s="7">
        <v>51878</v>
      </c>
    </row>
    <row r="9" spans="1:7" x14ac:dyDescent="0.2">
      <c r="B9" s="7">
        <v>61805</v>
      </c>
      <c r="C9" s="7">
        <v>38314</v>
      </c>
      <c r="D9" s="7">
        <v>29577</v>
      </c>
      <c r="E9" s="7">
        <v>49308</v>
      </c>
    </row>
    <row r="10" spans="1:7" x14ac:dyDescent="0.2">
      <c r="B10" s="7">
        <v>54141</v>
      </c>
      <c r="C10" s="7">
        <v>27959</v>
      </c>
      <c r="D10" s="7">
        <v>17807</v>
      </c>
      <c r="E10" s="7">
        <v>36740</v>
      </c>
    </row>
    <row r="11" spans="1:7" x14ac:dyDescent="0.2">
      <c r="B11" s="7">
        <v>42954</v>
      </c>
      <c r="C11" s="7">
        <v>28861</v>
      </c>
      <c r="D11" s="7">
        <v>22042</v>
      </c>
      <c r="E11" s="7">
        <v>43441</v>
      </c>
    </row>
    <row r="14" spans="1:7" x14ac:dyDescent="0.2">
      <c r="A14" s="27" t="s">
        <v>18</v>
      </c>
      <c r="B14" s="9">
        <v>53410</v>
      </c>
      <c r="C14" s="9">
        <v>25550</v>
      </c>
      <c r="D14" s="9">
        <v>20348</v>
      </c>
      <c r="E14" s="9">
        <v>40134</v>
      </c>
    </row>
    <row r="15" spans="1:7" x14ac:dyDescent="0.2">
      <c r="A15" s="27" t="s">
        <v>137</v>
      </c>
      <c r="B15" s="9">
        <v>15130</v>
      </c>
      <c r="C15" s="9">
        <v>9021</v>
      </c>
      <c r="D15" s="9">
        <v>5654</v>
      </c>
      <c r="E15" s="9">
        <v>10023</v>
      </c>
    </row>
    <row r="16" spans="1:7" x14ac:dyDescent="0.2">
      <c r="A16" s="27" t="s">
        <v>180</v>
      </c>
      <c r="B16" s="9">
        <v>6177</v>
      </c>
      <c r="C16" s="9">
        <v>3683</v>
      </c>
      <c r="D16" s="9">
        <v>2308</v>
      </c>
      <c r="E16" s="9">
        <v>4092</v>
      </c>
    </row>
    <row r="23" spans="2:13" ht="16" thickBot="1" x14ac:dyDescent="0.25"/>
    <row r="24" spans="2:13" x14ac:dyDescent="0.2">
      <c r="B24" t="s">
        <v>181</v>
      </c>
      <c r="G24" t="s">
        <v>195</v>
      </c>
      <c r="J24" s="58" t="s">
        <v>323</v>
      </c>
    </row>
    <row r="25" spans="2:13" x14ac:dyDescent="0.2">
      <c r="J25" s="59" t="s">
        <v>324</v>
      </c>
    </row>
    <row r="26" spans="2:13" ht="16" thickBot="1" x14ac:dyDescent="0.25">
      <c r="B26" s="17" t="s">
        <v>111</v>
      </c>
      <c r="C26" s="11" t="s">
        <v>182</v>
      </c>
      <c r="G26" s="17" t="s">
        <v>33</v>
      </c>
      <c r="H26" s="11">
        <v>1</v>
      </c>
      <c r="I26" s="11"/>
      <c r="J26" s="60" t="s">
        <v>325</v>
      </c>
      <c r="K26" s="11"/>
      <c r="L26" s="11"/>
      <c r="M26" s="11"/>
    </row>
    <row r="27" spans="2:13" x14ac:dyDescent="0.2">
      <c r="B27" s="17" t="s">
        <v>183</v>
      </c>
      <c r="C27" s="11" t="s">
        <v>184</v>
      </c>
      <c r="G27" s="17" t="s">
        <v>34</v>
      </c>
      <c r="H27" s="11">
        <v>6</v>
      </c>
      <c r="I27" s="11"/>
      <c r="J27" s="11"/>
      <c r="K27" s="11"/>
      <c r="L27" s="11"/>
      <c r="M27" s="11"/>
    </row>
    <row r="28" spans="2:13" x14ac:dyDescent="0.2">
      <c r="B28" s="17"/>
      <c r="C28" s="11"/>
      <c r="G28" s="17" t="s">
        <v>35</v>
      </c>
      <c r="H28" s="11">
        <v>0.05</v>
      </c>
      <c r="I28" s="11"/>
      <c r="J28" s="11"/>
      <c r="K28" s="11"/>
      <c r="L28" s="11"/>
      <c r="M28" s="11"/>
    </row>
    <row r="29" spans="2:13" x14ac:dyDescent="0.2">
      <c r="B29" s="17" t="s">
        <v>185</v>
      </c>
      <c r="C29" s="11"/>
      <c r="G29" s="17"/>
      <c r="H29" s="11"/>
      <c r="I29" s="11"/>
      <c r="J29" s="11"/>
      <c r="K29" s="11"/>
      <c r="L29" s="11"/>
      <c r="M29" s="11"/>
    </row>
    <row r="30" spans="2:13" x14ac:dyDescent="0.2">
      <c r="B30" s="17" t="s">
        <v>186</v>
      </c>
      <c r="C30" s="11" t="s">
        <v>46</v>
      </c>
      <c r="G30" s="17" t="s">
        <v>196</v>
      </c>
      <c r="H30" s="11" t="s">
        <v>197</v>
      </c>
      <c r="I30" s="11" t="s">
        <v>198</v>
      </c>
      <c r="J30" s="11" t="s">
        <v>40</v>
      </c>
      <c r="K30" s="11" t="s">
        <v>41</v>
      </c>
      <c r="L30" s="11"/>
      <c r="M30" s="11"/>
    </row>
    <row r="31" spans="2:13" x14ac:dyDescent="0.2">
      <c r="B31" s="17" t="s">
        <v>187</v>
      </c>
      <c r="C31" s="11" t="s">
        <v>145</v>
      </c>
      <c r="G31" s="17" t="s">
        <v>199</v>
      </c>
      <c r="H31" s="11">
        <v>11</v>
      </c>
      <c r="I31" s="11" t="s">
        <v>50</v>
      </c>
      <c r="J31" s="11" t="s">
        <v>51</v>
      </c>
      <c r="K31" s="11">
        <v>8.3400000000000002E-2</v>
      </c>
      <c r="L31" s="11" t="s">
        <v>47</v>
      </c>
      <c r="M31" s="11"/>
    </row>
    <row r="32" spans="2:13" x14ac:dyDescent="0.2">
      <c r="B32" s="17" t="s">
        <v>188</v>
      </c>
      <c r="C32" s="11" t="s">
        <v>45</v>
      </c>
      <c r="G32" s="77" t="s">
        <v>200</v>
      </c>
      <c r="H32" s="78">
        <v>15</v>
      </c>
      <c r="I32" s="78" t="s">
        <v>44</v>
      </c>
      <c r="J32" s="78" t="s">
        <v>201</v>
      </c>
      <c r="K32" s="78">
        <v>4.7999999999999996E-3</v>
      </c>
      <c r="L32" s="11" t="s">
        <v>52</v>
      </c>
      <c r="M32" s="11"/>
    </row>
    <row r="33" spans="2:13" x14ac:dyDescent="0.2">
      <c r="B33" s="17" t="s">
        <v>189</v>
      </c>
      <c r="C33" s="11" t="s">
        <v>44</v>
      </c>
      <c r="G33" s="17" t="s">
        <v>202</v>
      </c>
      <c r="H33" s="11">
        <v>2</v>
      </c>
      <c r="I33" s="11" t="s">
        <v>50</v>
      </c>
      <c r="J33" s="11" t="s">
        <v>51</v>
      </c>
      <c r="K33" s="11" t="s">
        <v>110</v>
      </c>
      <c r="L33" s="11" t="s">
        <v>55</v>
      </c>
      <c r="M33" s="11"/>
    </row>
    <row r="34" spans="2:13" x14ac:dyDescent="0.2">
      <c r="B34" s="17" t="s">
        <v>190</v>
      </c>
      <c r="C34" s="11">
        <v>4</v>
      </c>
      <c r="G34" s="17" t="s">
        <v>203</v>
      </c>
      <c r="H34" s="11">
        <v>4</v>
      </c>
      <c r="I34" s="11" t="s">
        <v>50</v>
      </c>
      <c r="J34" s="11" t="s">
        <v>51</v>
      </c>
      <c r="K34" s="11" t="s">
        <v>110</v>
      </c>
      <c r="L34" s="11" t="s">
        <v>65</v>
      </c>
      <c r="M34" s="11"/>
    </row>
    <row r="35" spans="2:13" x14ac:dyDescent="0.2">
      <c r="B35" s="17" t="s">
        <v>191</v>
      </c>
      <c r="C35" s="11">
        <v>15.4</v>
      </c>
      <c r="G35" s="17" t="s">
        <v>204</v>
      </c>
      <c r="H35" s="11">
        <v>-9</v>
      </c>
      <c r="I35" s="11" t="s">
        <v>50</v>
      </c>
      <c r="J35" s="11" t="s">
        <v>51</v>
      </c>
      <c r="K35" s="11">
        <v>0.26500000000000001</v>
      </c>
      <c r="L35" s="11" t="s">
        <v>68</v>
      </c>
      <c r="M35" s="11"/>
    </row>
    <row r="36" spans="2:13" x14ac:dyDescent="0.2">
      <c r="B36" s="17"/>
      <c r="C36" s="11"/>
      <c r="G36" s="77" t="s">
        <v>205</v>
      </c>
      <c r="H36" s="78">
        <v>-13</v>
      </c>
      <c r="I36" s="78" t="s">
        <v>44</v>
      </c>
      <c r="J36" s="78" t="s">
        <v>86</v>
      </c>
      <c r="K36" s="78">
        <v>2.1899999999999999E-2</v>
      </c>
      <c r="L36" s="11" t="s">
        <v>77</v>
      </c>
      <c r="M36" s="11"/>
    </row>
    <row r="37" spans="2:13" x14ac:dyDescent="0.2">
      <c r="B37" s="17" t="s">
        <v>192</v>
      </c>
      <c r="C37" s="11"/>
      <c r="G37" s="17"/>
      <c r="H37" s="11"/>
      <c r="I37" s="11"/>
      <c r="J37" s="11"/>
      <c r="K37" s="11"/>
      <c r="L37" s="11"/>
      <c r="M37" s="11"/>
    </row>
    <row r="38" spans="2:13" x14ac:dyDescent="0.2">
      <c r="B38" s="17" t="s">
        <v>193</v>
      </c>
      <c r="C38" s="11">
        <v>4</v>
      </c>
      <c r="G38" s="17" t="s">
        <v>94</v>
      </c>
      <c r="H38" s="11" t="s">
        <v>206</v>
      </c>
      <c r="I38" s="11" t="s">
        <v>207</v>
      </c>
      <c r="J38" s="11" t="s">
        <v>197</v>
      </c>
      <c r="K38" s="11" t="s">
        <v>98</v>
      </c>
      <c r="L38" s="11" t="s">
        <v>99</v>
      </c>
      <c r="M38" s="11" t="s">
        <v>208</v>
      </c>
    </row>
    <row r="39" spans="2:13" x14ac:dyDescent="0.2">
      <c r="B39" s="17" t="s">
        <v>194</v>
      </c>
      <c r="C39" s="11">
        <v>6</v>
      </c>
      <c r="G39" s="17" t="s">
        <v>199</v>
      </c>
      <c r="H39" s="11">
        <v>22</v>
      </c>
      <c r="I39" s="11">
        <v>11</v>
      </c>
      <c r="J39" s="11">
        <v>11</v>
      </c>
      <c r="K39" s="11">
        <v>6</v>
      </c>
      <c r="L39" s="11">
        <v>6</v>
      </c>
      <c r="M39" s="11">
        <v>2.46</v>
      </c>
    </row>
    <row r="40" spans="2:13" x14ac:dyDescent="0.2">
      <c r="B40" s="17"/>
      <c r="C40" s="11"/>
      <c r="G40" s="17" t="s">
        <v>200</v>
      </c>
      <c r="H40" s="11">
        <v>22</v>
      </c>
      <c r="I40" s="11">
        <v>7</v>
      </c>
      <c r="J40" s="11">
        <v>15</v>
      </c>
      <c r="K40" s="11">
        <v>6</v>
      </c>
      <c r="L40" s="11">
        <v>6</v>
      </c>
      <c r="M40" s="11">
        <v>3.3540000000000001</v>
      </c>
    </row>
    <row r="41" spans="2:13" x14ac:dyDescent="0.2">
      <c r="G41" s="17" t="s">
        <v>202</v>
      </c>
      <c r="H41" s="11">
        <v>22</v>
      </c>
      <c r="I41" s="11">
        <v>20</v>
      </c>
      <c r="J41" s="11">
        <v>2</v>
      </c>
      <c r="K41" s="11">
        <v>6</v>
      </c>
      <c r="L41" s="11">
        <v>6</v>
      </c>
      <c r="M41" s="11">
        <v>0.44719999999999999</v>
      </c>
    </row>
    <row r="42" spans="2:13" x14ac:dyDescent="0.2">
      <c r="G42" s="17" t="s">
        <v>203</v>
      </c>
      <c r="H42" s="11">
        <v>11</v>
      </c>
      <c r="I42" s="11">
        <v>7</v>
      </c>
      <c r="J42" s="11">
        <v>4</v>
      </c>
      <c r="K42" s="11">
        <v>6</v>
      </c>
      <c r="L42" s="11">
        <v>6</v>
      </c>
      <c r="M42" s="11">
        <v>0.89439999999999997</v>
      </c>
    </row>
    <row r="43" spans="2:13" x14ac:dyDescent="0.2">
      <c r="G43" s="17" t="s">
        <v>204</v>
      </c>
      <c r="H43" s="11">
        <v>11</v>
      </c>
      <c r="I43" s="11">
        <v>20</v>
      </c>
      <c r="J43" s="11">
        <v>-9</v>
      </c>
      <c r="K43" s="11">
        <v>6</v>
      </c>
      <c r="L43" s="11">
        <v>6</v>
      </c>
      <c r="M43" s="11">
        <v>2.012</v>
      </c>
    </row>
    <row r="44" spans="2:13" x14ac:dyDescent="0.2">
      <c r="G44" s="17" t="s">
        <v>205</v>
      </c>
      <c r="H44" s="11">
        <v>7</v>
      </c>
      <c r="I44" s="11">
        <v>20</v>
      </c>
      <c r="J44" s="11">
        <v>-13</v>
      </c>
      <c r="K44" s="11">
        <v>6</v>
      </c>
      <c r="L44" s="11">
        <v>6</v>
      </c>
      <c r="M44" s="11">
        <v>2.907</v>
      </c>
    </row>
    <row r="45" spans="2:13" x14ac:dyDescent="0.2">
      <c r="G45" s="17"/>
      <c r="H45" s="11"/>
      <c r="I45" s="11"/>
      <c r="J45" s="11"/>
      <c r="K45" s="11"/>
      <c r="L45" s="11"/>
      <c r="M45" s="11"/>
    </row>
    <row r="46" spans="2:13" x14ac:dyDescent="0.2">
      <c r="G46" s="17" t="s">
        <v>102</v>
      </c>
      <c r="H46" s="11"/>
      <c r="I46" s="11"/>
      <c r="J46" s="11"/>
      <c r="K46" s="11"/>
      <c r="L46" s="11"/>
      <c r="M46" s="11"/>
    </row>
    <row r="47" spans="2:13" x14ac:dyDescent="0.2">
      <c r="G47" s="17" t="s">
        <v>209</v>
      </c>
      <c r="H47" s="11" t="s">
        <v>0</v>
      </c>
      <c r="I47" s="11"/>
      <c r="J47" s="11"/>
      <c r="K47" s="11"/>
      <c r="L47" s="11"/>
      <c r="M47" s="11"/>
    </row>
    <row r="48" spans="2:13" x14ac:dyDescent="0.2">
      <c r="G48" s="17" t="s">
        <v>210</v>
      </c>
      <c r="H48" s="11" t="s">
        <v>0</v>
      </c>
      <c r="I48" s="11"/>
      <c r="J48" s="11"/>
      <c r="K48" s="11"/>
      <c r="L48" s="11"/>
      <c r="M48" s="11"/>
    </row>
    <row r="49" spans="7:13" x14ac:dyDescent="0.2">
      <c r="G49" s="17" t="s">
        <v>211</v>
      </c>
      <c r="H49" s="11" t="s">
        <v>212</v>
      </c>
      <c r="I49" s="11"/>
      <c r="J49" s="11"/>
      <c r="K49" s="11"/>
      <c r="L49" s="11"/>
      <c r="M49" s="11"/>
    </row>
    <row r="50" spans="7:13" x14ac:dyDescent="0.2">
      <c r="G50" s="17" t="s">
        <v>213</v>
      </c>
      <c r="H50" s="11" t="s">
        <v>1</v>
      </c>
      <c r="I50" s="11"/>
      <c r="J50" s="11"/>
      <c r="K50" s="11"/>
      <c r="L50" s="11"/>
      <c r="M50" s="11"/>
    </row>
    <row r="51" spans="7:13" x14ac:dyDescent="0.2">
      <c r="G51" s="17"/>
      <c r="H51" s="11"/>
      <c r="I51" s="11"/>
      <c r="J51" s="11"/>
      <c r="K51" s="11"/>
      <c r="L51" s="11"/>
      <c r="M51" s="11"/>
    </row>
    <row r="52" spans="7:13" x14ac:dyDescent="0.2">
      <c r="G52" s="17"/>
      <c r="H52" s="11"/>
      <c r="I52" s="11"/>
      <c r="J52" s="11"/>
      <c r="K52" s="11"/>
      <c r="L52" s="11"/>
      <c r="M52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DD71D-6A42-4868-91F6-7013D3C2F468}">
  <dimension ref="A3:M51"/>
  <sheetViews>
    <sheetView topLeftCell="A39" workbookViewId="0">
      <selection activeCell="L36" sqref="G36:L36"/>
    </sheetView>
  </sheetViews>
  <sheetFormatPr baseColWidth="10" defaultColWidth="8.83203125" defaultRowHeight="15" x14ac:dyDescent="0.2"/>
  <cols>
    <col min="2" max="2" width="19.5" customWidth="1"/>
    <col min="4" max="4" width="12" customWidth="1"/>
    <col min="5" max="5" width="15.33203125" customWidth="1"/>
    <col min="7" max="7" width="18" customWidth="1"/>
  </cols>
  <sheetData>
    <row r="3" spans="2:5" x14ac:dyDescent="0.2">
      <c r="B3" s="3" t="s">
        <v>328</v>
      </c>
    </row>
    <row r="5" spans="2:5" x14ac:dyDescent="0.2">
      <c r="B5" s="10" t="s">
        <v>178</v>
      </c>
      <c r="C5" s="10" t="s">
        <v>179</v>
      </c>
      <c r="D5" s="10" t="s">
        <v>326</v>
      </c>
      <c r="E5" s="10" t="s">
        <v>327</v>
      </c>
    </row>
    <row r="6" spans="2:5" x14ac:dyDescent="0.2">
      <c r="B6" s="13">
        <v>71329</v>
      </c>
      <c r="C6" s="13">
        <v>57574</v>
      </c>
      <c r="D6" s="13">
        <v>31497</v>
      </c>
      <c r="E6" s="13">
        <v>67835</v>
      </c>
    </row>
    <row r="7" spans="2:5" x14ac:dyDescent="0.2">
      <c r="B7" s="13">
        <v>38616</v>
      </c>
      <c r="C7" s="13">
        <v>62238</v>
      </c>
      <c r="D7" s="13">
        <v>46627</v>
      </c>
      <c r="E7" s="13">
        <v>78724</v>
      </c>
    </row>
    <row r="8" spans="2:5" x14ac:dyDescent="0.2">
      <c r="B8" s="13">
        <v>88514</v>
      </c>
      <c r="C8" s="13">
        <v>51387</v>
      </c>
      <c r="D8" s="13">
        <v>30512</v>
      </c>
      <c r="E8" s="13">
        <v>72854</v>
      </c>
    </row>
    <row r="9" spans="2:5" x14ac:dyDescent="0.2">
      <c r="B9" s="13">
        <v>40817</v>
      </c>
      <c r="C9" s="13">
        <v>25686</v>
      </c>
      <c r="D9" s="13">
        <v>26335</v>
      </c>
      <c r="E9" s="13">
        <v>72067</v>
      </c>
    </row>
    <row r="10" spans="2:5" x14ac:dyDescent="0.2">
      <c r="B10" s="13">
        <v>74960</v>
      </c>
      <c r="C10" s="13">
        <v>52411</v>
      </c>
      <c r="D10" s="13">
        <v>55139</v>
      </c>
      <c r="E10" s="13">
        <v>81850</v>
      </c>
    </row>
    <row r="11" spans="2:5" x14ac:dyDescent="0.2">
      <c r="B11" s="13">
        <v>60892</v>
      </c>
      <c r="C11" s="13">
        <v>72278</v>
      </c>
      <c r="D11" s="13">
        <v>22478</v>
      </c>
      <c r="E11" s="13">
        <v>48660</v>
      </c>
    </row>
    <row r="12" spans="2:5" x14ac:dyDescent="0.2">
      <c r="B12" s="13">
        <v>59674</v>
      </c>
      <c r="C12" s="13">
        <v>64709</v>
      </c>
      <c r="D12" s="13">
        <v>25398</v>
      </c>
      <c r="E12" s="13">
        <v>53255</v>
      </c>
    </row>
    <row r="13" spans="2:5" x14ac:dyDescent="0.2">
      <c r="B13" s="13">
        <v>25317</v>
      </c>
      <c r="C13" s="13">
        <v>58509</v>
      </c>
      <c r="D13" s="13">
        <v>46024</v>
      </c>
      <c r="E13" s="13">
        <v>72464</v>
      </c>
    </row>
    <row r="14" spans="2:5" x14ac:dyDescent="0.2">
      <c r="B14" s="13">
        <v>37681</v>
      </c>
      <c r="C14" s="13">
        <v>66858</v>
      </c>
      <c r="D14" s="13">
        <v>22529</v>
      </c>
      <c r="E14" s="13">
        <v>51939</v>
      </c>
    </row>
    <row r="18" spans="1:13" x14ac:dyDescent="0.2">
      <c r="A18" s="24" t="s">
        <v>18</v>
      </c>
      <c r="B18" s="15">
        <v>55311</v>
      </c>
      <c r="C18" s="15">
        <v>56850</v>
      </c>
      <c r="D18" s="15">
        <v>34060</v>
      </c>
      <c r="E18" s="15">
        <v>66628</v>
      </c>
    </row>
    <row r="19" spans="1:13" x14ac:dyDescent="0.2">
      <c r="A19" s="24" t="s">
        <v>137</v>
      </c>
      <c r="B19" s="15">
        <v>20900</v>
      </c>
      <c r="C19" s="15">
        <v>13477</v>
      </c>
      <c r="D19" s="15">
        <v>12075</v>
      </c>
      <c r="E19" s="15">
        <v>12244</v>
      </c>
    </row>
    <row r="20" spans="1:13" x14ac:dyDescent="0.2">
      <c r="A20" s="24" t="s">
        <v>180</v>
      </c>
      <c r="B20" s="15">
        <v>6967</v>
      </c>
      <c r="C20" s="15">
        <v>4492</v>
      </c>
      <c r="D20" s="15">
        <v>4025</v>
      </c>
      <c r="E20" s="15">
        <v>4081</v>
      </c>
    </row>
    <row r="23" spans="1:13" x14ac:dyDescent="0.2">
      <c r="B23" t="s">
        <v>181</v>
      </c>
      <c r="G23" t="s">
        <v>195</v>
      </c>
    </row>
    <row r="26" spans="1:13" x14ac:dyDescent="0.2">
      <c r="B26" s="17" t="s">
        <v>111</v>
      </c>
      <c r="C26" s="11" t="s">
        <v>214</v>
      </c>
      <c r="G26" s="17" t="s">
        <v>33</v>
      </c>
      <c r="H26" s="11">
        <v>1</v>
      </c>
      <c r="I26" s="11"/>
      <c r="J26" s="11"/>
      <c r="K26" s="11"/>
      <c r="L26" s="11"/>
      <c r="M26" s="11"/>
    </row>
    <row r="27" spans="1:13" x14ac:dyDescent="0.2">
      <c r="B27" s="17" t="s">
        <v>183</v>
      </c>
      <c r="C27" s="11" t="s">
        <v>184</v>
      </c>
      <c r="G27" s="17" t="s">
        <v>34</v>
      </c>
      <c r="H27" s="11">
        <v>6</v>
      </c>
      <c r="I27" s="11"/>
      <c r="J27" s="11"/>
      <c r="K27" s="11"/>
      <c r="L27" s="11"/>
      <c r="M27" s="11"/>
    </row>
    <row r="28" spans="1:13" x14ac:dyDescent="0.2">
      <c r="B28" s="17"/>
      <c r="C28" s="11"/>
      <c r="G28" s="17" t="s">
        <v>35</v>
      </c>
      <c r="H28" s="11">
        <v>0.05</v>
      </c>
      <c r="I28" s="11"/>
      <c r="J28" s="11"/>
      <c r="K28" s="11"/>
      <c r="L28" s="11"/>
      <c r="M28" s="11"/>
    </row>
    <row r="29" spans="1:13" x14ac:dyDescent="0.2">
      <c r="B29" s="17" t="s">
        <v>185</v>
      </c>
      <c r="C29" s="11"/>
      <c r="G29" s="17"/>
      <c r="H29" s="11"/>
      <c r="I29" s="11"/>
      <c r="J29" s="11"/>
      <c r="K29" s="11"/>
      <c r="L29" s="11"/>
      <c r="M29" s="11"/>
    </row>
    <row r="30" spans="1:13" x14ac:dyDescent="0.2">
      <c r="B30" s="17" t="s">
        <v>186</v>
      </c>
      <c r="C30" s="11">
        <v>2.76E-2</v>
      </c>
      <c r="G30" s="17" t="s">
        <v>196</v>
      </c>
      <c r="H30" s="11" t="s">
        <v>197</v>
      </c>
      <c r="I30" s="11" t="s">
        <v>198</v>
      </c>
      <c r="J30" s="11" t="s">
        <v>40</v>
      </c>
      <c r="K30" s="11" t="s">
        <v>41</v>
      </c>
      <c r="L30" s="11"/>
      <c r="M30" s="11"/>
    </row>
    <row r="31" spans="1:13" x14ac:dyDescent="0.2">
      <c r="B31" s="17" t="s">
        <v>187</v>
      </c>
      <c r="C31" s="11" t="s">
        <v>215</v>
      </c>
      <c r="G31" s="17" t="s">
        <v>199</v>
      </c>
      <c r="H31" s="11">
        <v>0</v>
      </c>
      <c r="I31" s="11" t="s">
        <v>50</v>
      </c>
      <c r="J31" s="11" t="s">
        <v>51</v>
      </c>
      <c r="K31" s="11" t="s">
        <v>110</v>
      </c>
      <c r="L31" s="11" t="s">
        <v>47</v>
      </c>
      <c r="M31" s="11"/>
    </row>
    <row r="32" spans="1:13" x14ac:dyDescent="0.2">
      <c r="B32" s="17" t="s">
        <v>188</v>
      </c>
      <c r="C32" s="11" t="s">
        <v>86</v>
      </c>
      <c r="G32" s="17" t="s">
        <v>200</v>
      </c>
      <c r="H32" s="11">
        <v>11</v>
      </c>
      <c r="I32" s="11" t="s">
        <v>50</v>
      </c>
      <c r="J32" s="11" t="s">
        <v>51</v>
      </c>
      <c r="K32" s="11">
        <v>0.26769999999999999</v>
      </c>
      <c r="L32" s="11" t="s">
        <v>52</v>
      </c>
      <c r="M32" s="11"/>
    </row>
    <row r="33" spans="2:13" x14ac:dyDescent="0.2">
      <c r="B33" s="17" t="s">
        <v>189</v>
      </c>
      <c r="C33" s="11" t="s">
        <v>44</v>
      </c>
      <c r="G33" s="17" t="s">
        <v>202</v>
      </c>
      <c r="H33" s="11">
        <v>-5</v>
      </c>
      <c r="I33" s="11" t="s">
        <v>50</v>
      </c>
      <c r="J33" s="11" t="s">
        <v>51</v>
      </c>
      <c r="K33" s="11" t="s">
        <v>110</v>
      </c>
      <c r="L33" s="11" t="s">
        <v>55</v>
      </c>
      <c r="M33" s="11"/>
    </row>
    <row r="34" spans="2:13" x14ac:dyDescent="0.2">
      <c r="B34" s="17" t="s">
        <v>190</v>
      </c>
      <c r="C34" s="11">
        <v>4</v>
      </c>
      <c r="G34" s="17" t="s">
        <v>203</v>
      </c>
      <c r="H34" s="11">
        <v>11</v>
      </c>
      <c r="I34" s="11" t="s">
        <v>50</v>
      </c>
      <c r="J34" s="11" t="s">
        <v>51</v>
      </c>
      <c r="K34" s="11">
        <v>0.26769999999999999</v>
      </c>
      <c r="L34" s="11" t="s">
        <v>65</v>
      </c>
      <c r="M34" s="11"/>
    </row>
    <row r="35" spans="2:13" x14ac:dyDescent="0.2">
      <c r="B35" s="17" t="s">
        <v>191</v>
      </c>
      <c r="C35" s="11">
        <v>9.1329999999999991</v>
      </c>
      <c r="G35" s="17" t="s">
        <v>204</v>
      </c>
      <c r="H35" s="11">
        <v>-5</v>
      </c>
      <c r="I35" s="11" t="s">
        <v>50</v>
      </c>
      <c r="J35" s="11" t="s">
        <v>51</v>
      </c>
      <c r="K35" s="11" t="s">
        <v>110</v>
      </c>
      <c r="L35" s="11" t="s">
        <v>68</v>
      </c>
      <c r="M35" s="11"/>
    </row>
    <row r="36" spans="2:13" x14ac:dyDescent="0.2">
      <c r="B36" s="17"/>
      <c r="C36" s="11"/>
      <c r="G36" s="77" t="s">
        <v>205</v>
      </c>
      <c r="H36" s="78">
        <v>-16</v>
      </c>
      <c r="I36" s="78" t="s">
        <v>44</v>
      </c>
      <c r="J36" s="78" t="s">
        <v>86</v>
      </c>
      <c r="K36" s="78">
        <v>2.0899999999999998E-2</v>
      </c>
      <c r="L36" s="78" t="s">
        <v>77</v>
      </c>
      <c r="M36" s="11"/>
    </row>
    <row r="37" spans="2:13" x14ac:dyDescent="0.2">
      <c r="B37" s="17" t="s">
        <v>192</v>
      </c>
      <c r="C37" s="11"/>
      <c r="G37" s="17"/>
      <c r="H37" s="11"/>
      <c r="I37" s="11"/>
      <c r="J37" s="11"/>
      <c r="K37" s="11"/>
      <c r="L37" s="11"/>
      <c r="M37" s="11"/>
    </row>
    <row r="38" spans="2:13" x14ac:dyDescent="0.2">
      <c r="B38" s="17" t="s">
        <v>193</v>
      </c>
      <c r="C38" s="11">
        <v>4</v>
      </c>
      <c r="G38" s="17" t="s">
        <v>94</v>
      </c>
      <c r="H38" s="11" t="s">
        <v>206</v>
      </c>
      <c r="I38" s="11" t="s">
        <v>207</v>
      </c>
      <c r="J38" s="11" t="s">
        <v>197</v>
      </c>
      <c r="K38" s="11" t="s">
        <v>98</v>
      </c>
      <c r="L38" s="11" t="s">
        <v>99</v>
      </c>
      <c r="M38" s="11" t="s">
        <v>208</v>
      </c>
    </row>
    <row r="39" spans="2:13" x14ac:dyDescent="0.2">
      <c r="B39" s="17" t="s">
        <v>194</v>
      </c>
      <c r="C39" s="11">
        <v>9</v>
      </c>
      <c r="G39" s="17" t="s">
        <v>199</v>
      </c>
      <c r="H39" s="11">
        <v>24</v>
      </c>
      <c r="I39" s="11">
        <v>24</v>
      </c>
      <c r="J39" s="11">
        <v>0</v>
      </c>
      <c r="K39" s="11">
        <v>9</v>
      </c>
      <c r="L39" s="11">
        <v>9</v>
      </c>
      <c r="M39" s="11">
        <v>0</v>
      </c>
    </row>
    <row r="40" spans="2:13" x14ac:dyDescent="0.2">
      <c r="G40" s="17" t="s">
        <v>200</v>
      </c>
      <c r="H40" s="11">
        <v>24</v>
      </c>
      <c r="I40" s="11">
        <v>13</v>
      </c>
      <c r="J40" s="11">
        <v>11</v>
      </c>
      <c r="K40" s="11">
        <v>9</v>
      </c>
      <c r="L40" s="11">
        <v>9</v>
      </c>
      <c r="M40" s="11">
        <v>2.008</v>
      </c>
    </row>
    <row r="41" spans="2:13" x14ac:dyDescent="0.2">
      <c r="G41" s="17" t="s">
        <v>202</v>
      </c>
      <c r="H41" s="11">
        <v>24</v>
      </c>
      <c r="I41" s="11">
        <v>29</v>
      </c>
      <c r="J41" s="11">
        <v>-5</v>
      </c>
      <c r="K41" s="11">
        <v>9</v>
      </c>
      <c r="L41" s="11">
        <v>9</v>
      </c>
      <c r="M41" s="11">
        <v>0.91290000000000004</v>
      </c>
    </row>
    <row r="42" spans="2:13" x14ac:dyDescent="0.2">
      <c r="G42" s="17" t="s">
        <v>203</v>
      </c>
      <c r="H42" s="11">
        <v>24</v>
      </c>
      <c r="I42" s="11">
        <v>13</v>
      </c>
      <c r="J42" s="11">
        <v>11</v>
      </c>
      <c r="K42" s="11">
        <v>9</v>
      </c>
      <c r="L42" s="11">
        <v>9</v>
      </c>
      <c r="M42" s="11">
        <v>2.008</v>
      </c>
    </row>
    <row r="43" spans="2:13" x14ac:dyDescent="0.2">
      <c r="G43" s="17" t="s">
        <v>204</v>
      </c>
      <c r="H43" s="11">
        <v>24</v>
      </c>
      <c r="I43" s="11">
        <v>29</v>
      </c>
      <c r="J43" s="11">
        <v>-5</v>
      </c>
      <c r="K43" s="11">
        <v>9</v>
      </c>
      <c r="L43" s="11">
        <v>9</v>
      </c>
      <c r="M43" s="11">
        <v>0.91290000000000004</v>
      </c>
    </row>
    <row r="44" spans="2:13" x14ac:dyDescent="0.2">
      <c r="G44" s="17" t="s">
        <v>205</v>
      </c>
      <c r="H44" s="11">
        <v>13</v>
      </c>
      <c r="I44" s="11">
        <v>29</v>
      </c>
      <c r="J44" s="11">
        <v>-16</v>
      </c>
      <c r="K44" s="11">
        <v>9</v>
      </c>
      <c r="L44" s="11">
        <v>9</v>
      </c>
      <c r="M44" s="11">
        <v>2.9209999999999998</v>
      </c>
    </row>
    <row r="45" spans="2:13" x14ac:dyDescent="0.2">
      <c r="G45" s="17"/>
      <c r="H45" s="11"/>
      <c r="I45" s="11"/>
      <c r="J45" s="11"/>
      <c r="K45" s="11"/>
      <c r="L45" s="11"/>
      <c r="M45" s="11"/>
    </row>
    <row r="46" spans="2:13" x14ac:dyDescent="0.2">
      <c r="G46" s="17" t="s">
        <v>102</v>
      </c>
      <c r="H46" s="11"/>
      <c r="I46" s="11"/>
      <c r="J46" s="11"/>
      <c r="K46" s="11"/>
      <c r="L46" s="11"/>
      <c r="M46" s="11"/>
    </row>
    <row r="47" spans="2:13" x14ac:dyDescent="0.2">
      <c r="G47" s="17" t="s">
        <v>210</v>
      </c>
      <c r="H47" s="11" t="s">
        <v>0</v>
      </c>
      <c r="I47" s="11"/>
      <c r="J47" s="11"/>
      <c r="K47" s="11"/>
      <c r="L47" s="11"/>
      <c r="M47" s="11"/>
    </row>
    <row r="48" spans="2:13" x14ac:dyDescent="0.2">
      <c r="G48" s="17" t="s">
        <v>211</v>
      </c>
      <c r="H48" s="11" t="s">
        <v>212</v>
      </c>
      <c r="I48" s="11"/>
      <c r="J48" s="11"/>
      <c r="K48" s="11"/>
      <c r="L48" s="11"/>
      <c r="M48" s="11"/>
    </row>
    <row r="49" spans="7:13" x14ac:dyDescent="0.2">
      <c r="G49" s="17" t="s">
        <v>209</v>
      </c>
      <c r="H49" s="11" t="s">
        <v>212</v>
      </c>
      <c r="I49" s="11"/>
      <c r="J49" s="11"/>
      <c r="K49" s="11"/>
      <c r="L49" s="11"/>
      <c r="M49" s="11"/>
    </row>
    <row r="50" spans="7:13" x14ac:dyDescent="0.2">
      <c r="G50" s="17" t="s">
        <v>213</v>
      </c>
      <c r="H50" s="11" t="s">
        <v>1</v>
      </c>
      <c r="I50" s="11"/>
      <c r="J50" s="11"/>
      <c r="K50" s="11"/>
      <c r="L50" s="11"/>
      <c r="M50" s="11"/>
    </row>
    <row r="51" spans="7:13" x14ac:dyDescent="0.2">
      <c r="G51" s="17"/>
      <c r="H51" s="11"/>
      <c r="I51" s="11"/>
      <c r="J51" s="11"/>
      <c r="K51" s="11"/>
      <c r="L51" s="11"/>
      <c r="M51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979EE-D041-49AD-B1DC-882F9A67AD3E}">
  <dimension ref="B2:L72"/>
  <sheetViews>
    <sheetView workbookViewId="0">
      <selection activeCell="E72" sqref="C72:E72"/>
    </sheetView>
  </sheetViews>
  <sheetFormatPr baseColWidth="10" defaultColWidth="8.83203125" defaultRowHeight="15" x14ac:dyDescent="0.2"/>
  <cols>
    <col min="4" max="4" width="15.1640625" customWidth="1"/>
    <col min="5" max="5" width="19.1640625" customWidth="1"/>
    <col min="8" max="8" width="17.5" customWidth="1"/>
    <col min="11" max="11" width="11.33203125" customWidth="1"/>
    <col min="12" max="12" width="21.6640625" customWidth="1"/>
  </cols>
  <sheetData>
    <row r="2" spans="2:12" x14ac:dyDescent="0.2">
      <c r="B2" s="3" t="s">
        <v>355</v>
      </c>
    </row>
    <row r="3" spans="2:12" x14ac:dyDescent="0.2">
      <c r="G3" t="s">
        <v>349</v>
      </c>
    </row>
    <row r="4" spans="2:12" x14ac:dyDescent="0.2">
      <c r="G4" s="94" t="s">
        <v>353</v>
      </c>
      <c r="H4" s="94"/>
    </row>
    <row r="5" spans="2:12" x14ac:dyDescent="0.2">
      <c r="D5" s="1" t="s">
        <v>347</v>
      </c>
      <c r="E5" s="1" t="s">
        <v>348</v>
      </c>
      <c r="G5" s="1" t="s">
        <v>347</v>
      </c>
      <c r="H5" s="1" t="s">
        <v>348</v>
      </c>
      <c r="K5" t="s">
        <v>354</v>
      </c>
    </row>
    <row r="6" spans="2:12" ht="16" thickBot="1" x14ac:dyDescent="0.25">
      <c r="C6" t="s">
        <v>346</v>
      </c>
      <c r="D6" s="1">
        <v>1211.6880000000001</v>
      </c>
      <c r="E6" s="1">
        <v>2414.1080000000002</v>
      </c>
      <c r="G6" s="1">
        <f>D6/$D$14</f>
        <v>1.1168153717789107</v>
      </c>
      <c r="H6" s="1">
        <f>E6/$D$14</f>
        <v>2.2250884085131175</v>
      </c>
    </row>
    <row r="7" spans="2:12" ht="16" thickBot="1" x14ac:dyDescent="0.25">
      <c r="D7" s="1">
        <v>1017.765</v>
      </c>
      <c r="E7" s="1">
        <v>1652.105</v>
      </c>
      <c r="G7" s="1">
        <f t="shared" ref="G7:G13" si="0">D7/$D$14</f>
        <v>0.9380761358192562</v>
      </c>
      <c r="H7" s="1">
        <f t="shared" ref="H7:H14" si="1">E7/$D$14</f>
        <v>1.5227486446946714</v>
      </c>
      <c r="K7" s="65" t="s">
        <v>347</v>
      </c>
      <c r="L7" s="66" t="s">
        <v>348</v>
      </c>
    </row>
    <row r="8" spans="2:12" ht="16" thickBot="1" x14ac:dyDescent="0.25">
      <c r="D8" s="1">
        <v>955.73900000000003</v>
      </c>
      <c r="E8" s="1">
        <v>1955.1790000000001</v>
      </c>
      <c r="G8" s="1">
        <f t="shared" si="0"/>
        <v>0.88090664148576547</v>
      </c>
      <c r="H8" s="1">
        <f t="shared" si="1"/>
        <v>1.8020925863583022</v>
      </c>
      <c r="K8" s="63">
        <f>1</f>
        <v>1</v>
      </c>
      <c r="L8" s="64">
        <f>AVERAGE(H14,H33,H48,H71)</f>
        <v>1.360062597237691</v>
      </c>
    </row>
    <row r="9" spans="2:12" x14ac:dyDescent="0.2">
      <c r="D9" s="1">
        <v>973.75599999999997</v>
      </c>
      <c r="E9" s="1">
        <v>1995.914</v>
      </c>
      <c r="G9" s="1">
        <f t="shared" si="0"/>
        <v>0.89751294818628624</v>
      </c>
      <c r="H9" s="1">
        <f t="shared" si="1"/>
        <v>1.8396381213222648</v>
      </c>
    </row>
    <row r="10" spans="2:12" x14ac:dyDescent="0.2">
      <c r="D10" s="1">
        <v>1280.8920000000001</v>
      </c>
      <c r="E10" s="1">
        <v>1680.086</v>
      </c>
      <c r="G10" s="1">
        <f t="shared" si="0"/>
        <v>1.1806008437721858</v>
      </c>
      <c r="H10" s="1">
        <f t="shared" si="1"/>
        <v>1.5485387911001369</v>
      </c>
    </row>
    <row r="11" spans="2:12" x14ac:dyDescent="0.2">
      <c r="D11" s="1">
        <v>958.29300000000001</v>
      </c>
      <c r="E11" s="1">
        <v>2012.614</v>
      </c>
      <c r="G11" s="1">
        <f t="shared" si="0"/>
        <v>0.88326066864417863</v>
      </c>
      <c r="H11" s="1">
        <f t="shared" si="1"/>
        <v>1.855030546359657</v>
      </c>
    </row>
    <row r="12" spans="2:12" x14ac:dyDescent="0.2">
      <c r="D12" s="1">
        <v>1182.4010000000001</v>
      </c>
      <c r="E12" s="1">
        <v>1796.8230000000001</v>
      </c>
      <c r="G12" s="1">
        <f t="shared" si="0"/>
        <v>1.0898214824333952</v>
      </c>
      <c r="H12" s="1">
        <f t="shared" si="1"/>
        <v>1.6561355289199013</v>
      </c>
    </row>
    <row r="13" spans="2:12" x14ac:dyDescent="0.2">
      <c r="D13" s="1">
        <v>1099.06</v>
      </c>
      <c r="E13" s="1">
        <v>1953.5070000000001</v>
      </c>
      <c r="G13" s="1">
        <f t="shared" si="0"/>
        <v>1.0130059078800231</v>
      </c>
      <c r="H13" s="1">
        <f t="shared" si="1"/>
        <v>1.8005515004503669</v>
      </c>
    </row>
    <row r="14" spans="2:12" x14ac:dyDescent="0.2">
      <c r="C14" s="62" t="s">
        <v>18</v>
      </c>
      <c r="D14" s="8">
        <f>AVERAGE(D6:D13)</f>
        <v>1084.9492499999999</v>
      </c>
      <c r="E14" s="8">
        <f>AVERAGE(E6:E13)</f>
        <v>1932.5419999999999</v>
      </c>
      <c r="G14" s="8">
        <f>D14/$D$14</f>
        <v>1</v>
      </c>
      <c r="H14" s="8">
        <f t="shared" si="1"/>
        <v>1.7812280159648022</v>
      </c>
    </row>
    <row r="15" spans="2:12" x14ac:dyDescent="0.2">
      <c r="C15" s="62" t="s">
        <v>24</v>
      </c>
      <c r="D15" s="8">
        <f>_xlfn.STDEV.S(D6:D13)</f>
        <v>127.48500502048091</v>
      </c>
      <c r="E15" s="8">
        <f>_xlfn.STDEV.S(E6:E13)</f>
        <v>240.262922287827</v>
      </c>
      <c r="G15" s="70"/>
    </row>
    <row r="16" spans="2:12" x14ac:dyDescent="0.2">
      <c r="G16" s="70"/>
    </row>
    <row r="17" spans="3:8" x14ac:dyDescent="0.2">
      <c r="C17" t="s">
        <v>350</v>
      </c>
      <c r="D17" s="1">
        <v>1773.001</v>
      </c>
      <c r="E17" s="1">
        <v>2070.1480000000001</v>
      </c>
      <c r="G17" s="1">
        <f>D17/$D$33</f>
        <v>1.2275447241353554</v>
      </c>
      <c r="H17" s="1">
        <f>E17/$D$33</f>
        <v>1.4332757034989592</v>
      </c>
    </row>
    <row r="18" spans="3:8" x14ac:dyDescent="0.2">
      <c r="D18" s="1">
        <v>1375.481</v>
      </c>
      <c r="E18" s="1">
        <v>2070.1480000000001</v>
      </c>
      <c r="G18" s="1">
        <f t="shared" ref="G18:G33" si="2">D18/$D$33</f>
        <v>0.95232007466347901</v>
      </c>
      <c r="H18" s="1">
        <f t="shared" ref="H18:H33" si="3">E18/$D$33</f>
        <v>1.4332757034989592</v>
      </c>
    </row>
    <row r="19" spans="3:8" x14ac:dyDescent="0.2">
      <c r="D19" s="1">
        <v>1535.7809999999999</v>
      </c>
      <c r="E19" s="1">
        <v>1756.174</v>
      </c>
      <c r="G19" s="1">
        <f t="shared" si="2"/>
        <v>1.0633044561042664</v>
      </c>
      <c r="H19" s="1">
        <f t="shared" si="3"/>
        <v>1.2158944796780622</v>
      </c>
    </row>
    <row r="20" spans="3:8" x14ac:dyDescent="0.2">
      <c r="D20" s="1">
        <v>1671.0630000000001</v>
      </c>
      <c r="E20" s="1">
        <v>2208.8310000000001</v>
      </c>
      <c r="G20" s="1">
        <f t="shared" si="2"/>
        <v>1.1569675196730289</v>
      </c>
      <c r="H20" s="1">
        <f t="shared" si="3"/>
        <v>1.5292934637694067</v>
      </c>
    </row>
    <row r="21" spans="3:8" x14ac:dyDescent="0.2">
      <c r="D21" s="1">
        <v>1353.194</v>
      </c>
      <c r="E21" s="1">
        <v>1664.3779999999999</v>
      </c>
      <c r="G21" s="1">
        <f t="shared" si="2"/>
        <v>0.93688957616584434</v>
      </c>
      <c r="H21" s="1">
        <f t="shared" si="3"/>
        <v>1.1523391317133802</v>
      </c>
    </row>
    <row r="22" spans="3:8" x14ac:dyDescent="0.2">
      <c r="D22" s="1">
        <v>1442.5730000000001</v>
      </c>
      <c r="E22" s="1">
        <v>2057.415</v>
      </c>
      <c r="G22" s="1">
        <f t="shared" si="2"/>
        <v>0.99877150398116665</v>
      </c>
      <c r="H22" s="1">
        <f t="shared" si="3"/>
        <v>1.4244599572177017</v>
      </c>
    </row>
    <row r="23" spans="3:8" x14ac:dyDescent="0.2">
      <c r="D23" s="1">
        <v>1330.059</v>
      </c>
      <c r="E23" s="1">
        <v>1561.0329999999999</v>
      </c>
      <c r="G23" s="1">
        <f t="shared" si="2"/>
        <v>0.9208719612897831</v>
      </c>
      <c r="H23" s="1">
        <f t="shared" si="3"/>
        <v>1.0807877848637346</v>
      </c>
    </row>
    <row r="24" spans="3:8" x14ac:dyDescent="0.2">
      <c r="D24" s="1">
        <v>1318.568</v>
      </c>
      <c r="E24" s="1">
        <v>1950.9059999999999</v>
      </c>
      <c r="G24" s="1">
        <f t="shared" si="2"/>
        <v>0.91291611894957048</v>
      </c>
      <c r="H24" s="1">
        <f t="shared" si="3"/>
        <v>1.3507180016164739</v>
      </c>
    </row>
    <row r="25" spans="3:8" x14ac:dyDescent="0.2">
      <c r="D25" s="1">
        <v>1377.0450000000001</v>
      </c>
      <c r="E25" s="1">
        <v>1683.9490000000001</v>
      </c>
      <c r="G25" s="1">
        <f t="shared" si="2"/>
        <v>0.95340291666331312</v>
      </c>
      <c r="H25" s="1">
        <f t="shared" si="3"/>
        <v>1.165889196149922</v>
      </c>
    </row>
    <row r="26" spans="3:8" x14ac:dyDescent="0.2">
      <c r="D26" s="1">
        <v>1396.1279999999999</v>
      </c>
      <c r="E26" s="1">
        <v>2374.4029999999998</v>
      </c>
      <c r="G26" s="1">
        <f t="shared" si="2"/>
        <v>0.96661511224057151</v>
      </c>
      <c r="H26" s="1">
        <f t="shared" si="3"/>
        <v>1.6439279366572046</v>
      </c>
    </row>
    <row r="27" spans="3:8" x14ac:dyDescent="0.2">
      <c r="D27" s="1">
        <v>1636.6420000000001</v>
      </c>
      <c r="E27" s="1">
        <v>2186.96</v>
      </c>
      <c r="G27" s="1">
        <f t="shared" si="2"/>
        <v>1.1331359950718227</v>
      </c>
      <c r="H27" s="1">
        <f t="shared" si="3"/>
        <v>1.5141509846272265</v>
      </c>
    </row>
    <row r="28" spans="3:8" x14ac:dyDescent="0.2">
      <c r="D28" s="1">
        <v>1239.134</v>
      </c>
      <c r="E28" s="1">
        <v>1709.7329999999999</v>
      </c>
      <c r="G28" s="1">
        <f t="shared" si="2"/>
        <v>0.85791965385058422</v>
      </c>
      <c r="H28" s="1">
        <f t="shared" si="3"/>
        <v>1.1837408573543466</v>
      </c>
    </row>
    <row r="29" spans="3:8" x14ac:dyDescent="0.2">
      <c r="D29" s="1">
        <v>1331.3520000000001</v>
      </c>
      <c r="E29" s="1">
        <v>1792.55</v>
      </c>
      <c r="G29" s="1">
        <f t="shared" si="2"/>
        <v>0.92176717529603991</v>
      </c>
      <c r="H29" s="1">
        <f t="shared" si="3"/>
        <v>1.2410795567790607</v>
      </c>
    </row>
    <row r="30" spans="3:8" x14ac:dyDescent="0.2">
      <c r="D30" s="1">
        <v>1363.0409999999999</v>
      </c>
      <c r="E30" s="1"/>
      <c r="G30" s="1">
        <f t="shared" si="2"/>
        <v>0.94370718816863564</v>
      </c>
      <c r="H30" s="1"/>
    </row>
    <row r="31" spans="3:8" x14ac:dyDescent="0.2">
      <c r="D31" s="1">
        <v>1489.9670000000001</v>
      </c>
      <c r="E31" s="1"/>
      <c r="G31" s="1">
        <f t="shared" si="2"/>
        <v>1.0315849398763923</v>
      </c>
      <c r="H31" s="1"/>
    </row>
    <row r="32" spans="3:8" x14ac:dyDescent="0.2">
      <c r="D32" s="1">
        <v>1476.529</v>
      </c>
      <c r="E32" s="1"/>
      <c r="G32" s="1">
        <f t="shared" si="2"/>
        <v>1.0222810838701457</v>
      </c>
      <c r="H32" s="1"/>
    </row>
    <row r="33" spans="3:8" x14ac:dyDescent="0.2">
      <c r="C33" s="62" t="s">
        <v>18</v>
      </c>
      <c r="D33" s="8">
        <f>AVERAGE(D17:D32)</f>
        <v>1444.3473750000001</v>
      </c>
      <c r="E33" s="8">
        <f>AVERAGE(E17:E32)</f>
        <v>1929.7406153846152</v>
      </c>
      <c r="G33" s="8">
        <f t="shared" si="2"/>
        <v>1</v>
      </c>
      <c r="H33" s="8">
        <f t="shared" si="3"/>
        <v>1.3360640582634182</v>
      </c>
    </row>
    <row r="34" spans="3:8" x14ac:dyDescent="0.2">
      <c r="C34" s="62" t="s">
        <v>24</v>
      </c>
      <c r="D34" s="8">
        <f>_xlfn.STDEV.S(D17:D32)</f>
        <v>145.63657821114171</v>
      </c>
      <c r="E34" s="8">
        <f>_xlfn.STDEV.S(E17:E32)</f>
        <v>252.00549058718974</v>
      </c>
      <c r="G34" s="70"/>
    </row>
    <row r="37" spans="3:8" x14ac:dyDescent="0.2">
      <c r="C37" t="s">
        <v>351</v>
      </c>
      <c r="D37" s="1">
        <v>399.827</v>
      </c>
      <c r="E37" s="1">
        <v>422.68599999999998</v>
      </c>
      <c r="G37" s="1">
        <f>D37/$D$48</f>
        <v>0.97312446454996238</v>
      </c>
      <c r="H37" s="1">
        <f>E37/$D$48</f>
        <v>1.0287601573249565</v>
      </c>
    </row>
    <row r="38" spans="3:8" x14ac:dyDescent="0.2">
      <c r="D38" s="1">
        <v>415.87099999999998</v>
      </c>
      <c r="E38" s="1">
        <v>503.81900000000002</v>
      </c>
      <c r="G38" s="1">
        <f t="shared" ref="G38:G45" si="4">D38/$D$48</f>
        <v>1.0121733754770372</v>
      </c>
      <c r="H38" s="1">
        <f t="shared" ref="H38:H48" si="5">E38/$D$48</f>
        <v>1.226226829616553</v>
      </c>
    </row>
    <row r="39" spans="3:8" x14ac:dyDescent="0.2">
      <c r="D39" s="1">
        <v>439.66800000000001</v>
      </c>
      <c r="E39" s="1">
        <v>436.50099999999998</v>
      </c>
      <c r="G39" s="1">
        <f t="shared" si="4"/>
        <v>1.07009203250344</v>
      </c>
      <c r="H39" s="1">
        <f t="shared" si="5"/>
        <v>1.0623839858251771</v>
      </c>
    </row>
    <row r="40" spans="3:8" x14ac:dyDescent="0.2">
      <c r="D40" s="1">
        <v>413.70400000000001</v>
      </c>
      <c r="E40" s="1">
        <v>540.37199999999996</v>
      </c>
      <c r="G40" s="1">
        <f t="shared" si="4"/>
        <v>1.0068991926062463</v>
      </c>
      <c r="H40" s="1">
        <f t="shared" si="5"/>
        <v>1.3151918533710636</v>
      </c>
    </row>
    <row r="41" spans="3:8" x14ac:dyDescent="0.2">
      <c r="D41" s="1">
        <v>380.76900000000001</v>
      </c>
      <c r="E41" s="1">
        <v>423.01499999999999</v>
      </c>
      <c r="G41" s="1">
        <f t="shared" si="4"/>
        <v>0.9267398881071679</v>
      </c>
      <c r="H41" s="1">
        <f t="shared" si="5"/>
        <v>1.0295608985176148</v>
      </c>
    </row>
    <row r="42" spans="3:8" x14ac:dyDescent="0.2">
      <c r="D42" s="1">
        <v>407.084</v>
      </c>
      <c r="E42" s="1">
        <v>430.46199999999999</v>
      </c>
      <c r="G42" s="1">
        <f t="shared" si="4"/>
        <v>0.99078701420078408</v>
      </c>
      <c r="H42" s="1">
        <f t="shared" si="5"/>
        <v>1.047685882291856</v>
      </c>
    </row>
    <row r="43" spans="3:8" x14ac:dyDescent="0.2">
      <c r="D43" s="1">
        <v>401.71800000000002</v>
      </c>
      <c r="E43" s="1">
        <v>423.52800000000002</v>
      </c>
      <c r="G43" s="1">
        <f t="shared" si="4"/>
        <v>0.97772690100989135</v>
      </c>
      <c r="H43" s="1">
        <f t="shared" si="5"/>
        <v>1.0308094706508477</v>
      </c>
    </row>
    <row r="44" spans="3:8" x14ac:dyDescent="0.2">
      <c r="D44" s="1">
        <v>437.46499999999997</v>
      </c>
      <c r="E44" s="1">
        <v>498.12799999999999</v>
      </c>
      <c r="G44" s="1">
        <f t="shared" si="4"/>
        <v>1.0647302305355799</v>
      </c>
      <c r="H44" s="1">
        <f t="shared" si="5"/>
        <v>1.2123757106882318</v>
      </c>
    </row>
    <row r="45" spans="3:8" x14ac:dyDescent="0.2">
      <c r="D45" s="1">
        <v>401.71800000000002</v>
      </c>
      <c r="E45" s="1">
        <v>447.935</v>
      </c>
      <c r="G45" s="1">
        <f t="shared" si="4"/>
        <v>0.97772690100989135</v>
      </c>
      <c r="H45" s="1">
        <f t="shared" si="5"/>
        <v>1.090212784599808</v>
      </c>
    </row>
    <row r="46" spans="3:8" x14ac:dyDescent="0.2">
      <c r="D46" s="1"/>
      <c r="E46" s="1">
        <v>485.20299999999997</v>
      </c>
      <c r="G46" s="1"/>
      <c r="H46" s="1">
        <f t="shared" si="5"/>
        <v>1.1809180209766608</v>
      </c>
    </row>
    <row r="47" spans="3:8" x14ac:dyDescent="0.2">
      <c r="D47" s="1"/>
      <c r="E47" s="1">
        <v>473.39400000000001</v>
      </c>
      <c r="G47" s="1"/>
      <c r="H47" s="1">
        <f t="shared" si="5"/>
        <v>1.1521765232742283</v>
      </c>
    </row>
    <row r="48" spans="3:8" x14ac:dyDescent="0.2">
      <c r="C48" s="62" t="s">
        <v>18</v>
      </c>
      <c r="D48" s="8">
        <f>AVERAGE(D37:D46)</f>
        <v>410.86933333333332</v>
      </c>
      <c r="E48" s="8">
        <f>AVERAGE(E37:E47)</f>
        <v>462.27663636363633</v>
      </c>
      <c r="G48" s="8">
        <f>D48/$D$48</f>
        <v>1</v>
      </c>
      <c r="H48" s="8">
        <f t="shared" si="5"/>
        <v>1.1251183742851816</v>
      </c>
    </row>
    <row r="49" spans="3:8" x14ac:dyDescent="0.2">
      <c r="C49" s="62" t="s">
        <v>24</v>
      </c>
      <c r="D49" s="8">
        <f>_xlfn.STDEV.S(D37:D45)</f>
        <v>18.63977747989497</v>
      </c>
      <c r="E49" s="8">
        <f>_xlfn.STDEV.S(E37:E47)</f>
        <v>40.313492089554146</v>
      </c>
    </row>
    <row r="51" spans="3:8" x14ac:dyDescent="0.2">
      <c r="C51" t="s">
        <v>352</v>
      </c>
      <c r="D51" s="1">
        <v>529.73</v>
      </c>
      <c r="E51" s="1">
        <v>602.54200000000003</v>
      </c>
      <c r="G51" s="1">
        <f>D51/$D$71</f>
        <v>1.0758359444114536</v>
      </c>
      <c r="H51" s="1">
        <f>E51/$D$71</f>
        <v>1.2237108368745702</v>
      </c>
    </row>
    <row r="52" spans="3:8" x14ac:dyDescent="0.2">
      <c r="D52" s="1">
        <v>540.505</v>
      </c>
      <c r="E52" s="1">
        <v>557.46900000000005</v>
      </c>
      <c r="G52" s="1">
        <f t="shared" ref="G52:G60" si="6">D52/$D$71</f>
        <v>1.0977190401414167</v>
      </c>
      <c r="H52" s="1">
        <f t="shared" ref="H52:H71" si="7">E52/$D$71</f>
        <v>1.1321714611124698</v>
      </c>
    </row>
    <row r="53" spans="3:8" x14ac:dyDescent="0.2">
      <c r="D53" s="1">
        <v>494.96</v>
      </c>
      <c r="E53" s="1">
        <v>646.39400000000001</v>
      </c>
      <c r="G53" s="1">
        <f t="shared" si="6"/>
        <v>1.0052210730860873</v>
      </c>
      <c r="H53" s="1">
        <f t="shared" si="7"/>
        <v>1.3127704669395674</v>
      </c>
    </row>
    <row r="54" spans="3:8" x14ac:dyDescent="0.2">
      <c r="D54" s="1">
        <v>494.2</v>
      </c>
      <c r="E54" s="1">
        <v>562.56500000000005</v>
      </c>
      <c r="G54" s="1">
        <f t="shared" si="6"/>
        <v>1.003677578630888</v>
      </c>
      <c r="H54" s="1">
        <f t="shared" si="7"/>
        <v>1.1425209976173323</v>
      </c>
    </row>
    <row r="55" spans="3:8" x14ac:dyDescent="0.2">
      <c r="D55" s="1">
        <v>489.30099999999999</v>
      </c>
      <c r="E55" s="1">
        <v>548.50099999999998</v>
      </c>
      <c r="G55" s="1">
        <f t="shared" si="6"/>
        <v>0.99372813213612332</v>
      </c>
      <c r="H55" s="1">
        <f t="shared" si="7"/>
        <v>1.1139582265411183</v>
      </c>
    </row>
    <row r="56" spans="3:8" x14ac:dyDescent="0.2">
      <c r="D56" s="1">
        <v>483.24</v>
      </c>
      <c r="E56" s="1">
        <v>560.69299999999998</v>
      </c>
      <c r="G56" s="1">
        <f t="shared" si="6"/>
        <v>0.9814187638559092</v>
      </c>
      <c r="H56" s="1">
        <f t="shared" si="7"/>
        <v>1.1387191270645254</v>
      </c>
    </row>
    <row r="57" spans="3:8" x14ac:dyDescent="0.2">
      <c r="D57" s="1">
        <v>486.2</v>
      </c>
      <c r="E57" s="1">
        <v>464.93700000000001</v>
      </c>
      <c r="G57" s="1">
        <f t="shared" si="6"/>
        <v>0.9874302685761589</v>
      </c>
      <c r="H57" s="1">
        <f t="shared" si="7"/>
        <v>0.94424694936444598</v>
      </c>
    </row>
    <row r="58" spans="3:8" x14ac:dyDescent="0.2">
      <c r="D58" s="1">
        <v>508.34500000000003</v>
      </c>
      <c r="E58" s="1">
        <v>475.48</v>
      </c>
      <c r="G58" s="1">
        <f t="shared" si="6"/>
        <v>1.0324048537214059</v>
      </c>
      <c r="H58" s="1">
        <f t="shared" si="7"/>
        <v>0.96565887310282206</v>
      </c>
    </row>
    <row r="59" spans="3:8" x14ac:dyDescent="0.2">
      <c r="D59" s="1">
        <v>435.291</v>
      </c>
      <c r="E59" s="1">
        <v>578.95899999999995</v>
      </c>
      <c r="G59" s="1">
        <f t="shared" si="6"/>
        <v>0.88403848012913366</v>
      </c>
      <c r="H59" s="1">
        <f t="shared" si="7"/>
        <v>1.1758157977469854</v>
      </c>
    </row>
    <row r="60" spans="3:8" x14ac:dyDescent="0.2">
      <c r="D60" s="1">
        <v>462.12</v>
      </c>
      <c r="E60" s="1">
        <v>666.21100000000001</v>
      </c>
      <c r="G60" s="1">
        <f t="shared" si="6"/>
        <v>0.93852586531142446</v>
      </c>
      <c r="H60" s="1">
        <f t="shared" si="7"/>
        <v>1.3530170848588883</v>
      </c>
    </row>
    <row r="61" spans="3:8" x14ac:dyDescent="0.2">
      <c r="D61" s="1"/>
      <c r="E61" s="1">
        <v>845.21799999999996</v>
      </c>
      <c r="G61" s="1"/>
      <c r="H61" s="1">
        <f t="shared" si="7"/>
        <v>1.7165648637297488</v>
      </c>
    </row>
    <row r="62" spans="3:8" x14ac:dyDescent="0.2">
      <c r="D62" s="1"/>
      <c r="E62" s="1">
        <v>611.75699999999995</v>
      </c>
      <c r="G62" s="1"/>
      <c r="H62" s="1">
        <f t="shared" si="7"/>
        <v>1.2424257071438609</v>
      </c>
    </row>
    <row r="63" spans="3:8" x14ac:dyDescent="0.2">
      <c r="D63" s="1"/>
      <c r="E63" s="1">
        <v>607.01</v>
      </c>
      <c r="G63" s="1"/>
      <c r="H63" s="1">
        <f t="shared" si="7"/>
        <v>1.2327849595401361</v>
      </c>
    </row>
    <row r="64" spans="3:8" x14ac:dyDescent="0.2">
      <c r="D64" s="1"/>
      <c r="E64" s="1">
        <v>663.01199999999994</v>
      </c>
      <c r="G64" s="1"/>
      <c r="H64" s="1">
        <f t="shared" si="7"/>
        <v>1.3465201917507532</v>
      </c>
    </row>
    <row r="65" spans="3:8" x14ac:dyDescent="0.2">
      <c r="D65" s="1"/>
      <c r="E65" s="1">
        <v>666.71600000000001</v>
      </c>
      <c r="G65" s="1"/>
      <c r="H65" s="1">
        <f t="shared" si="7"/>
        <v>1.354042696306093</v>
      </c>
    </row>
    <row r="66" spans="3:8" x14ac:dyDescent="0.2">
      <c r="D66" s="1"/>
      <c r="E66" s="1">
        <v>562.03499999999997</v>
      </c>
      <c r="G66" s="1"/>
      <c r="H66" s="1">
        <f t="shared" si="7"/>
        <v>1.1414446133262062</v>
      </c>
    </row>
    <row r="67" spans="3:8" x14ac:dyDescent="0.2">
      <c r="D67" s="1"/>
      <c r="E67" s="1">
        <v>576.85400000000004</v>
      </c>
      <c r="G67" s="1"/>
      <c r="H67" s="1">
        <f t="shared" si="7"/>
        <v>1.1715407242888352</v>
      </c>
    </row>
    <row r="68" spans="3:8" x14ac:dyDescent="0.2">
      <c r="D68" s="1"/>
      <c r="E68" s="1">
        <v>451.93299999999999</v>
      </c>
      <c r="G68" s="1"/>
      <c r="H68" s="1">
        <f t="shared" si="7"/>
        <v>0.91783694687048378</v>
      </c>
    </row>
    <row r="69" spans="3:8" x14ac:dyDescent="0.2">
      <c r="D69" s="1"/>
      <c r="E69" s="1">
        <v>556.74099999999999</v>
      </c>
      <c r="G69" s="1"/>
      <c r="H69" s="1">
        <f t="shared" si="7"/>
        <v>1.1306929558974892</v>
      </c>
    </row>
    <row r="70" spans="3:8" x14ac:dyDescent="0.2">
      <c r="D70" s="1"/>
      <c r="E70" s="1">
        <v>591.04200000000003</v>
      </c>
      <c r="G70" s="1"/>
      <c r="H70" s="1">
        <f t="shared" si="7"/>
        <v>1.200355328670897</v>
      </c>
    </row>
    <row r="71" spans="3:8" x14ac:dyDescent="0.2">
      <c r="C71" s="62" t="s">
        <v>18</v>
      </c>
      <c r="D71" s="8">
        <f>AVERAGE(D51:D70)</f>
        <v>492.38919999999996</v>
      </c>
      <c r="E71" s="8">
        <f>AVERAGE(E51:E70)</f>
        <v>589.80345</v>
      </c>
      <c r="G71" s="8">
        <f>D71/$D$71</f>
        <v>1</v>
      </c>
      <c r="H71" s="8">
        <f t="shared" si="7"/>
        <v>1.1978399404373614</v>
      </c>
    </row>
    <row r="72" spans="3:8" x14ac:dyDescent="0.2">
      <c r="C72" s="62" t="s">
        <v>24</v>
      </c>
      <c r="D72" s="8">
        <f>_xlfn.STDEV.S(D51:D70)</f>
        <v>30.335020219761407</v>
      </c>
      <c r="E72" s="8">
        <f>_xlfn.STDEV.S(E51:E70)</f>
        <v>86.039789668241568</v>
      </c>
    </row>
  </sheetData>
  <mergeCells count="1">
    <mergeCell ref="G4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B2680-83BD-45F8-9098-665C692559C4}">
  <dimension ref="B3:I10"/>
  <sheetViews>
    <sheetView workbookViewId="0">
      <selection activeCell="H14" sqref="H14"/>
    </sheetView>
  </sheetViews>
  <sheetFormatPr baseColWidth="10" defaultColWidth="8.83203125" defaultRowHeight="15" x14ac:dyDescent="0.2"/>
  <cols>
    <col min="2" max="2" width="15.33203125" customWidth="1"/>
    <col min="3" max="3" width="27.6640625" customWidth="1"/>
    <col min="5" max="5" width="15.83203125" customWidth="1"/>
    <col min="6" max="6" width="15.33203125" customWidth="1"/>
    <col min="7" max="7" width="13.83203125" customWidth="1"/>
    <col min="9" max="9" width="20.5" customWidth="1"/>
    <col min="15" max="15" width="21.6640625" customWidth="1"/>
  </cols>
  <sheetData>
    <row r="3" spans="2:9" x14ac:dyDescent="0.2">
      <c r="B3" s="3" t="s">
        <v>330</v>
      </c>
    </row>
    <row r="6" spans="2:9" x14ac:dyDescent="0.2">
      <c r="B6" s="95" t="s">
        <v>329</v>
      </c>
      <c r="C6" s="95"/>
      <c r="D6" s="95"/>
      <c r="E6" s="95"/>
      <c r="F6" s="95"/>
      <c r="G6" s="95"/>
      <c r="H6" s="95"/>
      <c r="I6" s="95"/>
    </row>
    <row r="7" spans="2:9" ht="29" x14ac:dyDescent="0.2">
      <c r="B7" s="40" t="s">
        <v>286</v>
      </c>
      <c r="C7" s="41" t="s">
        <v>308</v>
      </c>
      <c r="D7" s="40" t="s">
        <v>287</v>
      </c>
      <c r="E7" s="53" t="s">
        <v>288</v>
      </c>
      <c r="F7" s="40" t="s">
        <v>289</v>
      </c>
      <c r="G7" s="53" t="s">
        <v>290</v>
      </c>
      <c r="H7" s="40" t="s">
        <v>291</v>
      </c>
      <c r="I7" s="42" t="s">
        <v>292</v>
      </c>
    </row>
    <row r="8" spans="2:9" x14ac:dyDescent="0.2">
      <c r="B8" s="43" t="s">
        <v>2</v>
      </c>
      <c r="C8" s="43" t="s">
        <v>304</v>
      </c>
      <c r="D8" s="43" t="s">
        <v>305</v>
      </c>
      <c r="E8" s="55">
        <v>0.98568599999999995</v>
      </c>
      <c r="F8" s="47">
        <v>10994</v>
      </c>
      <c r="G8" s="55">
        <v>1.233587</v>
      </c>
      <c r="H8" s="43">
        <v>27370</v>
      </c>
      <c r="I8" s="49">
        <v>4.3209031020695597E-27</v>
      </c>
    </row>
    <row r="9" spans="2:9" x14ac:dyDescent="0.2">
      <c r="B9" s="43" t="s">
        <v>216</v>
      </c>
      <c r="C9" s="43" t="s">
        <v>303</v>
      </c>
      <c r="D9" s="43" t="s">
        <v>306</v>
      </c>
      <c r="E9" s="55">
        <v>0.48299999999999998</v>
      </c>
      <c r="F9" s="47">
        <v>2271</v>
      </c>
      <c r="G9" s="55">
        <v>0.374</v>
      </c>
      <c r="H9" s="43">
        <v>6204</v>
      </c>
      <c r="I9" s="49">
        <v>1.6276680393798299E-32</v>
      </c>
    </row>
    <row r="10" spans="2:9" x14ac:dyDescent="0.2">
      <c r="B10" s="43" t="s">
        <v>3</v>
      </c>
      <c r="C10" s="43" t="s">
        <v>304</v>
      </c>
      <c r="D10" s="43" t="s">
        <v>307</v>
      </c>
      <c r="E10" s="55">
        <v>1.3185340000000001</v>
      </c>
      <c r="F10" s="47">
        <v>10994</v>
      </c>
      <c r="G10" s="55">
        <v>1.3123069999999999</v>
      </c>
      <c r="H10" s="43">
        <v>27370</v>
      </c>
      <c r="I10" s="49">
        <v>8.8468198410344904E-7</v>
      </c>
    </row>
  </sheetData>
  <mergeCells count="1">
    <mergeCell ref="B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82214-B209-47A4-8C62-C827E1E4FE5C}">
  <dimension ref="B3:I10"/>
  <sheetViews>
    <sheetView topLeftCell="A3" workbookViewId="0">
      <selection activeCell="C15" sqref="C15"/>
    </sheetView>
  </sheetViews>
  <sheetFormatPr baseColWidth="10" defaultColWidth="8.83203125" defaultRowHeight="15" x14ac:dyDescent="0.2"/>
  <cols>
    <col min="2" max="2" width="16.5" customWidth="1"/>
    <col min="3" max="3" width="23.33203125" customWidth="1"/>
    <col min="5" max="5" width="14.33203125" customWidth="1"/>
    <col min="6" max="6" width="16" customWidth="1"/>
    <col min="7" max="7" width="14.5" customWidth="1"/>
    <col min="9" max="9" width="22.5" customWidth="1"/>
  </cols>
  <sheetData>
    <row r="3" spans="2:9" x14ac:dyDescent="0.2">
      <c r="B3" s="3" t="s">
        <v>331</v>
      </c>
    </row>
    <row r="6" spans="2:9" x14ac:dyDescent="0.2">
      <c r="B6" s="95" t="s">
        <v>310</v>
      </c>
      <c r="C6" s="95"/>
      <c r="D6" s="95"/>
      <c r="E6" s="95"/>
      <c r="F6" s="95"/>
      <c r="G6" s="95"/>
      <c r="H6" s="95"/>
      <c r="I6" s="95"/>
    </row>
    <row r="7" spans="2:9" ht="29" x14ac:dyDescent="0.2">
      <c r="B7" s="40" t="s">
        <v>286</v>
      </c>
      <c r="C7" s="41" t="s">
        <v>308</v>
      </c>
      <c r="D7" s="40" t="s">
        <v>287</v>
      </c>
      <c r="E7" s="53" t="s">
        <v>288</v>
      </c>
      <c r="F7" s="40" t="s">
        <v>289</v>
      </c>
      <c r="G7" s="53" t="s">
        <v>290</v>
      </c>
      <c r="H7" s="40" t="s">
        <v>291</v>
      </c>
      <c r="I7" s="42" t="s">
        <v>292</v>
      </c>
    </row>
    <row r="8" spans="2:9" x14ac:dyDescent="0.2">
      <c r="B8" s="43" t="s">
        <v>2</v>
      </c>
      <c r="C8" s="43" t="s">
        <v>304</v>
      </c>
      <c r="D8" s="43" t="s">
        <v>305</v>
      </c>
      <c r="E8" s="48">
        <v>0.82661099999999998</v>
      </c>
      <c r="F8" s="43">
        <v>7206</v>
      </c>
      <c r="G8" s="48">
        <v>0.88160700000000003</v>
      </c>
      <c r="H8" s="43">
        <v>22568</v>
      </c>
      <c r="I8" s="50">
        <v>5.1072479661376902E-2</v>
      </c>
    </row>
    <row r="9" spans="2:9" x14ac:dyDescent="0.2">
      <c r="B9" s="43" t="s">
        <v>216</v>
      </c>
      <c r="C9" s="43" t="s">
        <v>303</v>
      </c>
      <c r="D9" s="43" t="s">
        <v>306</v>
      </c>
      <c r="E9" s="48">
        <v>0.53671199999999997</v>
      </c>
      <c r="F9" s="43">
        <v>1245</v>
      </c>
      <c r="G9" s="48">
        <v>0.50989600000000002</v>
      </c>
      <c r="H9" s="43">
        <v>3944</v>
      </c>
      <c r="I9" s="49">
        <v>1.7822436421272399E-2</v>
      </c>
    </row>
    <row r="10" spans="2:9" x14ac:dyDescent="0.2">
      <c r="B10" s="43" t="s">
        <v>3</v>
      </c>
      <c r="C10" s="43" t="s">
        <v>304</v>
      </c>
      <c r="D10" s="43" t="s">
        <v>307</v>
      </c>
      <c r="E10" s="48">
        <v>1.407834</v>
      </c>
      <c r="F10" s="43">
        <v>7206</v>
      </c>
      <c r="G10" s="48">
        <v>1.3139240000000001</v>
      </c>
      <c r="H10" s="43">
        <v>22568</v>
      </c>
      <c r="I10" s="49">
        <v>1.36256261056636E-18</v>
      </c>
    </row>
  </sheetData>
  <mergeCells count="1">
    <mergeCell ref="B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910BA-09E7-488A-9C5D-7BEF4753F509}">
  <dimension ref="A2:M64"/>
  <sheetViews>
    <sheetView workbookViewId="0">
      <selection activeCell="K8" sqref="K8"/>
    </sheetView>
  </sheetViews>
  <sheetFormatPr baseColWidth="10" defaultColWidth="8.83203125" defaultRowHeight="15" x14ac:dyDescent="0.2"/>
  <sheetData>
    <row r="2" spans="1:13" x14ac:dyDescent="0.2">
      <c r="B2" s="3" t="s">
        <v>332</v>
      </c>
    </row>
    <row r="5" spans="1:13" x14ac:dyDescent="0.2">
      <c r="B5" t="s">
        <v>413</v>
      </c>
      <c r="F5" t="s">
        <v>333</v>
      </c>
    </row>
    <row r="6" spans="1:13" x14ac:dyDescent="0.2">
      <c r="L6" s="12"/>
      <c r="M6" s="12"/>
    </row>
    <row r="7" spans="1:13" x14ac:dyDescent="0.2">
      <c r="L7" s="11"/>
      <c r="M7" s="11"/>
    </row>
    <row r="8" spans="1:13" x14ac:dyDescent="0.2">
      <c r="E8" t="s">
        <v>334</v>
      </c>
      <c r="H8" s="21" t="s">
        <v>138</v>
      </c>
      <c r="I8" s="21" t="s">
        <v>139</v>
      </c>
      <c r="K8" s="38" t="s">
        <v>272</v>
      </c>
    </row>
    <row r="9" spans="1:13" x14ac:dyDescent="0.2">
      <c r="B9" s="7">
        <v>28</v>
      </c>
      <c r="C9" s="7">
        <v>43</v>
      </c>
      <c r="H9" s="7">
        <v>0.657277</v>
      </c>
      <c r="I9" s="7">
        <v>1.00939</v>
      </c>
      <c r="K9" s="11"/>
    </row>
    <row r="10" spans="1:13" x14ac:dyDescent="0.2">
      <c r="B10" s="7">
        <v>29</v>
      </c>
      <c r="C10" s="7">
        <v>25</v>
      </c>
      <c r="H10" s="7">
        <v>0.680751</v>
      </c>
      <c r="I10" s="7">
        <v>0.58685399999999999</v>
      </c>
      <c r="K10" s="11"/>
    </row>
    <row r="11" spans="1:13" x14ac:dyDescent="0.2">
      <c r="B11" s="7">
        <v>48</v>
      </c>
      <c r="C11" s="7">
        <v>31</v>
      </c>
      <c r="H11" s="7">
        <v>1.1267609999999999</v>
      </c>
      <c r="I11" s="7">
        <v>0.72770000000000001</v>
      </c>
      <c r="K11" s="11"/>
    </row>
    <row r="12" spans="1:13" x14ac:dyDescent="0.2">
      <c r="B12" s="7">
        <v>57</v>
      </c>
      <c r="C12" s="7">
        <v>28</v>
      </c>
      <c r="H12" s="7">
        <v>1.338028</v>
      </c>
      <c r="I12" s="7">
        <v>0.657277</v>
      </c>
      <c r="K12" s="11"/>
    </row>
    <row r="13" spans="1:13" x14ac:dyDescent="0.2">
      <c r="B13" s="25">
        <v>51</v>
      </c>
      <c r="C13" s="25">
        <v>41</v>
      </c>
      <c r="H13" s="7">
        <v>1.1971830000000001</v>
      </c>
      <c r="I13" s="7">
        <v>0.96244099999999999</v>
      </c>
      <c r="K13" s="4"/>
      <c r="L13" s="11"/>
      <c r="M13" s="11"/>
    </row>
    <row r="14" spans="1:13" x14ac:dyDescent="0.2">
      <c r="A14" s="8" t="s">
        <v>18</v>
      </c>
      <c r="B14" s="8">
        <f>AVERAGE(B9:B13)</f>
        <v>42.6</v>
      </c>
      <c r="C14" s="8">
        <f>AVERAGE(C9:C13)</f>
        <v>33.6</v>
      </c>
      <c r="G14" s="8" t="s">
        <v>18</v>
      </c>
      <c r="H14" s="9">
        <v>1</v>
      </c>
      <c r="I14" s="9">
        <v>0.78873199999999999</v>
      </c>
      <c r="K14" s="4"/>
      <c r="L14" s="11"/>
      <c r="M14" s="11"/>
    </row>
    <row r="15" spans="1:13" x14ac:dyDescent="0.2">
      <c r="A15" s="8" t="s">
        <v>24</v>
      </c>
      <c r="B15" s="8">
        <f>_xlfn.STDEV.S(B9:B13)</f>
        <v>13.277801022759762</v>
      </c>
      <c r="C15" s="8">
        <f>_xlfn.STDEV.S(C9:C13)</f>
        <v>7.9874902190863404</v>
      </c>
      <c r="G15" s="8" t="s">
        <v>24</v>
      </c>
      <c r="H15" s="9">
        <f>_xlfn.STDEV.S(H9:H13)</f>
        <v>0.31168549618325203</v>
      </c>
      <c r="I15" s="9">
        <f>_xlfn.STDEV.S(I9:I13)</f>
        <v>0.18749987905142743</v>
      </c>
      <c r="K15" s="4"/>
      <c r="L15" s="11"/>
      <c r="M15" s="11"/>
    </row>
    <row r="16" spans="1:13" x14ac:dyDescent="0.2">
      <c r="H16" s="4"/>
      <c r="I16" s="4"/>
      <c r="K16" s="4"/>
      <c r="L16" s="11"/>
      <c r="M16" s="11"/>
    </row>
    <row r="17" spans="1:13" x14ac:dyDescent="0.2">
      <c r="B17" s="7">
        <v>138</v>
      </c>
      <c r="C17" s="7">
        <v>97</v>
      </c>
      <c r="E17" t="s">
        <v>279</v>
      </c>
      <c r="H17" s="7">
        <v>0.84018300000000001</v>
      </c>
      <c r="I17" s="7">
        <v>0.59056299999999995</v>
      </c>
      <c r="K17" s="4"/>
      <c r="L17" s="11"/>
      <c r="M17" s="11"/>
    </row>
    <row r="18" spans="1:13" x14ac:dyDescent="0.2">
      <c r="B18" s="7">
        <v>233</v>
      </c>
      <c r="C18" s="7">
        <v>134</v>
      </c>
      <c r="H18" s="7">
        <v>1.418569</v>
      </c>
      <c r="I18" s="7">
        <v>0.81583000000000006</v>
      </c>
      <c r="K18" s="4"/>
      <c r="L18" s="11"/>
      <c r="M18" s="11"/>
    </row>
    <row r="19" spans="1:13" x14ac:dyDescent="0.2">
      <c r="B19" s="7">
        <v>132</v>
      </c>
      <c r="C19" s="7">
        <v>162</v>
      </c>
      <c r="H19" s="7">
        <v>0.80365299999999995</v>
      </c>
      <c r="I19" s="7">
        <v>0.98630099999999998</v>
      </c>
      <c r="L19" s="11"/>
      <c r="M19" s="11"/>
    </row>
    <row r="20" spans="1:13" x14ac:dyDescent="0.2">
      <c r="B20" s="25">
        <v>154</v>
      </c>
      <c r="C20" s="25">
        <v>135</v>
      </c>
      <c r="H20" s="7">
        <v>0.93759499999999996</v>
      </c>
      <c r="I20" s="7">
        <v>0.82191800000000004</v>
      </c>
      <c r="L20" s="11"/>
      <c r="M20" s="11"/>
    </row>
    <row r="21" spans="1:13" x14ac:dyDescent="0.2">
      <c r="A21" s="8" t="s">
        <v>18</v>
      </c>
      <c r="B21" s="8">
        <f>AVERAGE(B17:B20)</f>
        <v>164.25</v>
      </c>
      <c r="C21" s="8">
        <f>AVERAGE(C17:C20)</f>
        <v>132</v>
      </c>
      <c r="G21" s="8" t="s">
        <v>18</v>
      </c>
      <c r="H21" s="9">
        <v>1</v>
      </c>
      <c r="I21" s="9">
        <v>0.80365299999999995</v>
      </c>
      <c r="L21" s="11"/>
      <c r="M21" s="11"/>
    </row>
    <row r="22" spans="1:13" x14ac:dyDescent="0.2">
      <c r="A22" s="8" t="s">
        <v>24</v>
      </c>
      <c r="B22" s="8">
        <f>_xlfn.STDEV.S(B17:B20)</f>
        <v>46.764480823234493</v>
      </c>
      <c r="C22" s="8">
        <f>_xlfn.STDEV.S(C17:C20)</f>
        <v>26.695817400234567</v>
      </c>
      <c r="G22" s="8" t="s">
        <v>24</v>
      </c>
      <c r="H22" s="9">
        <f>_xlfn.STDEV.S(H17:H20)</f>
        <v>0.28471506790942192</v>
      </c>
      <c r="I22" s="9">
        <f>_xlfn.STDEV.S(I17:I20)</f>
        <v>0.16253156571160732</v>
      </c>
      <c r="L22" s="11"/>
      <c r="M22" s="11"/>
    </row>
    <row r="23" spans="1:13" x14ac:dyDescent="0.2">
      <c r="H23" s="4"/>
      <c r="I23" s="4"/>
      <c r="L23" s="11"/>
      <c r="M23" s="11"/>
    </row>
    <row r="24" spans="1:13" x14ac:dyDescent="0.2">
      <c r="B24" s="7">
        <v>164</v>
      </c>
      <c r="C24" s="7">
        <v>88</v>
      </c>
      <c r="E24" t="s">
        <v>280</v>
      </c>
      <c r="H24" s="7">
        <v>1.1949000000000001</v>
      </c>
      <c r="I24" s="7">
        <v>0.64116600000000001</v>
      </c>
      <c r="L24" s="11"/>
      <c r="M24" s="11"/>
    </row>
    <row r="25" spans="1:13" x14ac:dyDescent="0.2">
      <c r="B25" s="7">
        <v>165</v>
      </c>
      <c r="C25" s="7">
        <v>59</v>
      </c>
      <c r="H25" s="7">
        <v>1.202186</v>
      </c>
      <c r="I25" s="7">
        <v>0.42987199999999998</v>
      </c>
      <c r="L25" s="11"/>
      <c r="M25" s="11"/>
    </row>
    <row r="26" spans="1:13" x14ac:dyDescent="0.2">
      <c r="B26" s="7">
        <v>118</v>
      </c>
      <c r="C26" s="7">
        <v>127</v>
      </c>
      <c r="H26" s="7">
        <v>0.85974499999999998</v>
      </c>
      <c r="I26" s="7">
        <v>0.925319</v>
      </c>
      <c r="L26" s="11"/>
      <c r="M26" s="11"/>
    </row>
    <row r="27" spans="1:13" x14ac:dyDescent="0.2">
      <c r="B27" s="25">
        <v>102</v>
      </c>
      <c r="C27" s="25">
        <v>140</v>
      </c>
      <c r="H27" s="7">
        <v>0.74316899999999997</v>
      </c>
      <c r="I27" s="7">
        <v>1.0200359999999999</v>
      </c>
      <c r="L27" s="11"/>
      <c r="M27" s="11"/>
    </row>
    <row r="28" spans="1:13" x14ac:dyDescent="0.2">
      <c r="A28" s="8" t="s">
        <v>18</v>
      </c>
      <c r="B28" s="8">
        <f>AVERAGE(B24:B27)</f>
        <v>137.25</v>
      </c>
      <c r="C28" s="8">
        <f>AVERAGE(C24:C27)</f>
        <v>103.5</v>
      </c>
      <c r="G28" s="8" t="s">
        <v>18</v>
      </c>
      <c r="H28" s="9">
        <v>1</v>
      </c>
      <c r="I28" s="9">
        <v>0.75409800000000005</v>
      </c>
      <c r="L28" s="11"/>
      <c r="M28" s="11"/>
    </row>
    <row r="29" spans="1:13" x14ac:dyDescent="0.2">
      <c r="A29" s="8" t="s">
        <v>24</v>
      </c>
      <c r="B29" s="8">
        <f>_xlfn.STDEV.S(B24:B27)</f>
        <v>32.139020935097989</v>
      </c>
      <c r="C29" s="8">
        <f>_xlfn.STDEV.S(C24:C27)</f>
        <v>36.990989893936785</v>
      </c>
      <c r="G29" s="8" t="s">
        <v>24</v>
      </c>
      <c r="H29" s="9">
        <f>_xlfn.STDEV.S(H24:H27)</f>
        <v>0.23416434128050628</v>
      </c>
      <c r="I29" s="9">
        <f>_xlfn.STDEV.S(I24:I27)</f>
        <v>0.2695154827863947</v>
      </c>
      <c r="L29" s="11"/>
      <c r="M29" s="11"/>
    </row>
    <row r="30" spans="1:13" x14ac:dyDescent="0.2">
      <c r="H30" s="4"/>
      <c r="I30" s="4"/>
      <c r="L30" s="11"/>
      <c r="M30" s="11"/>
    </row>
    <row r="31" spans="1:13" x14ac:dyDescent="0.2">
      <c r="B31" s="7">
        <v>23</v>
      </c>
      <c r="C31" s="7">
        <v>6</v>
      </c>
      <c r="E31" t="s">
        <v>335</v>
      </c>
      <c r="H31" s="7">
        <v>1.119469</v>
      </c>
      <c r="I31" s="7">
        <v>0.29203499999999999</v>
      </c>
      <c r="L31" s="11"/>
      <c r="M31" s="11"/>
    </row>
    <row r="32" spans="1:13" x14ac:dyDescent="0.2">
      <c r="B32" s="7">
        <v>16</v>
      </c>
      <c r="C32" s="7">
        <v>21</v>
      </c>
      <c r="H32" s="7">
        <v>0.77876100000000004</v>
      </c>
      <c r="I32" s="7">
        <v>1.022124</v>
      </c>
      <c r="L32" s="11"/>
      <c r="M32" s="11"/>
    </row>
    <row r="33" spans="1:13" x14ac:dyDescent="0.2">
      <c r="B33" s="7">
        <v>10</v>
      </c>
      <c r="C33" s="7">
        <v>16</v>
      </c>
      <c r="H33" s="7">
        <v>0.48672599999999999</v>
      </c>
      <c r="I33" s="7">
        <v>0.77876100000000004</v>
      </c>
      <c r="L33" s="11"/>
      <c r="M33" s="11"/>
    </row>
    <row r="34" spans="1:13" x14ac:dyDescent="0.2">
      <c r="B34" s="7">
        <v>22</v>
      </c>
      <c r="C34" s="7">
        <v>15</v>
      </c>
      <c r="H34" s="7">
        <v>1.0707960000000001</v>
      </c>
      <c r="I34" s="7">
        <v>0.73008799999999996</v>
      </c>
      <c r="L34" s="11"/>
      <c r="M34" s="11"/>
    </row>
    <row r="35" spans="1:13" x14ac:dyDescent="0.2">
      <c r="B35" s="7">
        <v>14</v>
      </c>
      <c r="C35" s="7">
        <v>13</v>
      </c>
      <c r="H35" s="7">
        <v>0.68141600000000002</v>
      </c>
      <c r="I35" s="7">
        <v>0.63274300000000006</v>
      </c>
      <c r="L35" s="11"/>
      <c r="M35" s="11"/>
    </row>
    <row r="36" spans="1:13" x14ac:dyDescent="0.2">
      <c r="B36" s="7">
        <v>32</v>
      </c>
      <c r="C36" s="7">
        <v>8</v>
      </c>
      <c r="H36" s="7">
        <v>1.5575220000000001</v>
      </c>
      <c r="I36" s="7">
        <v>0.38938099999999998</v>
      </c>
      <c r="L36" s="11"/>
      <c r="M36" s="11"/>
    </row>
    <row r="37" spans="1:13" x14ac:dyDescent="0.2">
      <c r="B37" s="7">
        <v>22</v>
      </c>
      <c r="C37" s="7">
        <v>14</v>
      </c>
      <c r="H37" s="7">
        <v>1.0707960000000001</v>
      </c>
      <c r="I37" s="7">
        <v>0.68141600000000002</v>
      </c>
      <c r="L37" s="11"/>
      <c r="M37" s="11"/>
    </row>
    <row r="38" spans="1:13" x14ac:dyDescent="0.2">
      <c r="B38" s="7">
        <v>27</v>
      </c>
      <c r="C38" s="7">
        <v>10</v>
      </c>
      <c r="H38" s="7">
        <v>1.3141590000000001</v>
      </c>
      <c r="I38" s="7">
        <v>0.48672599999999999</v>
      </c>
      <c r="L38" s="11"/>
      <c r="M38" s="11"/>
    </row>
    <row r="39" spans="1:13" x14ac:dyDescent="0.2">
      <c r="B39" s="7">
        <v>28</v>
      </c>
      <c r="C39" s="7">
        <v>10</v>
      </c>
      <c r="H39" s="7">
        <v>1.362832</v>
      </c>
      <c r="I39" s="7">
        <v>0.48672599999999999</v>
      </c>
      <c r="L39" s="11"/>
      <c r="M39" s="11"/>
    </row>
    <row r="40" spans="1:13" x14ac:dyDescent="0.2">
      <c r="B40" s="7">
        <v>20</v>
      </c>
      <c r="C40" s="7">
        <v>10</v>
      </c>
      <c r="H40" s="7">
        <v>0.97345099999999996</v>
      </c>
      <c r="I40" s="7">
        <v>0.48672599999999999</v>
      </c>
      <c r="L40" s="11"/>
      <c r="M40" s="11"/>
    </row>
    <row r="41" spans="1:13" x14ac:dyDescent="0.2">
      <c r="B41" s="25">
        <v>12</v>
      </c>
      <c r="C41" s="25">
        <v>16</v>
      </c>
      <c r="H41" s="7">
        <v>0.58407100000000001</v>
      </c>
      <c r="I41" s="7">
        <v>0.77876100000000004</v>
      </c>
    </row>
    <row r="42" spans="1:13" x14ac:dyDescent="0.2">
      <c r="A42" s="8" t="s">
        <v>18</v>
      </c>
      <c r="B42" s="8">
        <f>AVERAGE(B31:B41)</f>
        <v>20.545454545454547</v>
      </c>
      <c r="C42" s="8">
        <f>AVERAGE(C31:C41)</f>
        <v>12.636363636363637</v>
      </c>
      <c r="G42" s="8" t="s">
        <v>18</v>
      </c>
      <c r="H42" s="9">
        <v>1</v>
      </c>
      <c r="I42" s="9">
        <v>0.61504400000000004</v>
      </c>
    </row>
    <row r="43" spans="1:13" x14ac:dyDescent="0.2">
      <c r="A43" s="8" t="s">
        <v>24</v>
      </c>
      <c r="B43" s="8">
        <f>_xlfn.STDEV.S(B31:B41)</f>
        <v>6.9765842124013169</v>
      </c>
      <c r="C43" s="8">
        <f>_xlfn.STDEV.S(C31:C41)</f>
        <v>4.3190908134172696</v>
      </c>
      <c r="G43" s="8" t="s">
        <v>24</v>
      </c>
      <c r="H43" s="8">
        <f>_xlfn.STDEV.S(H31:H41)</f>
        <v>0.33956812996465185</v>
      </c>
      <c r="I43" s="8">
        <f>_xlfn.STDEV.S(I31:I41)</f>
        <v>0.21022116651759437</v>
      </c>
    </row>
    <row r="46" spans="1:13" x14ac:dyDescent="0.2">
      <c r="D46" t="s">
        <v>254</v>
      </c>
    </row>
    <row r="47" spans="1:13" x14ac:dyDescent="0.2">
      <c r="H47" t="s">
        <v>422</v>
      </c>
    </row>
    <row r="48" spans="1:13" x14ac:dyDescent="0.2">
      <c r="D48" s="12"/>
      <c r="E48" s="12" t="s">
        <v>0</v>
      </c>
      <c r="F48" s="12" t="s">
        <v>1</v>
      </c>
    </row>
    <row r="49" spans="4:6" x14ac:dyDescent="0.2">
      <c r="D49" s="17" t="s">
        <v>255</v>
      </c>
      <c r="E49" s="11">
        <v>1</v>
      </c>
      <c r="F49" s="11">
        <v>1</v>
      </c>
    </row>
    <row r="50" spans="4:6" x14ac:dyDescent="0.2">
      <c r="D50" s="17" t="s">
        <v>256</v>
      </c>
      <c r="E50" s="11">
        <v>1</v>
      </c>
      <c r="F50" s="11">
        <v>0.74039999999999995</v>
      </c>
    </row>
    <row r="51" spans="4:6" x14ac:dyDescent="0.2">
      <c r="D51" s="17" t="s">
        <v>227</v>
      </c>
      <c r="E51" s="11">
        <v>4</v>
      </c>
      <c r="F51" s="11">
        <v>4</v>
      </c>
    </row>
    <row r="52" spans="4:6" x14ac:dyDescent="0.2">
      <c r="D52" s="17"/>
      <c r="E52" s="11"/>
      <c r="F52" s="11"/>
    </row>
    <row r="53" spans="4:6" x14ac:dyDescent="0.2">
      <c r="D53" s="17" t="s">
        <v>257</v>
      </c>
      <c r="E53" s="11" t="s">
        <v>258</v>
      </c>
      <c r="F53" s="11"/>
    </row>
    <row r="54" spans="4:6" x14ac:dyDescent="0.2">
      <c r="D54" s="17" t="s">
        <v>259</v>
      </c>
      <c r="E54" s="11"/>
      <c r="F54" s="11" t="s">
        <v>260</v>
      </c>
    </row>
    <row r="55" spans="4:6" x14ac:dyDescent="0.2">
      <c r="D55" s="77" t="s">
        <v>261</v>
      </c>
      <c r="E55" s="78"/>
      <c r="F55" s="78">
        <v>9.1000000000000004E-3</v>
      </c>
    </row>
    <row r="56" spans="4:6" x14ac:dyDescent="0.2">
      <c r="D56" s="17" t="s">
        <v>188</v>
      </c>
      <c r="E56" s="11"/>
      <c r="F56" s="11" t="s">
        <v>201</v>
      </c>
    </row>
    <row r="57" spans="4:6" x14ac:dyDescent="0.2">
      <c r="D57" s="17" t="s">
        <v>262</v>
      </c>
      <c r="E57" s="11"/>
      <c r="F57" s="11" t="s">
        <v>44</v>
      </c>
    </row>
    <row r="58" spans="4:6" x14ac:dyDescent="0.2">
      <c r="D58" s="17"/>
      <c r="E58" s="11"/>
      <c r="F58" s="11"/>
    </row>
    <row r="59" spans="4:6" x14ac:dyDescent="0.2">
      <c r="D59" s="17" t="s">
        <v>217</v>
      </c>
      <c r="E59" s="11"/>
      <c r="F59" s="11"/>
    </row>
    <row r="60" spans="4:6" x14ac:dyDescent="0.2">
      <c r="D60" s="17" t="s">
        <v>263</v>
      </c>
      <c r="E60" s="11"/>
      <c r="F60" s="11">
        <v>-0.2596</v>
      </c>
    </row>
    <row r="61" spans="4:6" x14ac:dyDescent="0.2">
      <c r="D61" s="17" t="s">
        <v>264</v>
      </c>
      <c r="E61" s="11"/>
      <c r="F61" s="11">
        <v>8.6099999999999996E-2</v>
      </c>
    </row>
    <row r="62" spans="4:6" x14ac:dyDescent="0.2">
      <c r="D62" s="17" t="s">
        <v>265</v>
      </c>
      <c r="E62" s="11"/>
      <c r="F62" s="11">
        <v>4.3049999999999998E-2</v>
      </c>
    </row>
    <row r="63" spans="4:6" x14ac:dyDescent="0.2">
      <c r="D63" s="17" t="s">
        <v>266</v>
      </c>
      <c r="E63" s="11"/>
      <c r="F63" s="11" t="s">
        <v>267</v>
      </c>
    </row>
    <row r="64" spans="4:6" x14ac:dyDescent="0.2">
      <c r="D64" s="17" t="s">
        <v>268</v>
      </c>
      <c r="E64" s="11"/>
      <c r="F64" s="11">
        <v>0.92379999999999995</v>
      </c>
    </row>
  </sheetData>
  <pageMargins left="0.7" right="0.7" top="0.75" bottom="0.75" header="0.3" footer="0.3"/>
  <ignoredErrors>
    <ignoredError sqref="H15:I15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AA928-36D9-4E0E-9724-0C718EE5995A}">
  <dimension ref="A3:I84"/>
  <sheetViews>
    <sheetView topLeftCell="A77" workbookViewId="0">
      <selection activeCell="E66" sqref="E66"/>
    </sheetView>
  </sheetViews>
  <sheetFormatPr baseColWidth="10" defaultColWidth="8.83203125" defaultRowHeight="15" x14ac:dyDescent="0.2"/>
  <sheetData>
    <row r="3" spans="1:9" x14ac:dyDescent="0.2">
      <c r="B3" s="3" t="s">
        <v>336</v>
      </c>
    </row>
    <row r="5" spans="1:9" x14ac:dyDescent="0.2">
      <c r="B5" t="s">
        <v>413</v>
      </c>
      <c r="E5" t="s">
        <v>333</v>
      </c>
    </row>
    <row r="6" spans="1:9" x14ac:dyDescent="0.2">
      <c r="I6" s="38" t="s">
        <v>272</v>
      </c>
    </row>
    <row r="7" spans="1:9" x14ac:dyDescent="0.2">
      <c r="D7" s="4"/>
      <c r="E7" s="4"/>
      <c r="F7" s="6" t="s">
        <v>14</v>
      </c>
      <c r="G7" s="6" t="s">
        <v>269</v>
      </c>
    </row>
    <row r="8" spans="1:9" x14ac:dyDescent="0.2">
      <c r="A8" s="1" t="s">
        <v>15</v>
      </c>
      <c r="B8" s="7">
        <v>201</v>
      </c>
      <c r="C8" s="7">
        <v>58</v>
      </c>
      <c r="E8" s="1" t="s">
        <v>15</v>
      </c>
      <c r="F8" s="7">
        <v>1.235023</v>
      </c>
      <c r="G8" s="7">
        <v>0.356375</v>
      </c>
    </row>
    <row r="9" spans="1:9" x14ac:dyDescent="0.2">
      <c r="A9" s="1"/>
      <c r="B9" s="1">
        <v>175</v>
      </c>
      <c r="C9" s="1">
        <v>104</v>
      </c>
      <c r="E9" s="1"/>
      <c r="F9" s="7">
        <v>1.075269</v>
      </c>
      <c r="G9" s="7">
        <v>0.63901699999999995</v>
      </c>
    </row>
    <row r="10" spans="1:9" x14ac:dyDescent="0.2">
      <c r="A10" s="1"/>
      <c r="B10" s="1">
        <v>118</v>
      </c>
      <c r="C10" s="1">
        <v>57</v>
      </c>
      <c r="E10" s="1"/>
      <c r="F10" s="7">
        <v>0.72503799999999996</v>
      </c>
      <c r="G10" s="7">
        <v>0.35022999999999999</v>
      </c>
    </row>
    <row r="11" spans="1:9" x14ac:dyDescent="0.2">
      <c r="A11" s="1"/>
      <c r="B11" s="1">
        <v>157</v>
      </c>
      <c r="C11" s="1">
        <v>83</v>
      </c>
      <c r="E11" s="1"/>
      <c r="F11" s="7">
        <v>0.96467000000000003</v>
      </c>
      <c r="G11" s="7">
        <v>0.50998500000000002</v>
      </c>
    </row>
    <row r="12" spans="1:9" x14ac:dyDescent="0.2">
      <c r="A12" s="8" t="s">
        <v>18</v>
      </c>
      <c r="B12" s="8">
        <f>AVERAGE(B8:B11)</f>
        <v>162.75</v>
      </c>
      <c r="C12" s="8">
        <f>AVERAGE(C8:C11)</f>
        <v>75.5</v>
      </c>
      <c r="E12" s="8" t="s">
        <v>18</v>
      </c>
      <c r="F12" s="9">
        <v>1</v>
      </c>
      <c r="G12" s="9">
        <v>0.46390199999999998</v>
      </c>
    </row>
    <row r="13" spans="1:9" x14ac:dyDescent="0.2">
      <c r="A13" s="8" t="s">
        <v>24</v>
      </c>
      <c r="B13" s="8"/>
      <c r="C13" s="8">
        <f>_xlfn.STDEV.S(B8:B11)</f>
        <v>34.874775984943618</v>
      </c>
      <c r="E13" s="8" t="s">
        <v>24</v>
      </c>
      <c r="F13" s="9">
        <f>_xlfn.STDEV.S(F8:F11)</f>
        <v>0.21428450187698286</v>
      </c>
      <c r="G13" s="9">
        <f>_xlfn.STDEV.S(G8:G11)</f>
        <v>0.13816932296612236</v>
      </c>
    </row>
    <row r="14" spans="1:9" x14ac:dyDescent="0.2">
      <c r="F14" s="4"/>
      <c r="G14" s="4"/>
    </row>
    <row r="15" spans="1:9" x14ac:dyDescent="0.2">
      <c r="B15" s="7">
        <v>23</v>
      </c>
      <c r="C15" s="7">
        <v>11</v>
      </c>
      <c r="E15" s="1" t="s">
        <v>16</v>
      </c>
      <c r="F15" s="7">
        <v>1.119469</v>
      </c>
      <c r="G15" s="7">
        <v>0.53539800000000004</v>
      </c>
    </row>
    <row r="16" spans="1:9" x14ac:dyDescent="0.2">
      <c r="B16" s="7">
        <v>16</v>
      </c>
      <c r="C16" s="7">
        <v>13</v>
      </c>
      <c r="E16" s="1"/>
      <c r="F16" s="7">
        <v>0.77876100000000004</v>
      </c>
      <c r="G16" s="7">
        <v>0.63274300000000006</v>
      </c>
    </row>
    <row r="17" spans="1:7" x14ac:dyDescent="0.2">
      <c r="B17" s="7">
        <v>10</v>
      </c>
      <c r="C17" s="7">
        <v>6</v>
      </c>
      <c r="D17" t="s">
        <v>311</v>
      </c>
      <c r="E17" s="1"/>
      <c r="F17" s="7">
        <v>0.48672599999999999</v>
      </c>
      <c r="G17" s="7">
        <v>0.29203499999999999</v>
      </c>
    </row>
    <row r="18" spans="1:7" x14ac:dyDescent="0.2">
      <c r="B18" s="7">
        <v>22</v>
      </c>
      <c r="C18" s="7">
        <v>14</v>
      </c>
      <c r="E18" s="1"/>
      <c r="F18" s="7">
        <v>1.0707960000000001</v>
      </c>
      <c r="G18" s="7">
        <v>0.68141600000000002</v>
      </c>
    </row>
    <row r="19" spans="1:7" x14ac:dyDescent="0.2">
      <c r="B19" s="7">
        <v>14</v>
      </c>
      <c r="C19" s="7">
        <v>22</v>
      </c>
      <c r="E19" s="1"/>
      <c r="F19" s="7">
        <v>0.68141600000000002</v>
      </c>
      <c r="G19" s="7">
        <v>1.0707960000000001</v>
      </c>
    </row>
    <row r="20" spans="1:7" x14ac:dyDescent="0.2">
      <c r="B20" s="7">
        <v>32</v>
      </c>
      <c r="C20" s="7">
        <v>17</v>
      </c>
      <c r="E20" s="1"/>
      <c r="F20" s="7">
        <v>1.5575220000000001</v>
      </c>
      <c r="G20" s="7">
        <v>0.827434</v>
      </c>
    </row>
    <row r="21" spans="1:7" x14ac:dyDescent="0.2">
      <c r="B21" s="7">
        <v>22</v>
      </c>
      <c r="C21" s="7">
        <v>18</v>
      </c>
      <c r="E21" s="1"/>
      <c r="F21" s="7">
        <v>1.0707960000000001</v>
      </c>
      <c r="G21" s="7">
        <v>0.87610600000000005</v>
      </c>
    </row>
    <row r="22" spans="1:7" x14ac:dyDescent="0.2">
      <c r="B22" s="7">
        <v>27</v>
      </c>
      <c r="C22" s="7">
        <v>15</v>
      </c>
      <c r="E22" s="1"/>
      <c r="F22" s="7">
        <v>1.3141590000000001</v>
      </c>
      <c r="G22" s="7">
        <v>0.73008799999999996</v>
      </c>
    </row>
    <row r="23" spans="1:7" x14ac:dyDescent="0.2">
      <c r="B23" s="7">
        <v>28</v>
      </c>
      <c r="C23" s="7">
        <v>15</v>
      </c>
      <c r="E23" s="1"/>
      <c r="F23" s="7">
        <v>1.362832</v>
      </c>
      <c r="G23" s="7">
        <v>0.73008799999999996</v>
      </c>
    </row>
    <row r="24" spans="1:7" x14ac:dyDescent="0.2">
      <c r="B24" s="7">
        <v>20</v>
      </c>
      <c r="C24" s="7">
        <v>9</v>
      </c>
      <c r="E24" s="1"/>
      <c r="F24" s="7">
        <v>0.97345099999999996</v>
      </c>
      <c r="G24" s="7">
        <v>0.43805300000000003</v>
      </c>
    </row>
    <row r="25" spans="1:7" x14ac:dyDescent="0.2">
      <c r="B25" s="25">
        <v>12</v>
      </c>
      <c r="C25" s="25">
        <v>14</v>
      </c>
      <c r="E25" s="1"/>
      <c r="F25" s="7">
        <v>0.58407100000000001</v>
      </c>
      <c r="G25" s="7">
        <v>0.68141600000000002</v>
      </c>
    </row>
    <row r="26" spans="1:7" x14ac:dyDescent="0.2">
      <c r="A26" s="8" t="s">
        <v>18</v>
      </c>
      <c r="B26" s="8">
        <f>AVERAGE(B15:B25)</f>
        <v>20.545454545454547</v>
      </c>
      <c r="C26" s="8">
        <f>AVERAGE(C15:C25)</f>
        <v>14</v>
      </c>
      <c r="E26" s="8" t="s">
        <v>18</v>
      </c>
      <c r="F26" s="9">
        <v>1</v>
      </c>
      <c r="G26" s="9">
        <v>0.68141600000000002</v>
      </c>
    </row>
    <row r="27" spans="1:7" x14ac:dyDescent="0.2">
      <c r="A27" s="8" t="s">
        <v>24</v>
      </c>
      <c r="B27" s="8">
        <f>_xlfn.STDEV.S(B15:B25)</f>
        <v>6.9765842124013169</v>
      </c>
      <c r="C27" s="8">
        <f>_xlfn.STDEV.S(C15:C25)</f>
        <v>4.358898943540674</v>
      </c>
      <c r="E27" s="8" t="s">
        <v>24</v>
      </c>
      <c r="F27" s="9">
        <f>_xlfn.STDEV.S(F15:F25)</f>
        <v>0.33956812996465185</v>
      </c>
      <c r="G27" s="9">
        <f>_xlfn.STDEV.S(G15:G25)</f>
        <v>0.21215880707012422</v>
      </c>
    </row>
    <row r="28" spans="1:7" x14ac:dyDescent="0.2">
      <c r="F28" s="4"/>
      <c r="G28" s="4"/>
    </row>
    <row r="29" spans="1:7" x14ac:dyDescent="0.2">
      <c r="B29" s="7">
        <v>8</v>
      </c>
      <c r="C29" s="7">
        <v>5</v>
      </c>
      <c r="E29" s="1" t="s">
        <v>17</v>
      </c>
      <c r="F29" s="7">
        <v>0.63905299999999998</v>
      </c>
      <c r="G29" s="7">
        <v>0.39940799999999999</v>
      </c>
    </row>
    <row r="30" spans="1:7" x14ac:dyDescent="0.2">
      <c r="B30" s="7">
        <v>7</v>
      </c>
      <c r="C30" s="7">
        <v>9</v>
      </c>
      <c r="E30" s="1"/>
      <c r="F30" s="7">
        <v>0.559172</v>
      </c>
      <c r="G30" s="7">
        <v>0.71893499999999999</v>
      </c>
    </row>
    <row r="31" spans="1:7" x14ac:dyDescent="0.2">
      <c r="B31" s="7">
        <v>13</v>
      </c>
      <c r="C31" s="7">
        <v>7</v>
      </c>
      <c r="E31" s="1"/>
      <c r="F31" s="7">
        <v>1.038462</v>
      </c>
      <c r="G31" s="7">
        <v>0.559172</v>
      </c>
    </row>
    <row r="32" spans="1:7" x14ac:dyDescent="0.2">
      <c r="B32" s="7">
        <v>9</v>
      </c>
      <c r="C32" s="7">
        <v>6</v>
      </c>
      <c r="E32" s="1"/>
      <c r="F32" s="7">
        <v>0.71893499999999999</v>
      </c>
      <c r="G32" s="7">
        <v>0.47928999999999999</v>
      </c>
    </row>
    <row r="33" spans="2:7" x14ac:dyDescent="0.2">
      <c r="B33" s="7">
        <v>11</v>
      </c>
      <c r="C33" s="7">
        <v>5</v>
      </c>
      <c r="E33" s="1"/>
      <c r="F33" s="7">
        <v>0.87869799999999998</v>
      </c>
      <c r="G33" s="7">
        <v>0.39940799999999999</v>
      </c>
    </row>
    <row r="34" spans="2:7" x14ac:dyDescent="0.2">
      <c r="B34" s="7">
        <v>11</v>
      </c>
      <c r="C34" s="7">
        <v>9</v>
      </c>
      <c r="E34" s="1"/>
      <c r="F34" s="7">
        <v>0.87869799999999998</v>
      </c>
      <c r="G34" s="7">
        <v>0.71893499999999999</v>
      </c>
    </row>
    <row r="35" spans="2:7" x14ac:dyDescent="0.2">
      <c r="B35" s="7">
        <v>14</v>
      </c>
      <c r="C35" s="7">
        <v>12</v>
      </c>
      <c r="E35" s="1"/>
      <c r="F35" s="7">
        <v>1.1183430000000001</v>
      </c>
      <c r="G35" s="7">
        <v>0.95857999999999999</v>
      </c>
    </row>
    <row r="36" spans="2:7" x14ac:dyDescent="0.2">
      <c r="B36" s="7">
        <v>13</v>
      </c>
      <c r="C36" s="7">
        <v>8</v>
      </c>
      <c r="E36" s="1"/>
      <c r="F36" s="7">
        <v>1.038462</v>
      </c>
      <c r="G36" s="7">
        <v>0.63905299999999998</v>
      </c>
    </row>
    <row r="37" spans="2:7" x14ac:dyDescent="0.2">
      <c r="B37" s="7">
        <v>9</v>
      </c>
      <c r="C37" s="7">
        <v>9</v>
      </c>
      <c r="E37" s="1"/>
      <c r="F37" s="7">
        <v>0.71893499999999999</v>
      </c>
      <c r="G37" s="7">
        <v>0.71893499999999999</v>
      </c>
    </row>
    <row r="38" spans="2:7" x14ac:dyDescent="0.2">
      <c r="B38" s="7">
        <v>5</v>
      </c>
      <c r="C38" s="7">
        <v>3</v>
      </c>
      <c r="E38" s="1"/>
      <c r="F38" s="7">
        <v>0.39940799999999999</v>
      </c>
      <c r="G38" s="7">
        <v>0.239645</v>
      </c>
    </row>
    <row r="39" spans="2:7" x14ac:dyDescent="0.2">
      <c r="B39" s="7">
        <v>9</v>
      </c>
      <c r="C39" s="7">
        <v>4</v>
      </c>
      <c r="E39" s="1"/>
      <c r="F39" s="7">
        <v>0.71893499999999999</v>
      </c>
      <c r="G39" s="7">
        <v>0.31952700000000001</v>
      </c>
    </row>
    <row r="40" spans="2:7" x14ac:dyDescent="0.2">
      <c r="B40" s="7">
        <v>24</v>
      </c>
      <c r="C40" s="7">
        <v>8</v>
      </c>
      <c r="E40" s="1"/>
      <c r="F40" s="7">
        <v>1.91716</v>
      </c>
      <c r="G40" s="7">
        <v>0.63905299999999998</v>
      </c>
    </row>
    <row r="41" spans="2:7" x14ac:dyDescent="0.2">
      <c r="B41" s="7">
        <v>9</v>
      </c>
      <c r="C41" s="7">
        <v>5</v>
      </c>
      <c r="E41" s="1"/>
      <c r="F41" s="7">
        <v>0.71893499999999999</v>
      </c>
      <c r="G41" s="7">
        <v>0.39940799999999999</v>
      </c>
    </row>
    <row r="42" spans="2:7" x14ac:dyDescent="0.2">
      <c r="B42" s="7">
        <v>13</v>
      </c>
      <c r="C42" s="7">
        <v>7</v>
      </c>
      <c r="E42" s="1"/>
      <c r="F42" s="7">
        <v>1.038462</v>
      </c>
      <c r="G42" s="7">
        <v>0.559172</v>
      </c>
    </row>
    <row r="43" spans="2:7" x14ac:dyDescent="0.2">
      <c r="B43" s="7">
        <v>12</v>
      </c>
      <c r="C43" s="7">
        <v>6</v>
      </c>
      <c r="E43" s="1"/>
      <c r="F43" s="7">
        <v>0.95857999999999999</v>
      </c>
      <c r="G43" s="7">
        <v>0.47928999999999999</v>
      </c>
    </row>
    <row r="44" spans="2:7" x14ac:dyDescent="0.2">
      <c r="B44" s="7">
        <v>16</v>
      </c>
      <c r="C44" s="7">
        <v>10</v>
      </c>
      <c r="E44" s="1"/>
      <c r="F44" s="7">
        <v>1.2781070000000001</v>
      </c>
      <c r="G44" s="7">
        <v>0.798817</v>
      </c>
    </row>
    <row r="45" spans="2:7" x14ac:dyDescent="0.2">
      <c r="B45" s="7">
        <v>11</v>
      </c>
      <c r="C45" s="7">
        <v>12</v>
      </c>
      <c r="E45" s="1"/>
      <c r="F45" s="7">
        <v>0.87869799999999998</v>
      </c>
      <c r="G45" s="7">
        <v>0.95857999999999999</v>
      </c>
    </row>
    <row r="46" spans="2:7" x14ac:dyDescent="0.2">
      <c r="B46" s="7">
        <v>9</v>
      </c>
      <c r="C46" s="7">
        <v>8</v>
      </c>
      <c r="E46" s="1"/>
      <c r="F46" s="7">
        <v>0.71893499999999999</v>
      </c>
      <c r="G46" s="7">
        <v>0.63905299999999998</v>
      </c>
    </row>
    <row r="47" spans="2:7" x14ac:dyDescent="0.2">
      <c r="B47" s="7">
        <v>10</v>
      </c>
      <c r="C47" s="7">
        <v>4</v>
      </c>
      <c r="E47" s="1"/>
      <c r="F47" s="7">
        <v>0.798817</v>
      </c>
      <c r="G47" s="7">
        <v>0.31952700000000001</v>
      </c>
    </row>
    <row r="48" spans="2:7" x14ac:dyDescent="0.2">
      <c r="B48" s="7">
        <v>10</v>
      </c>
      <c r="C48" s="7">
        <v>3</v>
      </c>
      <c r="E48" s="1"/>
      <c r="F48" s="7">
        <v>0.798817</v>
      </c>
      <c r="G48" s="7">
        <v>0.239645</v>
      </c>
    </row>
    <row r="49" spans="1:7" x14ac:dyDescent="0.2">
      <c r="B49" s="7">
        <v>11</v>
      </c>
      <c r="C49" s="7">
        <v>9</v>
      </c>
      <c r="E49" s="1"/>
      <c r="F49" s="7">
        <v>0.87869799999999998</v>
      </c>
      <c r="G49" s="7">
        <v>0.71893499999999999</v>
      </c>
    </row>
    <row r="50" spans="1:7" x14ac:dyDescent="0.2">
      <c r="B50" s="7">
        <v>13</v>
      </c>
      <c r="C50" s="7">
        <v>9</v>
      </c>
      <c r="E50" s="1"/>
      <c r="F50" s="7">
        <v>1.038462</v>
      </c>
      <c r="G50" s="7">
        <v>0.71893499999999999</v>
      </c>
    </row>
    <row r="51" spans="1:7" x14ac:dyDescent="0.2">
      <c r="B51" s="7">
        <v>7</v>
      </c>
      <c r="C51" s="7">
        <v>6</v>
      </c>
      <c r="E51" s="1"/>
      <c r="F51" s="7">
        <v>0.559172</v>
      </c>
      <c r="G51" s="7">
        <v>0.47928999999999999</v>
      </c>
    </row>
    <row r="52" spans="1:7" x14ac:dyDescent="0.2">
      <c r="B52" s="7">
        <v>14</v>
      </c>
      <c r="C52" s="7">
        <v>7</v>
      </c>
      <c r="E52" s="1"/>
      <c r="F52" s="7">
        <v>1.1183430000000001</v>
      </c>
      <c r="G52" s="7">
        <v>0.559172</v>
      </c>
    </row>
    <row r="53" spans="1:7" x14ac:dyDescent="0.2">
      <c r="B53" s="7">
        <v>18</v>
      </c>
      <c r="C53" s="7">
        <v>4</v>
      </c>
      <c r="E53" s="1"/>
      <c r="F53" s="7">
        <v>1.43787</v>
      </c>
      <c r="G53" s="7">
        <v>0.31952700000000001</v>
      </c>
    </row>
    <row r="54" spans="1:7" x14ac:dyDescent="0.2">
      <c r="B54" s="25">
        <v>16</v>
      </c>
      <c r="C54" s="71"/>
      <c r="E54" s="1"/>
      <c r="F54" s="7">
        <v>1.2781070000000001</v>
      </c>
      <c r="G54" s="7"/>
    </row>
    <row r="55" spans="1:7" x14ac:dyDescent="0.2">
      <c r="A55" s="8" t="s">
        <v>18</v>
      </c>
      <c r="B55" s="8">
        <f>AVERAGE(B29:B54)</f>
        <v>11.615384615384615</v>
      </c>
      <c r="C55" s="8">
        <f>AVERAGE(C29:C54)</f>
        <v>7</v>
      </c>
      <c r="E55" s="8" t="s">
        <v>18</v>
      </c>
      <c r="F55" s="9">
        <v>1</v>
      </c>
      <c r="G55" s="9">
        <v>0.559172</v>
      </c>
    </row>
    <row r="56" spans="1:7" x14ac:dyDescent="0.2">
      <c r="A56" s="8" t="s">
        <v>24</v>
      </c>
      <c r="B56" s="8">
        <f>_xlfn.STDEV.S(B29:B54)</f>
        <v>3.9605749388382803</v>
      </c>
      <c r="C56" s="8">
        <f>_xlfn.STDEV.S(C29:C54)</f>
        <v>2.5495097567963922</v>
      </c>
      <c r="E56" s="8" t="s">
        <v>24</v>
      </c>
      <c r="F56" s="9">
        <f>_xlfn.STDEV.S(F29:F54)</f>
        <v>0.31637735996101546</v>
      </c>
      <c r="G56" s="9">
        <f>_xlfn.STDEV.S(G29:G54)</f>
        <v>0.20365907221295929</v>
      </c>
    </row>
    <row r="66" spans="2:5" x14ac:dyDescent="0.2">
      <c r="B66" t="s">
        <v>254</v>
      </c>
      <c r="E66" t="s">
        <v>423</v>
      </c>
    </row>
    <row r="68" spans="2:5" x14ac:dyDescent="0.2">
      <c r="B68" s="12"/>
      <c r="C68" s="12" t="s">
        <v>269</v>
      </c>
    </row>
    <row r="69" spans="2:5" x14ac:dyDescent="0.2">
      <c r="B69" s="17" t="s">
        <v>255</v>
      </c>
      <c r="C69" s="11">
        <v>1</v>
      </c>
    </row>
    <row r="70" spans="2:5" x14ac:dyDescent="0.2">
      <c r="B70" s="17" t="s">
        <v>256</v>
      </c>
      <c r="C70" s="11">
        <v>0.56820000000000004</v>
      </c>
    </row>
    <row r="71" spans="2:5" x14ac:dyDescent="0.2">
      <c r="B71" s="17" t="s">
        <v>227</v>
      </c>
      <c r="C71" s="11">
        <v>3</v>
      </c>
    </row>
    <row r="72" spans="2:5" x14ac:dyDescent="0.2">
      <c r="B72" s="17"/>
      <c r="C72" s="11"/>
    </row>
    <row r="73" spans="2:5" x14ac:dyDescent="0.2">
      <c r="B73" s="17" t="s">
        <v>257</v>
      </c>
      <c r="C73" s="11"/>
    </row>
    <row r="74" spans="2:5" x14ac:dyDescent="0.2">
      <c r="B74" s="17" t="s">
        <v>259</v>
      </c>
      <c r="C74" s="11" t="s">
        <v>270</v>
      </c>
    </row>
    <row r="75" spans="2:5" x14ac:dyDescent="0.2">
      <c r="B75" s="17" t="s">
        <v>261</v>
      </c>
      <c r="C75" s="11">
        <v>2.06E-2</v>
      </c>
    </row>
    <row r="76" spans="2:5" x14ac:dyDescent="0.2">
      <c r="B76" s="17" t="s">
        <v>188</v>
      </c>
      <c r="C76" s="11" t="s">
        <v>86</v>
      </c>
    </row>
    <row r="77" spans="2:5" x14ac:dyDescent="0.2">
      <c r="B77" s="17" t="s">
        <v>262</v>
      </c>
      <c r="C77" s="11" t="s">
        <v>44</v>
      </c>
    </row>
    <row r="78" spans="2:5" x14ac:dyDescent="0.2">
      <c r="B78" s="17"/>
      <c r="C78" s="11"/>
    </row>
    <row r="79" spans="2:5" x14ac:dyDescent="0.2">
      <c r="B79" s="17" t="s">
        <v>217</v>
      </c>
      <c r="C79" s="11"/>
    </row>
    <row r="80" spans="2:5" x14ac:dyDescent="0.2">
      <c r="B80" s="17" t="s">
        <v>263</v>
      </c>
      <c r="C80" s="11">
        <v>-0.43180000000000002</v>
      </c>
    </row>
    <row r="81" spans="2:3" x14ac:dyDescent="0.2">
      <c r="B81" s="17" t="s">
        <v>264</v>
      </c>
      <c r="C81" s="11">
        <v>0.109</v>
      </c>
    </row>
    <row r="82" spans="2:3" x14ac:dyDescent="0.2">
      <c r="B82" s="17" t="s">
        <v>265</v>
      </c>
      <c r="C82" s="11">
        <v>6.2950000000000006E-2</v>
      </c>
    </row>
    <row r="83" spans="2:3" x14ac:dyDescent="0.2">
      <c r="B83" s="17" t="s">
        <v>266</v>
      </c>
      <c r="C83" s="11" t="s">
        <v>271</v>
      </c>
    </row>
    <row r="84" spans="2:3" x14ac:dyDescent="0.2">
      <c r="B84" s="17" t="s">
        <v>268</v>
      </c>
      <c r="C84" s="11">
        <v>0.95920000000000005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8B167-771E-4D3C-8E22-AEF1C4359A5A}">
  <dimension ref="B2:I36"/>
  <sheetViews>
    <sheetView topLeftCell="A25" workbookViewId="0">
      <selection activeCell="F35" sqref="F35"/>
    </sheetView>
  </sheetViews>
  <sheetFormatPr baseColWidth="10" defaultColWidth="8.83203125" defaultRowHeight="15" x14ac:dyDescent="0.2"/>
  <sheetData>
    <row r="2" spans="2:9" x14ac:dyDescent="0.2">
      <c r="B2" s="3" t="s">
        <v>337</v>
      </c>
    </row>
    <row r="7" spans="2:9" x14ac:dyDescent="0.2">
      <c r="C7" s="96" t="s">
        <v>12</v>
      </c>
      <c r="D7" s="96"/>
      <c r="E7" s="96"/>
      <c r="G7" s="96" t="s">
        <v>13</v>
      </c>
      <c r="H7" s="96"/>
      <c r="I7" s="96"/>
    </row>
    <row r="8" spans="2:9" x14ac:dyDescent="0.2">
      <c r="C8" s="2" t="s">
        <v>6</v>
      </c>
      <c r="D8" s="2" t="s">
        <v>7</v>
      </c>
      <c r="E8" s="2" t="s">
        <v>8</v>
      </c>
      <c r="F8" s="3"/>
      <c r="G8" s="2" t="s">
        <v>6</v>
      </c>
      <c r="H8" s="2" t="s">
        <v>7</v>
      </c>
      <c r="I8" s="2" t="s">
        <v>8</v>
      </c>
    </row>
    <row r="9" spans="2:9" x14ac:dyDescent="0.2">
      <c r="B9" t="s">
        <v>11</v>
      </c>
      <c r="C9" s="1">
        <v>71</v>
      </c>
      <c r="D9" s="1">
        <v>90696</v>
      </c>
      <c r="E9" s="1">
        <v>90090</v>
      </c>
      <c r="G9" s="1">
        <f>C9/D9</f>
        <v>7.8283496515833112E-4</v>
      </c>
      <c r="H9" s="1">
        <f>D9/D9</f>
        <v>1</v>
      </c>
      <c r="I9" s="1">
        <f>E9/D9</f>
        <v>0.99331833818470494</v>
      </c>
    </row>
    <row r="10" spans="2:9" x14ac:dyDescent="0.2">
      <c r="B10" t="s">
        <v>10</v>
      </c>
      <c r="C10" s="1">
        <v>166</v>
      </c>
      <c r="D10" s="1">
        <v>149722</v>
      </c>
      <c r="E10" s="1">
        <v>149706</v>
      </c>
      <c r="G10" s="1">
        <f>C10/D10</f>
        <v>1.1087214971747638E-3</v>
      </c>
      <c r="H10" s="1">
        <f t="shared" ref="H10:H11" si="0">D10/D10</f>
        <v>1</v>
      </c>
      <c r="I10" s="1">
        <f t="shared" ref="I10:I11" si="1">E10/D10</f>
        <v>0.99989313527738077</v>
      </c>
    </row>
    <row r="11" spans="2:9" x14ac:dyDescent="0.2">
      <c r="B11" t="s">
        <v>9</v>
      </c>
      <c r="C11" s="71">
        <v>193</v>
      </c>
      <c r="D11" s="71">
        <v>86978</v>
      </c>
      <c r="E11" s="71">
        <v>97837</v>
      </c>
      <c r="G11" s="1">
        <f>C11/D11</f>
        <v>2.2189519188760376E-3</v>
      </c>
      <c r="H11" s="1">
        <f t="shared" si="0"/>
        <v>1</v>
      </c>
      <c r="I11" s="1">
        <f t="shared" si="1"/>
        <v>1.1248476626273312</v>
      </c>
    </row>
    <row r="12" spans="2:9" x14ac:dyDescent="0.2">
      <c r="B12" s="8" t="s">
        <v>18</v>
      </c>
      <c r="C12" s="8">
        <f>AVERAGE(C9:C11)</f>
        <v>143.33333333333334</v>
      </c>
      <c r="D12" s="8">
        <f>AVERAGE(D9:D11)</f>
        <v>109132</v>
      </c>
      <c r="E12" s="8">
        <f t="shared" ref="E12" si="2">AVERAGE(E9:E11)</f>
        <v>112544.33333333333</v>
      </c>
    </row>
    <row r="13" spans="2:9" x14ac:dyDescent="0.2">
      <c r="B13" s="8" t="s">
        <v>24</v>
      </c>
      <c r="C13" s="8">
        <f>_xlfn.STDEV.S(C9:C11)</f>
        <v>64.080678315178062</v>
      </c>
      <c r="D13" s="8">
        <f t="shared" ref="D13:E13" si="3">_xlfn.STDEV.S(D9:D11)</f>
        <v>35201.093108027198</v>
      </c>
      <c r="E13" s="8">
        <f t="shared" si="3"/>
        <v>32415.214087420925</v>
      </c>
    </row>
    <row r="16" spans="2:9" x14ac:dyDescent="0.2">
      <c r="B16" s="12"/>
      <c r="C16" s="12"/>
    </row>
    <row r="17" spans="2:3" x14ac:dyDescent="0.2">
      <c r="B17" s="17" t="s">
        <v>111</v>
      </c>
      <c r="C17" s="11"/>
    </row>
    <row r="18" spans="2:3" x14ac:dyDescent="0.2">
      <c r="B18" s="17"/>
      <c r="C18" s="11"/>
    </row>
    <row r="19" spans="2:3" x14ac:dyDescent="0.2">
      <c r="B19" s="17" t="s">
        <v>115</v>
      </c>
      <c r="C19" s="11" t="s">
        <v>8</v>
      </c>
    </row>
    <row r="20" spans="2:3" x14ac:dyDescent="0.2">
      <c r="B20" s="17" t="s">
        <v>114</v>
      </c>
      <c r="C20" s="11" t="s">
        <v>114</v>
      </c>
    </row>
    <row r="21" spans="2:3" x14ac:dyDescent="0.2">
      <c r="B21" s="17" t="s">
        <v>113</v>
      </c>
      <c r="C21" s="11" t="s">
        <v>7</v>
      </c>
    </row>
    <row r="22" spans="2:3" x14ac:dyDescent="0.2">
      <c r="B22" s="17"/>
      <c r="C22" s="11"/>
    </row>
    <row r="23" spans="2:3" x14ac:dyDescent="0.2">
      <c r="B23" s="17" t="s">
        <v>117</v>
      </c>
      <c r="C23" s="11"/>
    </row>
    <row r="24" spans="2:3" x14ac:dyDescent="0.2">
      <c r="B24" s="17" t="s">
        <v>143</v>
      </c>
      <c r="C24" s="11" t="s">
        <v>110</v>
      </c>
    </row>
    <row r="25" spans="2:3" x14ac:dyDescent="0.2">
      <c r="B25" s="17" t="s">
        <v>144</v>
      </c>
      <c r="C25" s="11" t="s">
        <v>145</v>
      </c>
    </row>
    <row r="26" spans="2:3" x14ac:dyDescent="0.2">
      <c r="B26" s="77" t="s">
        <v>146</v>
      </c>
      <c r="C26" s="78" t="s">
        <v>51</v>
      </c>
    </row>
    <row r="27" spans="2:3" x14ac:dyDescent="0.2">
      <c r="B27" s="17" t="s">
        <v>147</v>
      </c>
      <c r="C27" s="11" t="s">
        <v>50</v>
      </c>
    </row>
    <row r="28" spans="2:3" x14ac:dyDescent="0.2">
      <c r="B28" s="17" t="s">
        <v>148</v>
      </c>
      <c r="C28" s="11" t="s">
        <v>149</v>
      </c>
    </row>
    <row r="29" spans="2:3" x14ac:dyDescent="0.2">
      <c r="B29" s="17" t="s">
        <v>150</v>
      </c>
      <c r="C29" s="11" t="s">
        <v>273</v>
      </c>
    </row>
    <row r="30" spans="2:3" x14ac:dyDescent="0.2">
      <c r="B30" s="17" t="s">
        <v>152</v>
      </c>
      <c r="C30" s="11">
        <v>0</v>
      </c>
    </row>
    <row r="31" spans="2:3" x14ac:dyDescent="0.2">
      <c r="B31" s="17" t="s">
        <v>153</v>
      </c>
      <c r="C31" s="11">
        <v>3</v>
      </c>
    </row>
    <row r="32" spans="2:3" x14ac:dyDescent="0.2">
      <c r="B32" s="17" t="s">
        <v>154</v>
      </c>
      <c r="C32" s="11">
        <v>0</v>
      </c>
    </row>
    <row r="33" spans="2:3" x14ac:dyDescent="0.2">
      <c r="B33" s="17"/>
      <c r="C33" s="11"/>
    </row>
    <row r="34" spans="2:3" x14ac:dyDescent="0.2">
      <c r="B34" s="17" t="s">
        <v>155</v>
      </c>
      <c r="C34" s="11"/>
    </row>
    <row r="35" spans="2:3" x14ac:dyDescent="0.2">
      <c r="B35" s="17" t="s">
        <v>156</v>
      </c>
      <c r="C35" s="11">
        <v>-1.07E-4</v>
      </c>
    </row>
    <row r="36" spans="2:3" x14ac:dyDescent="0.2">
      <c r="B36" s="17"/>
      <c r="C36" s="11"/>
    </row>
  </sheetData>
  <mergeCells count="2">
    <mergeCell ref="C7:E7"/>
    <mergeCell ref="G7:I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8AE13-4917-4D4B-AB68-E2D67FE7347F}">
  <dimension ref="A3:H65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19.6640625" customWidth="1"/>
  </cols>
  <sheetData>
    <row r="3" spans="2:7" x14ac:dyDescent="0.2">
      <c r="B3" s="3" t="s">
        <v>424</v>
      </c>
    </row>
    <row r="7" spans="2:7" x14ac:dyDescent="0.2">
      <c r="B7" s="3" t="s">
        <v>4</v>
      </c>
      <c r="C7" s="3"/>
      <c r="D7" s="3"/>
      <c r="E7" s="3"/>
      <c r="F7" s="3" t="s">
        <v>226</v>
      </c>
    </row>
    <row r="10" spans="2:7" s="3" customFormat="1" x14ac:dyDescent="0.2">
      <c r="B10" s="10" t="s">
        <v>7</v>
      </c>
      <c r="C10" s="10" t="s">
        <v>8</v>
      </c>
      <c r="F10" s="10" t="s">
        <v>7</v>
      </c>
      <c r="G10" s="10" t="s">
        <v>8</v>
      </c>
    </row>
    <row r="11" spans="2:7" x14ac:dyDescent="0.2">
      <c r="B11" s="7">
        <v>29.398</v>
      </c>
      <c r="C11" s="7">
        <v>17.404</v>
      </c>
      <c r="F11" s="7">
        <v>19.515999999999998</v>
      </c>
      <c r="G11" s="7">
        <v>7.0609999999999999</v>
      </c>
    </row>
    <row r="12" spans="2:7" x14ac:dyDescent="0.2">
      <c r="B12" s="7">
        <v>39.81</v>
      </c>
      <c r="C12" s="7">
        <v>45.74</v>
      </c>
      <c r="F12" s="7">
        <v>30.765999999999998</v>
      </c>
      <c r="G12" s="7">
        <v>31.791</v>
      </c>
    </row>
    <row r="13" spans="2:7" x14ac:dyDescent="0.2">
      <c r="B13" s="7">
        <v>40.920999999999999</v>
      </c>
      <c r="C13" s="7">
        <v>24.786000000000001</v>
      </c>
      <c r="F13" s="7">
        <v>30.968</v>
      </c>
      <c r="G13" s="7">
        <v>12.587999999999999</v>
      </c>
    </row>
    <row r="14" spans="2:7" x14ac:dyDescent="0.2">
      <c r="B14" s="7">
        <v>27.233000000000001</v>
      </c>
      <c r="C14" s="7">
        <v>34.375999999999998</v>
      </c>
      <c r="F14" s="7">
        <v>15.678000000000001</v>
      </c>
      <c r="G14" s="7">
        <v>24.902000000000001</v>
      </c>
    </row>
    <row r="15" spans="2:7" x14ac:dyDescent="0.2">
      <c r="B15" s="7">
        <v>36.390999999999998</v>
      </c>
      <c r="C15" s="7">
        <v>21.937000000000001</v>
      </c>
      <c r="F15" s="7">
        <v>26.17</v>
      </c>
      <c r="G15" s="7">
        <v>11.109</v>
      </c>
    </row>
    <row r="16" spans="2:7" x14ac:dyDescent="0.2">
      <c r="B16" s="7">
        <v>32.482999999999997</v>
      </c>
      <c r="C16" s="7">
        <v>18.678999999999998</v>
      </c>
      <c r="F16" s="7">
        <v>21.116</v>
      </c>
      <c r="G16" s="7">
        <v>6.1879999999999997</v>
      </c>
    </row>
    <row r="17" spans="2:7" x14ac:dyDescent="0.2">
      <c r="B17" s="7">
        <v>24.952000000000002</v>
      </c>
      <c r="C17" s="7">
        <v>21.32</v>
      </c>
      <c r="F17" s="7">
        <v>16.207999999999998</v>
      </c>
      <c r="G17" s="7">
        <v>10.944000000000001</v>
      </c>
    </row>
    <row r="18" spans="2:7" x14ac:dyDescent="0.2">
      <c r="B18" s="7">
        <v>36.548999999999999</v>
      </c>
      <c r="C18" s="7">
        <v>22.908000000000001</v>
      </c>
      <c r="F18" s="7">
        <v>27.449000000000002</v>
      </c>
      <c r="G18" s="7">
        <v>11.842000000000001</v>
      </c>
    </row>
    <row r="19" spans="2:7" x14ac:dyDescent="0.2">
      <c r="B19" s="7">
        <v>40.948</v>
      </c>
      <c r="C19" s="7">
        <v>17.942</v>
      </c>
      <c r="F19" s="7">
        <v>28.89</v>
      </c>
      <c r="G19" s="7">
        <v>6.9550000000000001</v>
      </c>
    </row>
    <row r="20" spans="2:7" x14ac:dyDescent="0.2">
      <c r="B20" s="7">
        <v>64.73</v>
      </c>
      <c r="C20" s="7">
        <v>12.613</v>
      </c>
      <c r="F20" s="7">
        <v>41.133000000000003</v>
      </c>
      <c r="G20" s="7">
        <v>3.1739999999999999</v>
      </c>
    </row>
    <row r="21" spans="2:7" x14ac:dyDescent="0.2">
      <c r="B21" s="7">
        <v>25.206</v>
      </c>
      <c r="C21" s="7">
        <v>19.571999999999999</v>
      </c>
      <c r="F21" s="7">
        <v>15.782</v>
      </c>
      <c r="G21" s="7">
        <v>8.7919999999999998</v>
      </c>
    </row>
    <row r="22" spans="2:7" x14ac:dyDescent="0.2">
      <c r="B22" s="7">
        <v>25.099</v>
      </c>
      <c r="C22" s="7">
        <v>24.495999999999999</v>
      </c>
      <c r="F22" s="7">
        <v>15.103</v>
      </c>
      <c r="G22" s="7">
        <v>14.367000000000001</v>
      </c>
    </row>
    <row r="23" spans="2:7" x14ac:dyDescent="0.2">
      <c r="B23" s="7">
        <v>22.276</v>
      </c>
      <c r="C23" s="7">
        <v>27.622</v>
      </c>
      <c r="F23" s="7">
        <v>13.212</v>
      </c>
      <c r="G23" s="7">
        <v>16.132999999999999</v>
      </c>
    </row>
    <row r="24" spans="2:7" x14ac:dyDescent="0.2">
      <c r="B24" s="7">
        <v>37.381</v>
      </c>
      <c r="C24" s="7">
        <v>7.0030000000000001</v>
      </c>
      <c r="F24" s="7">
        <v>26.181000000000001</v>
      </c>
      <c r="G24" s="7">
        <v>0.51700000000000002</v>
      </c>
    </row>
    <row r="25" spans="2:7" x14ac:dyDescent="0.2">
      <c r="B25" s="7">
        <v>15.58</v>
      </c>
      <c r="C25" s="7">
        <v>28.009</v>
      </c>
      <c r="F25" s="7">
        <v>5.0090000000000003</v>
      </c>
      <c r="G25" s="7">
        <v>19.495000000000001</v>
      </c>
    </row>
    <row r="26" spans="2:7" x14ac:dyDescent="0.2">
      <c r="B26" s="7">
        <v>30.66</v>
      </c>
      <c r="C26" s="7">
        <v>28.529</v>
      </c>
      <c r="F26" s="7">
        <v>20.28</v>
      </c>
      <c r="G26" s="7">
        <v>18.780999999999999</v>
      </c>
    </row>
    <row r="27" spans="2:7" x14ac:dyDescent="0.2">
      <c r="B27" s="7">
        <v>26.286000000000001</v>
      </c>
      <c r="C27" s="7"/>
      <c r="F27" s="7">
        <v>13.555999999999999</v>
      </c>
      <c r="G27" s="7"/>
    </row>
    <row r="28" spans="2:7" x14ac:dyDescent="0.2">
      <c r="B28" s="7">
        <v>17.004000000000001</v>
      </c>
      <c r="C28" s="7"/>
      <c r="F28" s="7">
        <v>4.3739999999999997</v>
      </c>
      <c r="G28" s="7"/>
    </row>
    <row r="29" spans="2:7" x14ac:dyDescent="0.2">
      <c r="B29" s="7">
        <v>22.274000000000001</v>
      </c>
      <c r="C29" s="7"/>
      <c r="F29" s="7">
        <v>11.95</v>
      </c>
      <c r="G29" s="7"/>
    </row>
    <row r="30" spans="2:7" x14ac:dyDescent="0.2">
      <c r="B30" s="7">
        <v>24.783000000000001</v>
      </c>
      <c r="C30" s="7"/>
      <c r="F30" s="7">
        <v>15.677</v>
      </c>
      <c r="G30" s="7"/>
    </row>
    <row r="31" spans="2:7" x14ac:dyDescent="0.2">
      <c r="B31" s="7">
        <v>39.075000000000003</v>
      </c>
      <c r="C31" s="7"/>
      <c r="F31" s="7">
        <v>29.187000000000001</v>
      </c>
      <c r="G31" s="7"/>
    </row>
    <row r="34" spans="1:8" x14ac:dyDescent="0.2">
      <c r="A34" s="21"/>
      <c r="B34" s="21" t="s">
        <v>7</v>
      </c>
      <c r="C34" s="21" t="s">
        <v>8</v>
      </c>
      <c r="F34" s="21"/>
      <c r="G34" s="21" t="s">
        <v>7</v>
      </c>
      <c r="H34" s="21" t="s">
        <v>8</v>
      </c>
    </row>
    <row r="35" spans="1:8" x14ac:dyDescent="0.2">
      <c r="A35" s="23" t="s">
        <v>227</v>
      </c>
      <c r="B35" s="7">
        <v>21</v>
      </c>
      <c r="C35" s="7">
        <v>16</v>
      </c>
      <c r="F35" s="23" t="s">
        <v>227</v>
      </c>
      <c r="G35" s="7">
        <v>21</v>
      </c>
      <c r="H35" s="7">
        <v>16</v>
      </c>
    </row>
    <row r="36" spans="1:8" x14ac:dyDescent="0.2">
      <c r="A36" s="23"/>
      <c r="B36" s="7"/>
      <c r="C36" s="7"/>
      <c r="F36" s="23"/>
      <c r="G36" s="7"/>
      <c r="H36" s="7"/>
    </row>
    <row r="37" spans="1:8" x14ac:dyDescent="0.2">
      <c r="A37" s="23" t="s">
        <v>228</v>
      </c>
      <c r="B37" s="7">
        <v>24.87</v>
      </c>
      <c r="C37" s="7">
        <v>18.13</v>
      </c>
      <c r="F37" s="23" t="s">
        <v>228</v>
      </c>
      <c r="G37" s="7">
        <v>14.33</v>
      </c>
      <c r="H37" s="7">
        <v>6.9820000000000002</v>
      </c>
    </row>
    <row r="38" spans="1:8" x14ac:dyDescent="0.2">
      <c r="A38" s="23" t="s">
        <v>229</v>
      </c>
      <c r="B38" s="7">
        <v>29.4</v>
      </c>
      <c r="C38" s="7">
        <v>22.42</v>
      </c>
      <c r="F38" s="23" t="s">
        <v>229</v>
      </c>
      <c r="G38" s="7">
        <v>19.52</v>
      </c>
      <c r="H38" s="7">
        <v>11.48</v>
      </c>
    </row>
    <row r="39" spans="1:8" x14ac:dyDescent="0.2">
      <c r="A39" s="23" t="s">
        <v>230</v>
      </c>
      <c r="B39" s="7">
        <v>38.229999999999997</v>
      </c>
      <c r="C39" s="7">
        <v>27.91</v>
      </c>
      <c r="F39" s="23" t="s">
        <v>230</v>
      </c>
      <c r="G39" s="7">
        <v>28.17</v>
      </c>
      <c r="H39" s="7">
        <v>18.12</v>
      </c>
    </row>
    <row r="40" spans="1:8" x14ac:dyDescent="0.2">
      <c r="A40" s="23"/>
      <c r="B40" s="7"/>
      <c r="C40" s="7"/>
      <c r="F40" s="23"/>
      <c r="G40" s="7"/>
      <c r="H40" s="7"/>
    </row>
    <row r="41" spans="1:8" x14ac:dyDescent="0.2">
      <c r="A41" s="23" t="s">
        <v>18</v>
      </c>
      <c r="B41" s="7">
        <v>31.38</v>
      </c>
      <c r="C41" s="7">
        <v>23.31</v>
      </c>
      <c r="F41" s="23" t="s">
        <v>18</v>
      </c>
      <c r="G41" s="7">
        <v>20.39</v>
      </c>
      <c r="H41" s="7">
        <v>12.79</v>
      </c>
    </row>
    <row r="42" spans="1:8" x14ac:dyDescent="0.2">
      <c r="A42" s="23" t="s">
        <v>137</v>
      </c>
      <c r="B42" s="7">
        <v>10.83</v>
      </c>
      <c r="C42" s="7">
        <v>8.8789999999999996</v>
      </c>
      <c r="F42" s="23" t="s">
        <v>137</v>
      </c>
      <c r="G42" s="7">
        <v>9.1959999999999997</v>
      </c>
      <c r="H42" s="7">
        <v>8.0790000000000006</v>
      </c>
    </row>
    <row r="43" spans="1:8" x14ac:dyDescent="0.2">
      <c r="A43" s="23" t="s">
        <v>180</v>
      </c>
      <c r="B43" s="7">
        <v>2.3639999999999999</v>
      </c>
      <c r="C43" s="7">
        <v>2.2200000000000002</v>
      </c>
      <c r="F43" s="23" t="s">
        <v>180</v>
      </c>
      <c r="G43" s="7">
        <v>2.0070000000000001</v>
      </c>
      <c r="H43" s="7">
        <v>2.02</v>
      </c>
    </row>
    <row r="46" spans="1:8" x14ac:dyDescent="0.2">
      <c r="A46" s="20" t="s">
        <v>111</v>
      </c>
      <c r="B46" s="4" t="s">
        <v>222</v>
      </c>
      <c r="F46" s="20" t="s">
        <v>111</v>
      </c>
      <c r="G46" s="4" t="s">
        <v>218</v>
      </c>
    </row>
    <row r="47" spans="1:8" x14ac:dyDescent="0.2">
      <c r="A47" s="20"/>
      <c r="B47" s="4"/>
      <c r="F47" s="20"/>
      <c r="G47" s="4"/>
    </row>
    <row r="48" spans="1:8" x14ac:dyDescent="0.2">
      <c r="A48" s="20" t="s">
        <v>115</v>
      </c>
      <c r="B48" s="4" t="s">
        <v>8</v>
      </c>
      <c r="F48" s="20" t="s">
        <v>115</v>
      </c>
      <c r="G48" s="4" t="s">
        <v>8</v>
      </c>
    </row>
    <row r="49" spans="1:7" x14ac:dyDescent="0.2">
      <c r="A49" s="20" t="s">
        <v>114</v>
      </c>
      <c r="B49" s="4" t="s">
        <v>114</v>
      </c>
      <c r="F49" s="20" t="s">
        <v>114</v>
      </c>
      <c r="G49" s="4" t="s">
        <v>114</v>
      </c>
    </row>
    <row r="50" spans="1:7" x14ac:dyDescent="0.2">
      <c r="A50" s="20" t="s">
        <v>113</v>
      </c>
      <c r="B50" s="4" t="s">
        <v>7</v>
      </c>
      <c r="F50" s="20" t="s">
        <v>113</v>
      </c>
      <c r="G50" s="4" t="s">
        <v>7</v>
      </c>
    </row>
    <row r="51" spans="1:7" x14ac:dyDescent="0.2">
      <c r="A51" s="20"/>
      <c r="B51" s="4"/>
      <c r="F51" s="20"/>
      <c r="G51" s="4"/>
    </row>
    <row r="52" spans="1:7" x14ac:dyDescent="0.2">
      <c r="A52" s="20" t="s">
        <v>160</v>
      </c>
      <c r="B52" s="4"/>
      <c r="F52" s="20" t="s">
        <v>160</v>
      </c>
      <c r="G52" s="4"/>
    </row>
    <row r="53" spans="1:7" x14ac:dyDescent="0.2">
      <c r="A53" s="20" t="s">
        <v>143</v>
      </c>
      <c r="B53" s="4">
        <v>1.35E-2</v>
      </c>
      <c r="F53" s="20" t="s">
        <v>143</v>
      </c>
      <c r="G53" s="4">
        <v>9.2999999999999992E-3</v>
      </c>
    </row>
    <row r="54" spans="1:7" x14ac:dyDescent="0.2">
      <c r="A54" s="20" t="s">
        <v>144</v>
      </c>
      <c r="B54" s="4" t="s">
        <v>145</v>
      </c>
      <c r="F54" s="20" t="s">
        <v>144</v>
      </c>
      <c r="G54" s="4" t="s">
        <v>145</v>
      </c>
    </row>
    <row r="55" spans="1:7" x14ac:dyDescent="0.2">
      <c r="A55" s="20" t="s">
        <v>146</v>
      </c>
      <c r="B55" s="4" t="s">
        <v>86</v>
      </c>
      <c r="F55" s="20" t="s">
        <v>146</v>
      </c>
      <c r="G55" s="4" t="s">
        <v>201</v>
      </c>
    </row>
    <row r="56" spans="1:7" x14ac:dyDescent="0.2">
      <c r="A56" s="20" t="s">
        <v>147</v>
      </c>
      <c r="B56" s="4" t="s">
        <v>44</v>
      </c>
      <c r="F56" s="20" t="s">
        <v>147</v>
      </c>
      <c r="G56" s="4" t="s">
        <v>44</v>
      </c>
    </row>
    <row r="57" spans="1:7" x14ac:dyDescent="0.2">
      <c r="A57" s="20" t="s">
        <v>148</v>
      </c>
      <c r="B57" s="4" t="s">
        <v>149</v>
      </c>
      <c r="F57" s="20" t="s">
        <v>148</v>
      </c>
      <c r="G57" s="4" t="s">
        <v>149</v>
      </c>
    </row>
    <row r="58" spans="1:7" x14ac:dyDescent="0.2">
      <c r="A58" s="20" t="s">
        <v>161</v>
      </c>
      <c r="B58" s="4" t="s">
        <v>223</v>
      </c>
      <c r="F58" s="20" t="s">
        <v>161</v>
      </c>
      <c r="G58" s="4" t="s">
        <v>219</v>
      </c>
    </row>
    <row r="59" spans="1:7" x14ac:dyDescent="0.2">
      <c r="A59" s="20" t="s">
        <v>163</v>
      </c>
      <c r="B59" s="4">
        <v>88</v>
      </c>
      <c r="F59" s="20" t="s">
        <v>163</v>
      </c>
      <c r="G59" s="4">
        <v>84</v>
      </c>
    </row>
    <row r="60" spans="1:7" x14ac:dyDescent="0.2">
      <c r="A60" s="20"/>
      <c r="B60" s="4"/>
      <c r="F60" s="20"/>
      <c r="G60" s="4"/>
    </row>
    <row r="61" spans="1:7" x14ac:dyDescent="0.2">
      <c r="A61" s="20" t="s">
        <v>164</v>
      </c>
      <c r="B61" s="4"/>
      <c r="F61" s="20" t="s">
        <v>164</v>
      </c>
      <c r="G61" s="4"/>
    </row>
    <row r="62" spans="1:7" x14ac:dyDescent="0.2">
      <c r="A62" s="20" t="s">
        <v>165</v>
      </c>
      <c r="B62" s="4" t="s">
        <v>224</v>
      </c>
      <c r="F62" s="20" t="s">
        <v>165</v>
      </c>
      <c r="G62" s="4" t="s">
        <v>220</v>
      </c>
    </row>
    <row r="63" spans="1:7" x14ac:dyDescent="0.2">
      <c r="A63" s="20" t="s">
        <v>167</v>
      </c>
      <c r="B63" s="4" t="s">
        <v>225</v>
      </c>
      <c r="F63" s="20" t="s">
        <v>167</v>
      </c>
      <c r="G63" s="4" t="s">
        <v>221</v>
      </c>
    </row>
    <row r="64" spans="1:7" x14ac:dyDescent="0.2">
      <c r="A64" s="20" t="s">
        <v>169</v>
      </c>
      <c r="B64" s="4">
        <v>-6.976</v>
      </c>
      <c r="F64" s="20" t="s">
        <v>169</v>
      </c>
      <c r="G64" s="4">
        <v>-8.0410000000000004</v>
      </c>
    </row>
    <row r="65" spans="1:7" x14ac:dyDescent="0.2">
      <c r="A65" s="20" t="s">
        <v>170</v>
      </c>
      <c r="B65" s="4">
        <v>-7.5780000000000003</v>
      </c>
      <c r="F65" s="20" t="s">
        <v>170</v>
      </c>
      <c r="G65" s="4">
        <v>-7.8230000000000004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C1F35-20C2-4E5B-B114-9C254C05DADC}">
  <dimension ref="B2:Z34"/>
  <sheetViews>
    <sheetView topLeftCell="A21" workbookViewId="0">
      <selection activeCell="K29" sqref="K29"/>
    </sheetView>
  </sheetViews>
  <sheetFormatPr baseColWidth="10" defaultColWidth="8.83203125" defaultRowHeight="15" x14ac:dyDescent="0.2"/>
  <cols>
    <col min="3" max="3" width="21.1640625" customWidth="1"/>
  </cols>
  <sheetData>
    <row r="2" spans="2:26" x14ac:dyDescent="0.2">
      <c r="B2" s="3" t="s">
        <v>338</v>
      </c>
    </row>
    <row r="5" spans="2:26" x14ac:dyDescent="0.2">
      <c r="B5" s="1" t="s">
        <v>109</v>
      </c>
      <c r="C5" s="97" t="s">
        <v>7</v>
      </c>
      <c r="D5" s="97"/>
      <c r="E5" s="97"/>
      <c r="F5" s="97"/>
      <c r="G5" s="97"/>
      <c r="H5" s="97"/>
      <c r="I5" s="97"/>
      <c r="J5" s="97"/>
      <c r="K5" s="97"/>
      <c r="L5" s="97"/>
      <c r="M5" s="19" t="s">
        <v>18</v>
      </c>
      <c r="N5" s="19" t="s">
        <v>24</v>
      </c>
      <c r="O5" s="97" t="s">
        <v>8</v>
      </c>
      <c r="P5" s="97"/>
      <c r="Q5" s="97"/>
      <c r="R5" s="97"/>
      <c r="S5" s="97"/>
      <c r="T5" s="97"/>
      <c r="U5" s="97"/>
      <c r="V5" s="97"/>
      <c r="W5" s="97"/>
      <c r="X5" s="97"/>
      <c r="Y5" s="19" t="s">
        <v>18</v>
      </c>
      <c r="Z5" s="19" t="s">
        <v>24</v>
      </c>
    </row>
    <row r="6" spans="2:26" x14ac:dyDescent="0.2">
      <c r="B6" s="1">
        <v>7</v>
      </c>
      <c r="C6" s="7">
        <v>2.4780000000000002</v>
      </c>
      <c r="D6" s="7">
        <v>2.0855000000000001</v>
      </c>
      <c r="E6" s="7">
        <v>7.3159999999999998</v>
      </c>
      <c r="F6" s="7">
        <v>6.1440000000000001</v>
      </c>
      <c r="G6" s="7"/>
      <c r="H6" s="7"/>
      <c r="I6" s="7"/>
      <c r="J6" s="7"/>
      <c r="K6" s="7"/>
      <c r="L6" s="7"/>
      <c r="M6" s="9">
        <v>4.5058749999999996</v>
      </c>
      <c r="N6" s="9">
        <v>2.6172981098517099</v>
      </c>
      <c r="O6" s="7">
        <v>3.1890000000000001</v>
      </c>
      <c r="P6" s="7">
        <v>2.2029999999999998</v>
      </c>
      <c r="Q6" s="7">
        <v>9.8520000000000003</v>
      </c>
      <c r="R6" s="7">
        <v>6.5359999999999996</v>
      </c>
      <c r="S6" s="7"/>
      <c r="T6" s="7"/>
      <c r="U6" s="7"/>
      <c r="V6" s="7"/>
      <c r="W6" s="7"/>
      <c r="X6" s="7"/>
      <c r="Y6" s="9">
        <v>5.4450000000000003</v>
      </c>
      <c r="Z6" s="9">
        <v>3.4742879366377601</v>
      </c>
    </row>
    <row r="7" spans="2:26" x14ac:dyDescent="0.2">
      <c r="B7" s="1">
        <v>14</v>
      </c>
      <c r="C7" s="7">
        <v>22.845500000000001</v>
      </c>
      <c r="D7" s="7">
        <v>14.282</v>
      </c>
      <c r="E7" s="7">
        <v>14.746</v>
      </c>
      <c r="F7" s="7">
        <v>21.206</v>
      </c>
      <c r="G7" s="7">
        <v>23.933</v>
      </c>
      <c r="H7" s="7">
        <v>32.293750000000003</v>
      </c>
      <c r="I7" s="7">
        <v>79.763499999999993</v>
      </c>
      <c r="J7" s="7">
        <v>51.473999999999997</v>
      </c>
      <c r="K7" s="7"/>
      <c r="L7" s="7"/>
      <c r="M7" s="9">
        <v>32.567968749999999</v>
      </c>
      <c r="N7" s="9">
        <v>22.472567481756499</v>
      </c>
      <c r="O7" s="7">
        <v>19.416499999999999</v>
      </c>
      <c r="P7" s="7">
        <v>19.6785</v>
      </c>
      <c r="Q7" s="7">
        <v>13.304</v>
      </c>
      <c r="R7" s="7">
        <v>15.9</v>
      </c>
      <c r="S7" s="7">
        <v>28.071999999999999</v>
      </c>
      <c r="T7" s="7">
        <v>17.085000000000001</v>
      </c>
      <c r="U7" s="7">
        <v>120.569</v>
      </c>
      <c r="V7" s="7">
        <v>95.488</v>
      </c>
      <c r="W7" s="7"/>
      <c r="X7" s="7"/>
      <c r="Y7" s="9">
        <v>41.189124999999997</v>
      </c>
      <c r="Z7" s="9">
        <v>42.014409804213898</v>
      </c>
    </row>
    <row r="8" spans="2:26" x14ac:dyDescent="0.2">
      <c r="B8" s="1">
        <v>21</v>
      </c>
      <c r="C8" s="7">
        <v>27.3125</v>
      </c>
      <c r="D8" s="7">
        <v>154.17679999999999</v>
      </c>
      <c r="E8" s="7">
        <v>31.402000000000001</v>
      </c>
      <c r="F8" s="7">
        <v>242.352</v>
      </c>
      <c r="G8" s="7">
        <v>198.53399999999999</v>
      </c>
      <c r="H8" s="7">
        <v>101.837</v>
      </c>
      <c r="I8" s="7">
        <v>189.965</v>
      </c>
      <c r="J8" s="7">
        <v>190.0608</v>
      </c>
      <c r="K8" s="7">
        <v>237.20699999999999</v>
      </c>
      <c r="L8" s="7">
        <v>271.23200000000003</v>
      </c>
      <c r="M8" s="9">
        <v>164.40790999999999</v>
      </c>
      <c r="N8" s="9">
        <v>85.484058576535503</v>
      </c>
      <c r="O8" s="7">
        <v>72.356499999999997</v>
      </c>
      <c r="P8" s="7">
        <v>43.802500000000002</v>
      </c>
      <c r="Q8" s="7">
        <v>26.908000000000001</v>
      </c>
      <c r="R8" s="7">
        <v>74.701999999999998</v>
      </c>
      <c r="S8" s="7">
        <v>98.35</v>
      </c>
      <c r="T8" s="7">
        <v>104.371</v>
      </c>
      <c r="U8" s="7">
        <v>67.262500000000003</v>
      </c>
      <c r="V8" s="7">
        <v>90.541669999999996</v>
      </c>
      <c r="W8" s="7">
        <v>121.83499999999999</v>
      </c>
      <c r="X8" s="7">
        <v>150.5</v>
      </c>
      <c r="Y8" s="9">
        <v>85.062916999999999</v>
      </c>
      <c r="Z8" s="9">
        <v>36.337363934920901</v>
      </c>
    </row>
    <row r="9" spans="2:26" x14ac:dyDescent="0.2">
      <c r="B9" s="1">
        <v>28</v>
      </c>
      <c r="C9" s="7">
        <v>599.10730000000001</v>
      </c>
      <c r="D9" s="7">
        <v>613.50530000000003</v>
      </c>
      <c r="E9" s="7">
        <v>104.13800000000001</v>
      </c>
      <c r="F9" s="7">
        <v>170.94800000000001</v>
      </c>
      <c r="G9" s="7">
        <v>110.104</v>
      </c>
      <c r="H9" s="7">
        <v>134.83750000000001</v>
      </c>
      <c r="I9" s="7">
        <v>139.5325</v>
      </c>
      <c r="J9" s="7">
        <v>357.678</v>
      </c>
      <c r="K9" s="7">
        <v>416.40300000000002</v>
      </c>
      <c r="L9" s="7"/>
      <c r="M9" s="9">
        <v>294.02817777777801</v>
      </c>
      <c r="N9" s="9">
        <v>208.689811297472</v>
      </c>
      <c r="O9" s="7">
        <v>123.8606667</v>
      </c>
      <c r="P9" s="7">
        <v>105.55933330000001</v>
      </c>
      <c r="Q9" s="7">
        <v>12.31</v>
      </c>
      <c r="R9" s="7">
        <v>66.724999999999994</v>
      </c>
      <c r="S9" s="7">
        <v>65.655000000000001</v>
      </c>
      <c r="T9" s="7">
        <v>98.032499999999999</v>
      </c>
      <c r="U9" s="7">
        <v>42.422499999999999</v>
      </c>
      <c r="V9" s="7">
        <v>97.543499999999995</v>
      </c>
      <c r="W9" s="7">
        <v>107.488</v>
      </c>
      <c r="X9" s="7"/>
      <c r="Y9" s="9">
        <v>79.955166666666699</v>
      </c>
      <c r="Z9" s="9">
        <v>35.954075500228399</v>
      </c>
    </row>
    <row r="18" spans="3:16" x14ac:dyDescent="0.2">
      <c r="C18" s="20" t="s">
        <v>111</v>
      </c>
      <c r="D18" s="4" t="s">
        <v>136</v>
      </c>
      <c r="K18" s="21" t="s">
        <v>129</v>
      </c>
      <c r="L18" s="22" t="s">
        <v>130</v>
      </c>
      <c r="M18" s="21" t="s">
        <v>131</v>
      </c>
      <c r="N18" s="21" t="s">
        <v>132</v>
      </c>
      <c r="O18" s="21" t="s">
        <v>133</v>
      </c>
      <c r="P18" s="21" t="s">
        <v>134</v>
      </c>
    </row>
    <row r="19" spans="3:16" x14ac:dyDescent="0.2">
      <c r="C19" s="20"/>
      <c r="D19" s="4"/>
      <c r="J19" t="s">
        <v>232</v>
      </c>
      <c r="K19" s="7" t="s">
        <v>50</v>
      </c>
      <c r="L19" s="9">
        <v>0.125</v>
      </c>
      <c r="M19" s="7">
        <v>0</v>
      </c>
      <c r="N19" s="7">
        <v>-10</v>
      </c>
      <c r="O19" s="7">
        <v>-10</v>
      </c>
      <c r="P19" s="7">
        <v>0.16833300000000001</v>
      </c>
    </row>
    <row r="20" spans="3:16" x14ac:dyDescent="0.2">
      <c r="C20" s="20" t="s">
        <v>113</v>
      </c>
      <c r="D20" s="4" t="s">
        <v>7</v>
      </c>
      <c r="J20" t="s">
        <v>233</v>
      </c>
      <c r="K20" s="7" t="s">
        <v>50</v>
      </c>
      <c r="L20" s="9">
        <v>0.546875</v>
      </c>
      <c r="M20" s="7">
        <v>13</v>
      </c>
      <c r="N20" s="7">
        <v>-23</v>
      </c>
      <c r="O20" s="7">
        <v>-10</v>
      </c>
      <c r="P20" s="7">
        <v>0.55234399999999995</v>
      </c>
    </row>
    <row r="21" spans="3:16" x14ac:dyDescent="0.2">
      <c r="C21" s="20" t="s">
        <v>114</v>
      </c>
      <c r="D21" s="4" t="s">
        <v>114</v>
      </c>
      <c r="J21" t="s">
        <v>234</v>
      </c>
      <c r="K21" s="80" t="s">
        <v>50</v>
      </c>
      <c r="L21" s="80">
        <v>1.3672E-2</v>
      </c>
      <c r="M21" s="80">
        <v>51</v>
      </c>
      <c r="N21" s="80">
        <v>-4</v>
      </c>
      <c r="O21" s="80">
        <v>47</v>
      </c>
      <c r="P21" s="80">
        <v>2.7616999999999999E-2</v>
      </c>
    </row>
    <row r="22" spans="3:16" x14ac:dyDescent="0.2">
      <c r="C22" s="20" t="s">
        <v>115</v>
      </c>
      <c r="D22" s="4" t="s">
        <v>8</v>
      </c>
      <c r="J22" t="s">
        <v>235</v>
      </c>
      <c r="K22" s="80" t="s">
        <v>50</v>
      </c>
      <c r="L22" s="80">
        <v>3.9060000000000002E-3</v>
      </c>
      <c r="M22" s="80">
        <v>45</v>
      </c>
      <c r="N22" s="80">
        <v>0</v>
      </c>
      <c r="O22" s="80">
        <v>45</v>
      </c>
      <c r="P22" s="80">
        <v>1.5781E-2</v>
      </c>
    </row>
    <row r="23" spans="3:16" x14ac:dyDescent="0.2">
      <c r="C23" s="20"/>
      <c r="D23" s="4"/>
    </row>
    <row r="24" spans="3:16" x14ac:dyDescent="0.2">
      <c r="C24" s="20" t="s">
        <v>94</v>
      </c>
      <c r="D24" s="4"/>
    </row>
    <row r="25" spans="3:16" x14ac:dyDescent="0.2">
      <c r="C25" s="20" t="s">
        <v>116</v>
      </c>
      <c r="D25" s="4" t="s">
        <v>117</v>
      </c>
    </row>
    <row r="26" spans="3:16" x14ac:dyDescent="0.2">
      <c r="C26" s="20" t="s">
        <v>118</v>
      </c>
      <c r="D26" s="4" t="s">
        <v>119</v>
      </c>
    </row>
    <row r="27" spans="3:16" x14ac:dyDescent="0.2">
      <c r="C27" s="20" t="s">
        <v>120</v>
      </c>
      <c r="D27" s="4" t="s">
        <v>121</v>
      </c>
    </row>
    <row r="28" spans="3:16" x14ac:dyDescent="0.2">
      <c r="C28" s="20" t="s">
        <v>122</v>
      </c>
      <c r="D28" s="4" t="s">
        <v>123</v>
      </c>
    </row>
    <row r="29" spans="3:16" x14ac:dyDescent="0.2">
      <c r="C29" s="20" t="s">
        <v>124</v>
      </c>
      <c r="D29" s="4" t="s">
        <v>125</v>
      </c>
    </row>
    <row r="30" spans="3:16" x14ac:dyDescent="0.2">
      <c r="C30" s="20"/>
      <c r="D30" s="4"/>
    </row>
    <row r="31" spans="3:16" x14ac:dyDescent="0.2">
      <c r="C31" s="20" t="s">
        <v>126</v>
      </c>
      <c r="D31" s="4">
        <v>4</v>
      </c>
    </row>
    <row r="32" spans="3:16" x14ac:dyDescent="0.2">
      <c r="C32" s="20" t="s">
        <v>127</v>
      </c>
      <c r="D32" s="4">
        <v>0</v>
      </c>
    </row>
    <row r="33" spans="3:4" x14ac:dyDescent="0.2">
      <c r="C33" s="20" t="s">
        <v>128</v>
      </c>
      <c r="D33" s="4">
        <v>3</v>
      </c>
    </row>
    <row r="34" spans="3:4" x14ac:dyDescent="0.2">
      <c r="C34" s="20"/>
      <c r="D34" s="4"/>
    </row>
  </sheetData>
  <mergeCells count="2">
    <mergeCell ref="C5:L5"/>
    <mergeCell ref="O5:X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BB1CC-967A-44B7-AC6C-3FB421EAF02F}">
  <dimension ref="B2:AA31"/>
  <sheetViews>
    <sheetView workbookViewId="0">
      <selection activeCell="N15" sqref="H15:N15"/>
    </sheetView>
  </sheetViews>
  <sheetFormatPr baseColWidth="10" defaultColWidth="8.83203125" defaultRowHeight="15" x14ac:dyDescent="0.2"/>
  <sheetData>
    <row r="2" spans="2:27" x14ac:dyDescent="0.2">
      <c r="B2" s="3" t="s">
        <v>339</v>
      </c>
    </row>
    <row r="4" spans="2:27" s="3" customFormat="1" x14ac:dyDescent="0.2">
      <c r="C4" s="2" t="s">
        <v>109</v>
      </c>
      <c r="D4" s="98" t="s">
        <v>7</v>
      </c>
      <c r="E4" s="98"/>
      <c r="F4" s="98"/>
      <c r="G4" s="98"/>
      <c r="H4" s="98"/>
      <c r="I4" s="98"/>
      <c r="J4" s="98"/>
      <c r="K4" s="98"/>
      <c r="L4" s="98"/>
      <c r="M4" s="98"/>
      <c r="N4" s="19" t="s">
        <v>18</v>
      </c>
      <c r="O4" s="19" t="s">
        <v>24</v>
      </c>
      <c r="P4" s="98" t="s">
        <v>8</v>
      </c>
      <c r="Q4" s="98"/>
      <c r="R4" s="98"/>
      <c r="S4" s="98"/>
      <c r="T4" s="98"/>
      <c r="U4" s="98"/>
      <c r="V4" s="98"/>
      <c r="W4" s="98"/>
      <c r="X4" s="98"/>
      <c r="Y4" s="98"/>
      <c r="Z4" s="19" t="s">
        <v>18</v>
      </c>
      <c r="AA4" s="19" t="s">
        <v>24</v>
      </c>
    </row>
    <row r="5" spans="2:27" x14ac:dyDescent="0.2">
      <c r="C5" s="18">
        <v>7</v>
      </c>
      <c r="D5" s="13">
        <v>22.5</v>
      </c>
      <c r="E5" s="13">
        <v>21.9</v>
      </c>
      <c r="F5" s="13">
        <v>37.299999999999997</v>
      </c>
      <c r="G5" s="13">
        <v>32.4</v>
      </c>
      <c r="H5" s="13">
        <v>30.6</v>
      </c>
      <c r="I5" s="13">
        <v>34.9</v>
      </c>
      <c r="J5" s="13">
        <v>17.899999999999999</v>
      </c>
      <c r="K5" s="13"/>
      <c r="L5" s="13"/>
      <c r="M5" s="13"/>
      <c r="N5" s="15">
        <v>28.214285714285701</v>
      </c>
      <c r="O5" s="15">
        <v>7.4090999389103898</v>
      </c>
      <c r="P5" s="13">
        <v>19.8</v>
      </c>
      <c r="Q5" s="13">
        <v>19.2</v>
      </c>
      <c r="R5" s="13">
        <v>40.9</v>
      </c>
      <c r="S5" s="13">
        <v>41</v>
      </c>
      <c r="T5" s="13">
        <v>27.8</v>
      </c>
      <c r="U5" s="13">
        <v>28.4</v>
      </c>
      <c r="V5" s="13">
        <v>29</v>
      </c>
      <c r="W5" s="13"/>
      <c r="X5" s="13"/>
      <c r="Y5" s="13"/>
      <c r="Z5" s="15">
        <v>29.4428571428571</v>
      </c>
      <c r="AA5" s="15">
        <v>8.8196479791537303</v>
      </c>
    </row>
    <row r="6" spans="2:27" x14ac:dyDescent="0.2">
      <c r="C6" s="18">
        <v>14</v>
      </c>
      <c r="D6" s="13">
        <v>3.12</v>
      </c>
      <c r="E6" s="13">
        <v>4.87</v>
      </c>
      <c r="F6" s="13">
        <v>14</v>
      </c>
      <c r="G6" s="13">
        <v>8.6</v>
      </c>
      <c r="H6" s="13">
        <v>7.45</v>
      </c>
      <c r="I6" s="13">
        <v>6.94</v>
      </c>
      <c r="J6" s="13">
        <v>5.81</v>
      </c>
      <c r="K6" s="13">
        <v>7.19</v>
      </c>
      <c r="L6" s="13">
        <v>12</v>
      </c>
      <c r="M6" s="13">
        <v>6.13</v>
      </c>
      <c r="N6" s="15">
        <v>7.6109999999999998</v>
      </c>
      <c r="O6" s="15">
        <v>3.2460795156961599</v>
      </c>
      <c r="P6" s="13">
        <v>2.12</v>
      </c>
      <c r="Q6" s="13">
        <v>5.75</v>
      </c>
      <c r="R6" s="13">
        <v>6.31</v>
      </c>
      <c r="S6" s="13">
        <v>4.8600000000000003</v>
      </c>
      <c r="T6" s="13">
        <v>6.16</v>
      </c>
      <c r="U6" s="13">
        <v>3.79</v>
      </c>
      <c r="V6" s="13">
        <v>3.98</v>
      </c>
      <c r="W6" s="13">
        <v>4.3899999999999997</v>
      </c>
      <c r="X6" s="13">
        <v>5.35</v>
      </c>
      <c r="Y6" s="13">
        <v>3.9</v>
      </c>
      <c r="Z6" s="15">
        <v>4.6609999999999996</v>
      </c>
      <c r="AA6" s="15">
        <v>1.29091225280592</v>
      </c>
    </row>
    <row r="9" spans="2:27" x14ac:dyDescent="0.2">
      <c r="B9" s="17" t="s">
        <v>111</v>
      </c>
      <c r="C9" s="11" t="s">
        <v>231</v>
      </c>
    </row>
    <row r="10" spans="2:27" x14ac:dyDescent="0.2">
      <c r="B10" s="17"/>
      <c r="C10" s="11"/>
    </row>
    <row r="11" spans="2:27" x14ac:dyDescent="0.2">
      <c r="B11" s="17" t="s">
        <v>113</v>
      </c>
      <c r="C11" s="11" t="s">
        <v>7</v>
      </c>
    </row>
    <row r="12" spans="2:27" x14ac:dyDescent="0.2">
      <c r="B12" s="17" t="s">
        <v>114</v>
      </c>
      <c r="C12" s="11" t="s">
        <v>114</v>
      </c>
      <c r="D12" s="11"/>
      <c r="E12" s="11"/>
      <c r="F12" s="11"/>
      <c r="G12" s="5"/>
      <c r="H12" s="5"/>
      <c r="I12" s="5"/>
      <c r="J12" s="5"/>
      <c r="K12" s="5"/>
      <c r="L12" s="5"/>
      <c r="M12" s="5"/>
    </row>
    <row r="13" spans="2:27" x14ac:dyDescent="0.2">
      <c r="B13" s="17" t="s">
        <v>115</v>
      </c>
      <c r="C13" s="11" t="s">
        <v>8</v>
      </c>
      <c r="D13" s="11"/>
      <c r="E13" s="11"/>
      <c r="F13" s="11"/>
      <c r="G13" s="20"/>
      <c r="H13" s="12"/>
      <c r="I13" s="12" t="s">
        <v>39</v>
      </c>
      <c r="J13" s="12" t="s">
        <v>130</v>
      </c>
      <c r="K13" s="12" t="s">
        <v>131</v>
      </c>
      <c r="L13" s="12" t="s">
        <v>132</v>
      </c>
      <c r="M13" s="12" t="s">
        <v>133</v>
      </c>
      <c r="N13" s="12" t="s">
        <v>41</v>
      </c>
    </row>
    <row r="14" spans="2:27" x14ac:dyDescent="0.2">
      <c r="B14" s="17"/>
      <c r="C14" s="11"/>
      <c r="D14" s="11"/>
      <c r="E14" s="11"/>
      <c r="F14" s="11"/>
      <c r="G14" s="20"/>
      <c r="H14" s="17">
        <v>1</v>
      </c>
      <c r="I14" s="11" t="s">
        <v>50</v>
      </c>
      <c r="J14" s="11">
        <v>0.65625</v>
      </c>
      <c r="K14" s="11">
        <v>11</v>
      </c>
      <c r="L14" s="11">
        <v>-17</v>
      </c>
      <c r="M14" s="11">
        <v>-6</v>
      </c>
      <c r="N14" s="78">
        <v>0.65625</v>
      </c>
    </row>
    <row r="15" spans="2:27" x14ac:dyDescent="0.2">
      <c r="B15" s="17" t="s">
        <v>94</v>
      </c>
      <c r="C15" s="11"/>
      <c r="D15" s="11"/>
      <c r="E15" s="11"/>
      <c r="F15" s="11"/>
      <c r="G15" s="20"/>
      <c r="H15" s="81">
        <v>2</v>
      </c>
      <c r="I15" s="82" t="s">
        <v>44</v>
      </c>
      <c r="J15" s="82">
        <v>3.9060000000000002E-3</v>
      </c>
      <c r="K15" s="82">
        <v>54</v>
      </c>
      <c r="L15" s="82">
        <v>-1</v>
      </c>
      <c r="M15" s="82">
        <v>53</v>
      </c>
      <c r="N15" s="82">
        <v>7.7970000000000001E-3</v>
      </c>
    </row>
    <row r="16" spans="2:27" x14ac:dyDescent="0.2">
      <c r="B16" s="17" t="s">
        <v>116</v>
      </c>
      <c r="C16" s="11" t="s">
        <v>117</v>
      </c>
      <c r="D16" s="11"/>
      <c r="E16" s="11"/>
      <c r="F16" s="11"/>
      <c r="G16" s="11"/>
      <c r="H16" s="17"/>
      <c r="I16" s="11"/>
      <c r="J16" s="11"/>
      <c r="K16" s="11"/>
      <c r="L16" s="11"/>
      <c r="M16" s="11"/>
      <c r="N16" s="11"/>
    </row>
    <row r="17" spans="2:14" x14ac:dyDescent="0.2">
      <c r="B17" s="17" t="s">
        <v>118</v>
      </c>
      <c r="C17" s="11" t="s">
        <v>119</v>
      </c>
      <c r="D17" s="11"/>
      <c r="E17" s="11"/>
      <c r="F17" s="11"/>
      <c r="G17" s="11"/>
      <c r="H17" s="17"/>
      <c r="I17" s="11"/>
      <c r="J17" s="11"/>
      <c r="K17" s="11"/>
      <c r="L17" s="11"/>
      <c r="M17" s="11"/>
      <c r="N17" s="11"/>
    </row>
    <row r="18" spans="2:14" x14ac:dyDescent="0.2">
      <c r="B18" s="17" t="s">
        <v>120</v>
      </c>
      <c r="C18" s="11" t="s">
        <v>236</v>
      </c>
      <c r="D18" s="11"/>
      <c r="E18" s="11"/>
      <c r="F18" s="11"/>
      <c r="G18" s="11"/>
      <c r="H18" s="17"/>
      <c r="I18" s="11"/>
      <c r="J18" s="11"/>
      <c r="K18" s="11"/>
      <c r="L18" s="11"/>
      <c r="M18" s="11"/>
      <c r="N18" s="11"/>
    </row>
    <row r="19" spans="2:14" x14ac:dyDescent="0.2">
      <c r="B19" s="17" t="s">
        <v>122</v>
      </c>
      <c r="C19" s="11" t="s">
        <v>238</v>
      </c>
      <c r="D19" s="11"/>
      <c r="E19" s="11"/>
      <c r="F19" s="11"/>
      <c r="G19" s="11"/>
      <c r="H19" s="11"/>
      <c r="I19" s="11"/>
      <c r="J19" s="11"/>
      <c r="K19" s="11"/>
    </row>
    <row r="20" spans="2:14" x14ac:dyDescent="0.2">
      <c r="B20" s="17" t="s">
        <v>35</v>
      </c>
      <c r="C20" s="11">
        <v>0.05</v>
      </c>
      <c r="D20" s="11"/>
      <c r="E20" s="11"/>
      <c r="F20" s="11"/>
      <c r="G20" s="11"/>
      <c r="H20" s="11"/>
      <c r="I20" s="11"/>
      <c r="J20" s="11"/>
      <c r="K20" s="11"/>
    </row>
    <row r="21" spans="2:14" x14ac:dyDescent="0.2">
      <c r="B21" s="17"/>
      <c r="C21" s="11"/>
      <c r="D21" s="11"/>
      <c r="E21" s="11"/>
      <c r="F21" s="11"/>
      <c r="G21" s="11"/>
      <c r="H21" s="11"/>
      <c r="I21" s="11"/>
      <c r="J21" s="11"/>
      <c r="K21" s="11"/>
    </row>
    <row r="22" spans="2:14" x14ac:dyDescent="0.2">
      <c r="B22" s="17" t="s">
        <v>126</v>
      </c>
      <c r="C22" s="11">
        <v>2</v>
      </c>
      <c r="D22" s="11"/>
      <c r="E22" s="11"/>
      <c r="F22" s="11"/>
      <c r="G22" s="11"/>
      <c r="H22" s="11"/>
      <c r="I22" s="11"/>
      <c r="J22" s="11"/>
      <c r="K22" s="11"/>
    </row>
    <row r="23" spans="2:14" x14ac:dyDescent="0.2">
      <c r="B23" s="17" t="s">
        <v>127</v>
      </c>
      <c r="C23" s="11">
        <v>0</v>
      </c>
      <c r="D23" s="11"/>
      <c r="E23" s="11"/>
      <c r="F23" s="11"/>
      <c r="G23" s="11"/>
      <c r="H23" s="11"/>
      <c r="I23" s="11"/>
      <c r="J23" s="11"/>
      <c r="K23" s="11"/>
    </row>
    <row r="24" spans="2:14" x14ac:dyDescent="0.2">
      <c r="B24" s="17" t="s">
        <v>128</v>
      </c>
      <c r="C24" s="11">
        <v>1</v>
      </c>
      <c r="D24" s="11"/>
      <c r="E24" s="11"/>
      <c r="F24" s="11"/>
      <c r="G24" s="11"/>
      <c r="H24" s="11"/>
      <c r="I24" s="11"/>
      <c r="J24" s="11"/>
      <c r="K24" s="11"/>
    </row>
    <row r="25" spans="2:14" x14ac:dyDescent="0.2">
      <c r="B25" s="20"/>
      <c r="C25" s="4"/>
      <c r="D25" s="11"/>
      <c r="E25" s="11"/>
      <c r="F25" s="11"/>
      <c r="G25" s="11"/>
      <c r="H25" s="11"/>
      <c r="I25" s="11"/>
      <c r="J25" s="11"/>
      <c r="K25" s="11"/>
    </row>
    <row r="26" spans="2:14" x14ac:dyDescent="0.2">
      <c r="B26" s="20"/>
      <c r="C26" s="4"/>
      <c r="D26" s="11"/>
      <c r="E26" s="11"/>
      <c r="F26" s="11"/>
      <c r="G26" s="11"/>
      <c r="H26" s="11"/>
      <c r="I26" s="11"/>
      <c r="J26" s="11"/>
      <c r="K26" s="11"/>
    </row>
    <row r="27" spans="2:14" x14ac:dyDescent="0.2">
      <c r="C27" s="17"/>
      <c r="D27" s="11"/>
      <c r="E27" s="11"/>
      <c r="F27" s="11"/>
      <c r="G27" s="11"/>
      <c r="H27" s="11"/>
      <c r="I27" s="11"/>
      <c r="J27" s="11"/>
      <c r="K27" s="11"/>
    </row>
    <row r="28" spans="2:14" x14ac:dyDescent="0.2">
      <c r="C28" s="17"/>
      <c r="D28" s="11"/>
      <c r="E28" s="11"/>
      <c r="F28" s="11"/>
      <c r="G28" s="11"/>
      <c r="H28" s="11"/>
      <c r="I28" s="11"/>
      <c r="J28" s="11"/>
      <c r="K28" s="11"/>
    </row>
    <row r="29" spans="2:14" x14ac:dyDescent="0.2">
      <c r="C29" s="17"/>
      <c r="D29" s="11"/>
      <c r="E29" s="11"/>
      <c r="F29" s="11"/>
      <c r="G29" s="11"/>
      <c r="H29" s="11"/>
      <c r="I29" s="11"/>
      <c r="J29" s="11"/>
      <c r="K29" s="11"/>
    </row>
    <row r="30" spans="2:14" x14ac:dyDescent="0.2">
      <c r="C30" s="17"/>
      <c r="D30" s="11"/>
      <c r="E30" s="11"/>
      <c r="F30" s="11"/>
      <c r="G30" s="11"/>
      <c r="H30" s="11"/>
      <c r="I30" s="11"/>
      <c r="J30" s="11"/>
      <c r="K30" s="11"/>
    </row>
    <row r="31" spans="2:14" x14ac:dyDescent="0.2">
      <c r="C31" s="17"/>
      <c r="D31" s="11"/>
      <c r="E31" s="11"/>
      <c r="F31" s="11"/>
      <c r="G31" s="11"/>
      <c r="H31" s="11"/>
      <c r="I31" s="11"/>
      <c r="J31" s="11"/>
      <c r="K31" s="11"/>
    </row>
  </sheetData>
  <mergeCells count="2">
    <mergeCell ref="D4:M4"/>
    <mergeCell ref="P4:Y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C43D8-724A-4F7B-8FDF-508006FCDBCC}">
  <dimension ref="A2:H35"/>
  <sheetViews>
    <sheetView workbookViewId="0">
      <selection activeCell="B2" sqref="B2"/>
    </sheetView>
  </sheetViews>
  <sheetFormatPr baseColWidth="10" defaultColWidth="8.83203125" defaultRowHeight="15" x14ac:dyDescent="0.2"/>
  <sheetData>
    <row r="2" spans="1:8" x14ac:dyDescent="0.2">
      <c r="B2" s="3" t="s">
        <v>425</v>
      </c>
    </row>
    <row r="5" spans="1:8" x14ac:dyDescent="0.2">
      <c r="B5" s="85" t="s">
        <v>7</v>
      </c>
      <c r="C5" s="85" t="s">
        <v>8</v>
      </c>
    </row>
    <row r="6" spans="1:8" x14ac:dyDescent="0.2">
      <c r="B6" s="86">
        <v>8057</v>
      </c>
      <c r="C6" s="86">
        <v>5706</v>
      </c>
    </row>
    <row r="7" spans="1:8" x14ac:dyDescent="0.2">
      <c r="B7" s="86">
        <v>8386</v>
      </c>
      <c r="C7" s="86">
        <v>3541</v>
      </c>
    </row>
    <row r="8" spans="1:8" x14ac:dyDescent="0.2">
      <c r="B8" s="86">
        <v>3732.5</v>
      </c>
      <c r="C8" s="86">
        <v>667.5</v>
      </c>
    </row>
    <row r="9" spans="1:8" x14ac:dyDescent="0.2">
      <c r="B9" s="86">
        <v>2465.5</v>
      </c>
      <c r="C9" s="86">
        <v>340</v>
      </c>
    </row>
    <row r="10" spans="1:8" x14ac:dyDescent="0.2">
      <c r="B10" s="86">
        <v>8279</v>
      </c>
      <c r="C10" s="86">
        <v>4892.5</v>
      </c>
      <c r="G10" s="84" t="s">
        <v>433</v>
      </c>
      <c r="H10" s="84"/>
    </row>
    <row r="11" spans="1:8" x14ac:dyDescent="0.2">
      <c r="G11" s="87" t="s">
        <v>111</v>
      </c>
      <c r="H11" s="83" t="s">
        <v>429</v>
      </c>
    </row>
    <row r="12" spans="1:8" x14ac:dyDescent="0.2">
      <c r="G12" s="87"/>
      <c r="H12" s="83"/>
    </row>
    <row r="13" spans="1:8" x14ac:dyDescent="0.2">
      <c r="G13" s="87" t="s">
        <v>430</v>
      </c>
      <c r="H13" s="83" t="s">
        <v>8</v>
      </c>
    </row>
    <row r="14" spans="1:8" x14ac:dyDescent="0.2">
      <c r="A14" s="84"/>
      <c r="B14" s="84" t="s">
        <v>7</v>
      </c>
      <c r="C14" s="84" t="s">
        <v>8</v>
      </c>
      <c r="G14" s="87" t="s">
        <v>114</v>
      </c>
      <c r="H14" s="83" t="s">
        <v>114</v>
      </c>
    </row>
    <row r="15" spans="1:8" x14ac:dyDescent="0.2">
      <c r="A15" s="87" t="s">
        <v>227</v>
      </c>
      <c r="B15" s="83">
        <v>5</v>
      </c>
      <c r="C15" s="83">
        <v>5</v>
      </c>
      <c r="G15" s="87" t="s">
        <v>431</v>
      </c>
      <c r="H15" s="83" t="s">
        <v>7</v>
      </c>
    </row>
    <row r="16" spans="1:8" x14ac:dyDescent="0.2">
      <c r="A16" s="87"/>
      <c r="B16" s="83"/>
      <c r="C16" s="83"/>
      <c r="G16" s="87"/>
      <c r="H16" s="83"/>
    </row>
    <row r="17" spans="1:8" x14ac:dyDescent="0.2">
      <c r="A17" s="87" t="s">
        <v>426</v>
      </c>
      <c r="B17" s="83">
        <v>2466</v>
      </c>
      <c r="C17" s="83">
        <v>340</v>
      </c>
      <c r="G17" s="87" t="s">
        <v>117</v>
      </c>
      <c r="H17" s="83"/>
    </row>
    <row r="18" spans="1:8" x14ac:dyDescent="0.2">
      <c r="A18" s="87" t="s">
        <v>228</v>
      </c>
      <c r="B18" s="83">
        <v>3099</v>
      </c>
      <c r="C18" s="83">
        <v>503.8</v>
      </c>
      <c r="G18" s="88" t="s">
        <v>143</v>
      </c>
      <c r="H18" s="89">
        <v>6.25E-2</v>
      </c>
    </row>
    <row r="19" spans="1:8" x14ac:dyDescent="0.2">
      <c r="A19" s="87" t="s">
        <v>229</v>
      </c>
      <c r="B19" s="83">
        <v>8057</v>
      </c>
      <c r="C19" s="83">
        <v>3541</v>
      </c>
      <c r="G19" s="87" t="s">
        <v>144</v>
      </c>
      <c r="H19" s="83" t="s">
        <v>145</v>
      </c>
    </row>
    <row r="20" spans="1:8" x14ac:dyDescent="0.2">
      <c r="A20" s="87" t="s">
        <v>230</v>
      </c>
      <c r="B20" s="83">
        <v>8333</v>
      </c>
      <c r="C20" s="83">
        <v>5299</v>
      </c>
      <c r="G20" s="87" t="s">
        <v>146</v>
      </c>
      <c r="H20" s="83" t="s">
        <v>51</v>
      </c>
    </row>
    <row r="21" spans="1:8" x14ac:dyDescent="0.2">
      <c r="A21" s="87" t="s">
        <v>427</v>
      </c>
      <c r="B21" s="83">
        <v>8386</v>
      </c>
      <c r="C21" s="83">
        <v>5706</v>
      </c>
      <c r="G21" s="87" t="s">
        <v>147</v>
      </c>
      <c r="H21" s="83" t="s">
        <v>50</v>
      </c>
    </row>
    <row r="22" spans="1:8" x14ac:dyDescent="0.2">
      <c r="A22" s="87" t="s">
        <v>428</v>
      </c>
      <c r="B22" s="83">
        <v>5921</v>
      </c>
      <c r="C22" s="83">
        <v>5366</v>
      </c>
      <c r="G22" s="87" t="s">
        <v>148</v>
      </c>
      <c r="H22" s="83" t="s">
        <v>149</v>
      </c>
    </row>
    <row r="23" spans="1:8" x14ac:dyDescent="0.2">
      <c r="A23" s="87"/>
      <c r="B23" s="83"/>
      <c r="C23" s="83"/>
      <c r="G23" s="87" t="s">
        <v>150</v>
      </c>
      <c r="H23" s="83" t="s">
        <v>432</v>
      </c>
    </row>
    <row r="24" spans="1:8" x14ac:dyDescent="0.2">
      <c r="A24" s="87" t="s">
        <v>18</v>
      </c>
      <c r="B24" s="83">
        <v>6184</v>
      </c>
      <c r="C24" s="83">
        <v>3029</v>
      </c>
      <c r="G24" s="87" t="s">
        <v>152</v>
      </c>
      <c r="H24" s="83">
        <v>-15</v>
      </c>
    </row>
    <row r="25" spans="1:8" x14ac:dyDescent="0.2">
      <c r="A25" s="87" t="s">
        <v>137</v>
      </c>
      <c r="B25" s="83">
        <v>2854</v>
      </c>
      <c r="C25" s="83">
        <v>2435</v>
      </c>
      <c r="G25" s="87" t="s">
        <v>153</v>
      </c>
      <c r="H25" s="83">
        <v>5</v>
      </c>
    </row>
    <row r="26" spans="1:8" x14ac:dyDescent="0.2">
      <c r="A26" s="87" t="s">
        <v>180</v>
      </c>
      <c r="B26" s="83">
        <v>1276</v>
      </c>
      <c r="C26" s="83">
        <v>1089</v>
      </c>
      <c r="G26" s="87" t="s">
        <v>154</v>
      </c>
      <c r="H26" s="83">
        <v>0</v>
      </c>
    </row>
    <row r="27" spans="1:8" x14ac:dyDescent="0.2">
      <c r="G27" s="87"/>
      <c r="H27" s="83"/>
    </row>
    <row r="28" spans="1:8" x14ac:dyDescent="0.2">
      <c r="G28" s="87" t="s">
        <v>155</v>
      </c>
      <c r="H28" s="83"/>
    </row>
    <row r="29" spans="1:8" x14ac:dyDescent="0.2">
      <c r="G29" s="87" t="s">
        <v>156</v>
      </c>
      <c r="H29" s="83">
        <v>-3065</v>
      </c>
    </row>
    <row r="30" spans="1:8" x14ac:dyDescent="0.2">
      <c r="G30" s="87"/>
      <c r="H30" s="83"/>
    </row>
    <row r="31" spans="1:8" x14ac:dyDescent="0.2">
      <c r="G31" s="87"/>
      <c r="H31" s="83"/>
    </row>
    <row r="32" spans="1:8" x14ac:dyDescent="0.2">
      <c r="G32" s="87"/>
      <c r="H32" s="83"/>
    </row>
    <row r="33" spans="7:8" x14ac:dyDescent="0.2">
      <c r="G33" s="87"/>
      <c r="H33" s="83"/>
    </row>
    <row r="34" spans="7:8" x14ac:dyDescent="0.2">
      <c r="G34" s="87"/>
      <c r="H34" s="83"/>
    </row>
    <row r="35" spans="7:8" x14ac:dyDescent="0.2">
      <c r="G35" s="87"/>
      <c r="H35" s="8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0E89E-088E-43D3-AD2F-0DF22CAF6BD0}">
  <dimension ref="B2:Z37"/>
  <sheetViews>
    <sheetView workbookViewId="0">
      <selection activeCell="Q23" sqref="Q23:Q26"/>
    </sheetView>
  </sheetViews>
  <sheetFormatPr baseColWidth="10" defaultColWidth="8.83203125" defaultRowHeight="15" x14ac:dyDescent="0.2"/>
  <sheetData>
    <row r="2" spans="2:26" x14ac:dyDescent="0.2">
      <c r="B2" s="3" t="s">
        <v>340</v>
      </c>
    </row>
    <row r="5" spans="2:26" x14ac:dyDescent="0.2">
      <c r="B5" s="1" t="s">
        <v>109</v>
      </c>
      <c r="C5" s="97" t="s">
        <v>7</v>
      </c>
      <c r="D5" s="97"/>
      <c r="E5" s="97"/>
      <c r="F5" s="97"/>
      <c r="G5" s="97"/>
      <c r="H5" s="97"/>
      <c r="I5" s="97"/>
      <c r="J5" s="97"/>
      <c r="K5" s="97"/>
      <c r="L5" s="97"/>
      <c r="M5" s="19" t="s">
        <v>18</v>
      </c>
      <c r="N5" s="19" t="s">
        <v>24</v>
      </c>
      <c r="O5" s="97" t="s">
        <v>8</v>
      </c>
      <c r="P5" s="97"/>
      <c r="Q5" s="97"/>
      <c r="R5" s="97"/>
      <c r="S5" s="97"/>
      <c r="T5" s="97"/>
      <c r="U5" s="97"/>
      <c r="V5" s="97"/>
      <c r="W5" s="97"/>
      <c r="X5" s="97"/>
      <c r="Y5" s="19" t="s">
        <v>18</v>
      </c>
      <c r="Z5" s="19" t="s">
        <v>24</v>
      </c>
    </row>
    <row r="6" spans="2:26" x14ac:dyDescent="0.2">
      <c r="B6" s="1">
        <v>7</v>
      </c>
      <c r="C6" s="7">
        <v>18.5</v>
      </c>
      <c r="D6" s="7">
        <v>20.100000000000001</v>
      </c>
      <c r="E6" s="7">
        <v>15.7</v>
      </c>
      <c r="F6" s="7">
        <v>13.2</v>
      </c>
      <c r="G6" s="7">
        <v>24</v>
      </c>
      <c r="H6" s="7">
        <v>19.2</v>
      </c>
      <c r="I6" s="7">
        <v>9.08</v>
      </c>
      <c r="J6" s="7"/>
      <c r="K6" s="7"/>
      <c r="L6" s="7"/>
      <c r="M6" s="9">
        <v>17.111428571428601</v>
      </c>
      <c r="N6" s="9">
        <v>4.9069591010163904</v>
      </c>
      <c r="O6" s="7">
        <v>18</v>
      </c>
      <c r="P6" s="7">
        <v>15.2</v>
      </c>
      <c r="Q6" s="7">
        <v>12</v>
      </c>
      <c r="R6" s="7">
        <v>7.96</v>
      </c>
      <c r="S6" s="7">
        <v>9.69</v>
      </c>
      <c r="T6" s="7">
        <v>14.3</v>
      </c>
      <c r="U6" s="7">
        <v>7.2</v>
      </c>
      <c r="V6" s="7"/>
      <c r="W6" s="7"/>
      <c r="X6" s="7"/>
      <c r="Y6" s="9">
        <v>12.05</v>
      </c>
      <c r="Z6" s="9">
        <v>4.0043767721498602</v>
      </c>
    </row>
    <row r="7" spans="2:26" x14ac:dyDescent="0.2">
      <c r="B7" s="1">
        <v>14</v>
      </c>
      <c r="C7" s="7">
        <v>8.36</v>
      </c>
      <c r="D7" s="7">
        <v>9.98</v>
      </c>
      <c r="E7" s="7">
        <v>21.3</v>
      </c>
      <c r="F7" s="7">
        <v>18.8</v>
      </c>
      <c r="G7" s="7">
        <v>13.2</v>
      </c>
      <c r="H7" s="7">
        <v>16.3</v>
      </c>
      <c r="I7" s="7">
        <v>17.600000000000001</v>
      </c>
      <c r="J7" s="7">
        <v>22.5</v>
      </c>
      <c r="K7" s="7">
        <v>8.6</v>
      </c>
      <c r="L7" s="7">
        <v>10.1</v>
      </c>
      <c r="M7" s="9">
        <v>14.673999999999999</v>
      </c>
      <c r="N7" s="9">
        <v>5.3256949468277499</v>
      </c>
      <c r="O7" s="7">
        <v>4.82</v>
      </c>
      <c r="P7" s="7">
        <v>2.65</v>
      </c>
      <c r="Q7" s="7">
        <v>15.4</v>
      </c>
      <c r="R7" s="7">
        <v>12.8</v>
      </c>
      <c r="S7" s="7">
        <v>6</v>
      </c>
      <c r="T7" s="7">
        <v>9.68</v>
      </c>
      <c r="U7" s="7">
        <v>17.399999999999999</v>
      </c>
      <c r="V7" s="7">
        <v>14</v>
      </c>
      <c r="W7" s="7">
        <v>7.54</v>
      </c>
      <c r="X7" s="7">
        <v>4.46</v>
      </c>
      <c r="Y7" s="9">
        <v>9.4749999999999996</v>
      </c>
      <c r="Z7" s="9">
        <v>5.1500188780667999</v>
      </c>
    </row>
    <row r="8" spans="2:26" x14ac:dyDescent="0.2">
      <c r="B8" s="1">
        <v>21</v>
      </c>
      <c r="C8" s="7">
        <v>13.8</v>
      </c>
      <c r="D8" s="7">
        <v>30.7</v>
      </c>
      <c r="E8" s="7">
        <v>38.799999999999997</v>
      </c>
      <c r="F8" s="7">
        <v>65.599999999999994</v>
      </c>
      <c r="G8" s="7">
        <v>58.9</v>
      </c>
      <c r="H8" s="7">
        <v>41.8</v>
      </c>
      <c r="I8" s="7">
        <v>33.9</v>
      </c>
      <c r="J8" s="7">
        <v>43.5</v>
      </c>
      <c r="K8" s="7">
        <v>33.200000000000003</v>
      </c>
      <c r="L8" s="7"/>
      <c r="M8" s="9">
        <v>40.022222222222197</v>
      </c>
      <c r="N8" s="9">
        <v>15.353645965842899</v>
      </c>
      <c r="O8" s="7">
        <v>13</v>
      </c>
      <c r="P8" s="7">
        <v>22.3</v>
      </c>
      <c r="Q8" s="7">
        <v>31.8</v>
      </c>
      <c r="R8" s="7">
        <v>54.1</v>
      </c>
      <c r="S8" s="7">
        <v>39.9</v>
      </c>
      <c r="T8" s="7">
        <v>23.5</v>
      </c>
      <c r="U8" s="7">
        <v>21.3</v>
      </c>
      <c r="V8" s="7">
        <v>30.6</v>
      </c>
      <c r="W8" s="7">
        <v>12.6</v>
      </c>
      <c r="X8" s="7"/>
      <c r="Y8" s="9">
        <v>27.677777777777798</v>
      </c>
      <c r="Z8" s="9">
        <v>13.2423353093193</v>
      </c>
    </row>
    <row r="9" spans="2:26" x14ac:dyDescent="0.2">
      <c r="B9" s="1">
        <v>28</v>
      </c>
      <c r="C9" s="7">
        <v>29.1</v>
      </c>
      <c r="D9" s="7">
        <v>52.2</v>
      </c>
      <c r="E9" s="7">
        <v>49.5</v>
      </c>
      <c r="F9" s="7">
        <v>42.6</v>
      </c>
      <c r="G9" s="7">
        <v>37.299999999999997</v>
      </c>
      <c r="H9" s="7">
        <v>36.4</v>
      </c>
      <c r="I9" s="7"/>
      <c r="J9" s="7"/>
      <c r="K9" s="7"/>
      <c r="L9" s="7"/>
      <c r="M9" s="9">
        <v>41.183333333333302</v>
      </c>
      <c r="N9" s="9">
        <v>8.6776532926054806</v>
      </c>
      <c r="O9" s="7">
        <v>34.1</v>
      </c>
      <c r="P9" s="7">
        <v>28.3</v>
      </c>
      <c r="Q9" s="7">
        <v>23.3</v>
      </c>
      <c r="R9" s="7">
        <v>32.1</v>
      </c>
      <c r="S9" s="7">
        <v>27.6</v>
      </c>
      <c r="T9" s="7">
        <v>13.4</v>
      </c>
      <c r="U9" s="7"/>
      <c r="V9" s="7"/>
      <c r="W9" s="7"/>
      <c r="X9" s="7"/>
      <c r="Y9" s="9">
        <v>26.466666666666701</v>
      </c>
      <c r="Z9" s="9">
        <v>7.4217697799559001</v>
      </c>
    </row>
    <row r="13" spans="2:26" x14ac:dyDescent="0.2">
      <c r="P13" t="s">
        <v>177</v>
      </c>
    </row>
    <row r="20" spans="3:19" x14ac:dyDescent="0.2">
      <c r="C20" s="12"/>
      <c r="D20" s="12"/>
    </row>
    <row r="21" spans="3:19" x14ac:dyDescent="0.2">
      <c r="C21" s="17" t="s">
        <v>111</v>
      </c>
      <c r="D21" s="11" t="s">
        <v>112</v>
      </c>
    </row>
    <row r="22" spans="3:19" x14ac:dyDescent="0.2">
      <c r="C22" s="17"/>
      <c r="D22" s="11"/>
      <c r="K22" s="12"/>
      <c r="L22" s="12" t="s">
        <v>39</v>
      </c>
      <c r="M22" s="12" t="s">
        <v>130</v>
      </c>
      <c r="N22" s="12" t="s">
        <v>131</v>
      </c>
      <c r="O22" s="12" t="s">
        <v>132</v>
      </c>
      <c r="P22" s="12" t="s">
        <v>133</v>
      </c>
      <c r="Q22" s="12" t="s">
        <v>41</v>
      </c>
      <c r="R22" s="21"/>
      <c r="S22" s="21"/>
    </row>
    <row r="23" spans="3:19" x14ac:dyDescent="0.2">
      <c r="C23" s="17" t="s">
        <v>113</v>
      </c>
      <c r="D23" s="11" t="s">
        <v>7</v>
      </c>
      <c r="K23" s="17" t="s">
        <v>232</v>
      </c>
      <c r="L23" s="11" t="s">
        <v>44</v>
      </c>
      <c r="M23" s="11">
        <v>1.5625E-2</v>
      </c>
      <c r="N23" s="11">
        <v>28</v>
      </c>
      <c r="O23" s="11">
        <v>0</v>
      </c>
      <c r="P23" s="11">
        <v>28</v>
      </c>
      <c r="Q23" s="78">
        <v>3.1005999999999999E-2</v>
      </c>
      <c r="R23" s="7"/>
      <c r="S23" s="7"/>
    </row>
    <row r="24" spans="3:19" x14ac:dyDescent="0.2">
      <c r="C24" s="17" t="s">
        <v>114</v>
      </c>
      <c r="D24" s="11" t="s">
        <v>114</v>
      </c>
      <c r="K24" s="17" t="s">
        <v>233</v>
      </c>
      <c r="L24" s="11" t="s">
        <v>44</v>
      </c>
      <c r="M24" s="11">
        <v>1.9530000000000001E-3</v>
      </c>
      <c r="N24" s="11">
        <v>55</v>
      </c>
      <c r="O24" s="11">
        <v>0</v>
      </c>
      <c r="P24" s="11">
        <v>55</v>
      </c>
      <c r="Q24" s="78">
        <v>7.79E-3</v>
      </c>
      <c r="R24" s="7"/>
      <c r="S24" s="7"/>
    </row>
    <row r="25" spans="3:19" x14ac:dyDescent="0.2">
      <c r="C25" s="17" t="s">
        <v>115</v>
      </c>
      <c r="D25" s="11" t="s">
        <v>8</v>
      </c>
      <c r="K25" s="17" t="s">
        <v>234</v>
      </c>
      <c r="L25" s="11" t="s">
        <v>44</v>
      </c>
      <c r="M25" s="11">
        <v>3.9060000000000002E-3</v>
      </c>
      <c r="N25" s="11">
        <v>45</v>
      </c>
      <c r="O25" s="11">
        <v>0</v>
      </c>
      <c r="P25" s="11">
        <v>45</v>
      </c>
      <c r="Q25" s="78">
        <v>1.1672999999999999E-2</v>
      </c>
      <c r="R25" s="7"/>
      <c r="S25" s="7"/>
    </row>
    <row r="26" spans="3:19" x14ac:dyDescent="0.2">
      <c r="C26" s="17"/>
      <c r="D26" s="11"/>
      <c r="K26" s="17" t="s">
        <v>235</v>
      </c>
      <c r="L26" s="11" t="s">
        <v>50</v>
      </c>
      <c r="M26" s="11">
        <v>6.25E-2</v>
      </c>
      <c r="N26" s="11">
        <v>20</v>
      </c>
      <c r="O26" s="11">
        <v>-1</v>
      </c>
      <c r="P26" s="11">
        <v>19</v>
      </c>
      <c r="Q26" s="78">
        <v>6.25E-2</v>
      </c>
      <c r="R26" s="7"/>
      <c r="S26" s="7"/>
    </row>
    <row r="27" spans="3:19" x14ac:dyDescent="0.2">
      <c r="C27" s="17" t="s">
        <v>94</v>
      </c>
      <c r="D27" s="11"/>
    </row>
    <row r="28" spans="3:19" x14ac:dyDescent="0.2">
      <c r="C28" s="17" t="s">
        <v>116</v>
      </c>
      <c r="D28" s="11" t="s">
        <v>117</v>
      </c>
    </row>
    <row r="29" spans="3:19" x14ac:dyDescent="0.2">
      <c r="C29" s="17" t="s">
        <v>118</v>
      </c>
      <c r="D29" s="11" t="s">
        <v>119</v>
      </c>
    </row>
    <row r="30" spans="3:19" x14ac:dyDescent="0.2">
      <c r="C30" s="17" t="s">
        <v>120</v>
      </c>
      <c r="D30" s="11" t="s">
        <v>236</v>
      </c>
    </row>
    <row r="31" spans="3:19" x14ac:dyDescent="0.2">
      <c r="C31" s="17" t="s">
        <v>122</v>
      </c>
      <c r="D31" s="11" t="s">
        <v>238</v>
      </c>
    </row>
    <row r="32" spans="3:19" x14ac:dyDescent="0.2">
      <c r="C32" s="17" t="s">
        <v>35</v>
      </c>
      <c r="D32" s="11">
        <v>0.05</v>
      </c>
    </row>
    <row r="33" spans="3:4" x14ac:dyDescent="0.2">
      <c r="C33" s="17"/>
      <c r="D33" s="11"/>
    </row>
    <row r="34" spans="3:4" x14ac:dyDescent="0.2">
      <c r="C34" s="17" t="s">
        <v>126</v>
      </c>
      <c r="D34" s="11">
        <v>4</v>
      </c>
    </row>
    <row r="35" spans="3:4" x14ac:dyDescent="0.2">
      <c r="C35" s="17" t="s">
        <v>127</v>
      </c>
      <c r="D35" s="11">
        <v>0</v>
      </c>
    </row>
    <row r="36" spans="3:4" x14ac:dyDescent="0.2">
      <c r="C36" s="17" t="s">
        <v>128</v>
      </c>
      <c r="D36" s="11">
        <v>3</v>
      </c>
    </row>
    <row r="37" spans="3:4" x14ac:dyDescent="0.2">
      <c r="C37" s="20"/>
      <c r="D37" s="4"/>
    </row>
  </sheetData>
  <mergeCells count="2">
    <mergeCell ref="C5:L5"/>
    <mergeCell ref="O5:X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ED90E-0680-4674-BF85-1A3CC83930F5}">
  <dimension ref="B2:AA35"/>
  <sheetViews>
    <sheetView workbookViewId="0">
      <selection activeCell="B2" sqref="B2"/>
    </sheetView>
  </sheetViews>
  <sheetFormatPr baseColWidth="10" defaultColWidth="8.83203125" defaultRowHeight="15" x14ac:dyDescent="0.2"/>
  <sheetData>
    <row r="2" spans="2:27" x14ac:dyDescent="0.2">
      <c r="B2" s="3" t="s">
        <v>434</v>
      </c>
    </row>
    <row r="5" spans="2:27" x14ac:dyDescent="0.2">
      <c r="C5" s="21"/>
      <c r="D5" s="97" t="s">
        <v>7</v>
      </c>
      <c r="E5" s="97"/>
      <c r="F5" s="97"/>
      <c r="G5" s="97"/>
      <c r="H5" s="97"/>
      <c r="I5" s="97"/>
      <c r="J5" s="97"/>
      <c r="K5" s="97"/>
      <c r="L5" s="97"/>
      <c r="M5" s="97"/>
      <c r="N5" s="19" t="s">
        <v>18</v>
      </c>
      <c r="O5" s="19" t="s">
        <v>24</v>
      </c>
      <c r="P5" s="97" t="s">
        <v>8</v>
      </c>
      <c r="Q5" s="97"/>
      <c r="R5" s="97"/>
      <c r="S5" s="97"/>
      <c r="T5" s="97"/>
      <c r="U5" s="97"/>
      <c r="V5" s="97"/>
      <c r="W5" s="97"/>
      <c r="X5" s="97"/>
      <c r="Y5" s="97"/>
      <c r="Z5" s="19" t="s">
        <v>18</v>
      </c>
      <c r="AA5" s="19" t="s">
        <v>24</v>
      </c>
    </row>
    <row r="6" spans="2:27" x14ac:dyDescent="0.2">
      <c r="C6" s="23">
        <v>1</v>
      </c>
      <c r="D6" s="7">
        <v>3.81</v>
      </c>
      <c r="E6" s="7">
        <v>0.41</v>
      </c>
      <c r="F6" s="7">
        <v>0.11</v>
      </c>
      <c r="G6" s="7">
        <v>3.81</v>
      </c>
      <c r="H6" s="7">
        <v>1.01</v>
      </c>
      <c r="I6" s="7">
        <v>0.48</v>
      </c>
      <c r="J6" s="7">
        <v>1.1299999999999999</v>
      </c>
      <c r="K6" s="7"/>
      <c r="L6" s="7"/>
      <c r="M6" s="7"/>
      <c r="N6" s="9">
        <v>1.53714285714286</v>
      </c>
      <c r="O6" s="9">
        <v>1.59165233102495</v>
      </c>
      <c r="P6" s="7">
        <v>5.75</v>
      </c>
      <c r="Q6" s="7">
        <v>0.93</v>
      </c>
      <c r="R6" s="7">
        <v>0.19</v>
      </c>
      <c r="S6" s="7">
        <v>0.8</v>
      </c>
      <c r="T6" s="7">
        <v>0.64</v>
      </c>
      <c r="U6" s="7">
        <v>0.35</v>
      </c>
      <c r="V6" s="7">
        <v>0.97</v>
      </c>
      <c r="W6" s="7"/>
      <c r="X6" s="7"/>
      <c r="Y6" s="7"/>
      <c r="Z6" s="9">
        <v>1.3757142857142901</v>
      </c>
      <c r="AA6" s="9">
        <v>1.95057134487016</v>
      </c>
    </row>
    <row r="7" spans="2:27" x14ac:dyDescent="0.2">
      <c r="C7" s="23">
        <v>2</v>
      </c>
      <c r="D7" s="7">
        <v>10.6</v>
      </c>
      <c r="E7" s="7">
        <v>20.8</v>
      </c>
      <c r="F7" s="7">
        <v>4.57</v>
      </c>
      <c r="G7" s="7">
        <v>2.77</v>
      </c>
      <c r="H7" s="7">
        <v>4.92</v>
      </c>
      <c r="I7" s="7">
        <v>1.67</v>
      </c>
      <c r="J7" s="7">
        <v>4.66</v>
      </c>
      <c r="K7" s="7">
        <v>4.66</v>
      </c>
      <c r="L7" s="7">
        <v>1.99</v>
      </c>
      <c r="M7" s="7">
        <v>5.29</v>
      </c>
      <c r="N7" s="9">
        <v>6.1929999999999996</v>
      </c>
      <c r="O7" s="9">
        <v>5.6998636435931997</v>
      </c>
      <c r="P7" s="7">
        <v>10.9</v>
      </c>
      <c r="Q7" s="7">
        <v>7.52</v>
      </c>
      <c r="R7" s="7">
        <v>2.56</v>
      </c>
      <c r="S7" s="7">
        <v>1.69</v>
      </c>
      <c r="T7" s="7">
        <v>2.88</v>
      </c>
      <c r="U7" s="7">
        <v>3.02</v>
      </c>
      <c r="V7" s="7">
        <v>3.22</v>
      </c>
      <c r="W7" s="7">
        <v>3.35</v>
      </c>
      <c r="X7" s="7">
        <v>7.37</v>
      </c>
      <c r="Y7" s="7">
        <v>3.5</v>
      </c>
      <c r="Z7" s="9">
        <v>4.601</v>
      </c>
      <c r="AA7" s="9">
        <v>2.9561741416154002</v>
      </c>
    </row>
    <row r="8" spans="2:27" x14ac:dyDescent="0.2">
      <c r="C8" s="23">
        <v>3</v>
      </c>
      <c r="D8" s="7">
        <v>40.9</v>
      </c>
      <c r="E8" s="7">
        <v>41</v>
      </c>
      <c r="F8" s="7">
        <v>26.5</v>
      </c>
      <c r="G8" s="7">
        <v>6.95</v>
      </c>
      <c r="H8" s="7">
        <v>5.68</v>
      </c>
      <c r="I8" s="7">
        <v>6.33</v>
      </c>
      <c r="J8" s="7">
        <v>5.61</v>
      </c>
      <c r="K8" s="7">
        <v>5.58</v>
      </c>
      <c r="L8" s="7">
        <v>8.75</v>
      </c>
      <c r="M8" s="7"/>
      <c r="N8" s="9">
        <v>16.366666666666699</v>
      </c>
      <c r="O8" s="9">
        <v>15.431521311912199</v>
      </c>
      <c r="P8" s="7">
        <v>12</v>
      </c>
      <c r="Q8" s="7">
        <v>20.8</v>
      </c>
      <c r="R8" s="7">
        <v>8.0299999999999994</v>
      </c>
      <c r="S8" s="7">
        <v>5.4</v>
      </c>
      <c r="T8" s="7">
        <v>7.86</v>
      </c>
      <c r="U8" s="7">
        <v>4.03</v>
      </c>
      <c r="V8" s="7">
        <v>4.4000000000000004</v>
      </c>
      <c r="W8" s="7">
        <v>7.04</v>
      </c>
      <c r="X8" s="7">
        <v>11.3</v>
      </c>
      <c r="Y8" s="7"/>
      <c r="Z8" s="9">
        <v>8.9844444444444402</v>
      </c>
      <c r="AA8" s="9">
        <v>5.2253088691270504</v>
      </c>
    </row>
    <row r="9" spans="2:27" x14ac:dyDescent="0.2">
      <c r="C9" s="23">
        <v>4</v>
      </c>
      <c r="D9" s="7">
        <v>31.2</v>
      </c>
      <c r="E9" s="7">
        <v>21.3</v>
      </c>
      <c r="F9" s="7">
        <v>32.6</v>
      </c>
      <c r="G9" s="7">
        <v>45.1</v>
      </c>
      <c r="H9" s="7">
        <v>30.1</v>
      </c>
      <c r="I9" s="7">
        <v>36.4</v>
      </c>
      <c r="J9" s="7"/>
      <c r="K9" s="7"/>
      <c r="L9" s="7"/>
      <c r="M9" s="7"/>
      <c r="N9" s="9">
        <v>32.783333333333303</v>
      </c>
      <c r="O9" s="9">
        <v>7.8280052801889903</v>
      </c>
      <c r="P9" s="7">
        <v>17</v>
      </c>
      <c r="Q9" s="7">
        <v>16.899999999999999</v>
      </c>
      <c r="R9" s="7">
        <v>19</v>
      </c>
      <c r="S9" s="7">
        <v>14.5</v>
      </c>
      <c r="T9" s="7">
        <v>14.2</v>
      </c>
      <c r="U9" s="7">
        <v>4.4000000000000004</v>
      </c>
      <c r="V9" s="7"/>
      <c r="W9" s="7"/>
      <c r="X9" s="7"/>
      <c r="Y9" s="7"/>
      <c r="Z9" s="9">
        <v>14.3333333333333</v>
      </c>
      <c r="AA9" s="9">
        <v>5.1806048552911896</v>
      </c>
    </row>
    <row r="19" spans="3:19" x14ac:dyDescent="0.2">
      <c r="C19" s="5"/>
      <c r="D19" s="5"/>
      <c r="K19" s="5"/>
      <c r="L19" s="5" t="s">
        <v>39</v>
      </c>
      <c r="M19" s="5" t="s">
        <v>130</v>
      </c>
      <c r="N19" s="5" t="s">
        <v>131</v>
      </c>
      <c r="O19" s="5" t="s">
        <v>132</v>
      </c>
      <c r="P19" s="5" t="s">
        <v>133</v>
      </c>
      <c r="Q19" s="5"/>
      <c r="R19" s="5"/>
      <c r="S19" s="5"/>
    </row>
    <row r="20" spans="3:19" x14ac:dyDescent="0.2">
      <c r="C20" s="20" t="s">
        <v>111</v>
      </c>
      <c r="D20" s="4" t="s">
        <v>135</v>
      </c>
      <c r="K20" s="20">
        <v>2</v>
      </c>
      <c r="L20" s="4" t="s">
        <v>50</v>
      </c>
      <c r="M20" s="69">
        <v>0.193359</v>
      </c>
      <c r="N20" s="4">
        <v>41</v>
      </c>
      <c r="O20" s="4">
        <v>-14</v>
      </c>
      <c r="P20" s="4">
        <v>27</v>
      </c>
      <c r="Q20" s="4"/>
      <c r="R20" s="4"/>
      <c r="S20" s="4"/>
    </row>
    <row r="21" spans="3:19" x14ac:dyDescent="0.2">
      <c r="C21" s="20"/>
      <c r="D21" s="4"/>
      <c r="K21" s="20">
        <v>3</v>
      </c>
      <c r="L21" s="4" t="s">
        <v>50</v>
      </c>
      <c r="M21" s="69">
        <v>0.25</v>
      </c>
      <c r="N21" s="4">
        <v>33</v>
      </c>
      <c r="O21" s="4">
        <v>-12</v>
      </c>
      <c r="P21" s="4">
        <v>21</v>
      </c>
      <c r="Q21" s="4"/>
      <c r="R21" s="4"/>
      <c r="S21" s="4"/>
    </row>
    <row r="22" spans="3:19" x14ac:dyDescent="0.2">
      <c r="C22" s="20" t="s">
        <v>113</v>
      </c>
      <c r="D22" s="4" t="s">
        <v>7</v>
      </c>
      <c r="K22" s="20">
        <v>4</v>
      </c>
      <c r="L22" s="4" t="s">
        <v>44</v>
      </c>
      <c r="M22" s="69">
        <v>3.125E-2</v>
      </c>
      <c r="N22" s="4">
        <v>21</v>
      </c>
      <c r="O22" s="4">
        <v>0</v>
      </c>
      <c r="P22" s="4">
        <v>21</v>
      </c>
      <c r="Q22" s="4"/>
      <c r="R22" s="4"/>
      <c r="S22" s="4"/>
    </row>
    <row r="23" spans="3:19" x14ac:dyDescent="0.2">
      <c r="C23" s="20" t="s">
        <v>114</v>
      </c>
      <c r="D23" s="4" t="s">
        <v>114</v>
      </c>
      <c r="K23" s="20"/>
      <c r="L23" s="4"/>
      <c r="M23" s="4"/>
      <c r="P23" s="4"/>
      <c r="Q23" s="4"/>
      <c r="R23" s="4"/>
      <c r="S23" s="4"/>
    </row>
    <row r="24" spans="3:19" x14ac:dyDescent="0.2">
      <c r="C24" s="20" t="s">
        <v>115</v>
      </c>
      <c r="D24" s="4" t="s">
        <v>8</v>
      </c>
    </row>
    <row r="25" spans="3:19" x14ac:dyDescent="0.2">
      <c r="C25" s="20"/>
      <c r="D25" s="4"/>
    </row>
    <row r="26" spans="3:19" x14ac:dyDescent="0.2">
      <c r="C26" s="20" t="s">
        <v>94</v>
      </c>
      <c r="D26" s="4"/>
    </row>
    <row r="27" spans="3:19" x14ac:dyDescent="0.2">
      <c r="C27" s="20" t="s">
        <v>116</v>
      </c>
      <c r="D27" s="4" t="s">
        <v>117</v>
      </c>
    </row>
    <row r="28" spans="3:19" x14ac:dyDescent="0.2">
      <c r="C28" s="20" t="s">
        <v>118</v>
      </c>
      <c r="D28" s="4" t="s">
        <v>119</v>
      </c>
    </row>
    <row r="29" spans="3:19" x14ac:dyDescent="0.2">
      <c r="C29" s="20" t="s">
        <v>120</v>
      </c>
      <c r="D29" s="4" t="s">
        <v>236</v>
      </c>
    </row>
    <row r="30" spans="3:19" x14ac:dyDescent="0.2">
      <c r="C30" s="20" t="s">
        <v>122</v>
      </c>
      <c r="D30" s="4" t="s">
        <v>237</v>
      </c>
    </row>
    <row r="31" spans="3:19" x14ac:dyDescent="0.2">
      <c r="C31" s="20" t="s">
        <v>35</v>
      </c>
      <c r="D31" s="4">
        <v>0.05</v>
      </c>
    </row>
    <row r="32" spans="3:19" x14ac:dyDescent="0.2">
      <c r="C32" s="20"/>
      <c r="D32" s="4"/>
    </row>
    <row r="33" spans="3:4" x14ac:dyDescent="0.2">
      <c r="C33" s="20" t="s">
        <v>126</v>
      </c>
      <c r="D33" s="4">
        <v>3</v>
      </c>
    </row>
    <row r="34" spans="3:4" x14ac:dyDescent="0.2">
      <c r="C34" s="20" t="s">
        <v>127</v>
      </c>
      <c r="D34" s="4">
        <v>0</v>
      </c>
    </row>
    <row r="35" spans="3:4" x14ac:dyDescent="0.2">
      <c r="C35" s="20"/>
      <c r="D35" s="4"/>
    </row>
  </sheetData>
  <mergeCells count="2">
    <mergeCell ref="D5:M5"/>
    <mergeCell ref="P5:Y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0ACF-6F0E-4596-BA93-C92FAD1F8742}">
  <dimension ref="B2:H35"/>
  <sheetViews>
    <sheetView workbookViewId="0">
      <selection activeCell="C14" sqref="C14"/>
    </sheetView>
  </sheetViews>
  <sheetFormatPr baseColWidth="10" defaultColWidth="8.83203125" defaultRowHeight="15" x14ac:dyDescent="0.2"/>
  <sheetData>
    <row r="2" spans="2:8" x14ac:dyDescent="0.2">
      <c r="B2" s="3" t="s">
        <v>435</v>
      </c>
    </row>
    <row r="5" spans="2:8" x14ac:dyDescent="0.2">
      <c r="B5" s="21" t="s">
        <v>7</v>
      </c>
      <c r="C5" s="21" t="s">
        <v>8</v>
      </c>
    </row>
    <row r="6" spans="2:8" x14ac:dyDescent="0.2">
      <c r="B6" s="7">
        <v>245842</v>
      </c>
      <c r="C6" s="7">
        <v>225436.5</v>
      </c>
    </row>
    <row r="7" spans="2:8" x14ac:dyDescent="0.2">
      <c r="B7" s="7">
        <v>286619</v>
      </c>
      <c r="C7" s="7">
        <v>84018</v>
      </c>
    </row>
    <row r="8" spans="2:8" x14ac:dyDescent="0.2">
      <c r="B8" s="7">
        <v>318607.5</v>
      </c>
      <c r="C8" s="7">
        <v>6454</v>
      </c>
      <c r="G8" t="s">
        <v>433</v>
      </c>
    </row>
    <row r="9" spans="2:8" x14ac:dyDescent="0.2">
      <c r="B9" s="7">
        <v>24196</v>
      </c>
      <c r="C9" s="7">
        <v>6670</v>
      </c>
    </row>
    <row r="10" spans="2:8" x14ac:dyDescent="0.2">
      <c r="B10" s="7">
        <v>28128</v>
      </c>
      <c r="C10" s="7">
        <v>12712</v>
      </c>
      <c r="G10" s="5"/>
      <c r="H10" s="5"/>
    </row>
    <row r="11" spans="2:8" x14ac:dyDescent="0.2">
      <c r="B11" s="7">
        <v>45854.5</v>
      </c>
      <c r="C11" s="7">
        <v>3302</v>
      </c>
      <c r="G11" s="20" t="s">
        <v>111</v>
      </c>
      <c r="H11" s="4" t="s">
        <v>436</v>
      </c>
    </row>
    <row r="12" spans="2:8" x14ac:dyDescent="0.2">
      <c r="B12" s="7">
        <v>103426.5</v>
      </c>
      <c r="C12" s="7">
        <v>5458.5</v>
      </c>
      <c r="G12" s="20"/>
      <c r="H12" s="4"/>
    </row>
    <row r="13" spans="2:8" x14ac:dyDescent="0.2">
      <c r="B13" s="7">
        <v>259090.7</v>
      </c>
      <c r="C13" s="7">
        <v>63424.5</v>
      </c>
      <c r="G13" s="20" t="s">
        <v>430</v>
      </c>
      <c r="H13" s="4" t="s">
        <v>8</v>
      </c>
    </row>
    <row r="14" spans="2:8" x14ac:dyDescent="0.2">
      <c r="B14" s="7">
        <v>182710.5</v>
      </c>
      <c r="C14" s="7">
        <v>28518.5</v>
      </c>
      <c r="G14" s="20" t="s">
        <v>114</v>
      </c>
      <c r="H14" s="4" t="s">
        <v>114</v>
      </c>
    </row>
    <row r="15" spans="2:8" x14ac:dyDescent="0.2">
      <c r="G15" s="20" t="s">
        <v>431</v>
      </c>
      <c r="H15" s="4" t="s">
        <v>7</v>
      </c>
    </row>
    <row r="16" spans="2:8" x14ac:dyDescent="0.2">
      <c r="G16" s="20"/>
      <c r="H16" s="4"/>
    </row>
    <row r="17" spans="2:8" x14ac:dyDescent="0.2">
      <c r="B17" s="5"/>
      <c r="C17" s="5" t="s">
        <v>7</v>
      </c>
      <c r="D17" s="5" t="s">
        <v>8</v>
      </c>
      <c r="G17" s="20" t="s">
        <v>117</v>
      </c>
      <c r="H17" s="4"/>
    </row>
    <row r="18" spans="2:8" x14ac:dyDescent="0.2">
      <c r="B18" s="20" t="s">
        <v>227</v>
      </c>
      <c r="C18" s="4">
        <v>9</v>
      </c>
      <c r="D18" s="4">
        <v>9</v>
      </c>
      <c r="G18" s="90" t="s">
        <v>143</v>
      </c>
      <c r="H18" s="91">
        <v>3.8999999999999998E-3</v>
      </c>
    </row>
    <row r="19" spans="2:8" x14ac:dyDescent="0.2">
      <c r="B19" s="20"/>
      <c r="C19" s="4"/>
      <c r="D19" s="4"/>
      <c r="G19" s="20" t="s">
        <v>144</v>
      </c>
      <c r="H19" s="4" t="s">
        <v>145</v>
      </c>
    </row>
    <row r="20" spans="2:8" x14ac:dyDescent="0.2">
      <c r="B20" s="20" t="s">
        <v>426</v>
      </c>
      <c r="C20" s="4">
        <v>24196</v>
      </c>
      <c r="D20" s="4">
        <v>3302</v>
      </c>
      <c r="G20" s="20" t="s">
        <v>146</v>
      </c>
      <c r="H20" s="4" t="s">
        <v>201</v>
      </c>
    </row>
    <row r="21" spans="2:8" x14ac:dyDescent="0.2">
      <c r="B21" s="20" t="s">
        <v>228</v>
      </c>
      <c r="C21" s="4">
        <v>36991</v>
      </c>
      <c r="D21" s="4">
        <v>5956</v>
      </c>
      <c r="G21" s="20" t="s">
        <v>147</v>
      </c>
      <c r="H21" s="4" t="s">
        <v>44</v>
      </c>
    </row>
    <row r="22" spans="2:8" x14ac:dyDescent="0.2">
      <c r="B22" s="20" t="s">
        <v>229</v>
      </c>
      <c r="C22" s="4">
        <v>182711</v>
      </c>
      <c r="D22" s="4">
        <v>12712</v>
      </c>
      <c r="G22" s="20" t="s">
        <v>148</v>
      </c>
      <c r="H22" s="4" t="s">
        <v>149</v>
      </c>
    </row>
    <row r="23" spans="2:8" x14ac:dyDescent="0.2">
      <c r="B23" s="20" t="s">
        <v>230</v>
      </c>
      <c r="C23" s="4">
        <v>272855</v>
      </c>
      <c r="D23" s="4">
        <v>73721</v>
      </c>
      <c r="G23" s="20" t="s">
        <v>150</v>
      </c>
      <c r="H23" s="4" t="s">
        <v>437</v>
      </c>
    </row>
    <row r="24" spans="2:8" x14ac:dyDescent="0.2">
      <c r="B24" s="20" t="s">
        <v>427</v>
      </c>
      <c r="C24" s="4">
        <v>318608</v>
      </c>
      <c r="D24" s="4">
        <v>225437</v>
      </c>
      <c r="G24" s="20" t="s">
        <v>152</v>
      </c>
      <c r="H24" s="4">
        <v>-45</v>
      </c>
    </row>
    <row r="25" spans="2:8" x14ac:dyDescent="0.2">
      <c r="B25" s="20" t="s">
        <v>428</v>
      </c>
      <c r="C25" s="4">
        <v>294412</v>
      </c>
      <c r="D25" s="4">
        <v>222135</v>
      </c>
      <c r="G25" s="20" t="s">
        <v>153</v>
      </c>
      <c r="H25" s="4">
        <v>9</v>
      </c>
    </row>
    <row r="26" spans="2:8" x14ac:dyDescent="0.2">
      <c r="B26" s="20"/>
      <c r="C26" s="4"/>
      <c r="D26" s="4"/>
      <c r="G26" s="20" t="s">
        <v>154</v>
      </c>
      <c r="H26" s="4">
        <v>0</v>
      </c>
    </row>
    <row r="27" spans="2:8" x14ac:dyDescent="0.2">
      <c r="B27" s="20" t="s">
        <v>18</v>
      </c>
      <c r="C27" s="4">
        <v>166053</v>
      </c>
      <c r="D27" s="4">
        <v>48444</v>
      </c>
      <c r="G27" s="20"/>
      <c r="H27" s="4"/>
    </row>
    <row r="28" spans="2:8" x14ac:dyDescent="0.2">
      <c r="B28" s="20" t="s">
        <v>137</v>
      </c>
      <c r="C28" s="4">
        <v>117593</v>
      </c>
      <c r="D28" s="4">
        <v>72357</v>
      </c>
      <c r="G28" s="20" t="s">
        <v>155</v>
      </c>
      <c r="H28" s="4"/>
    </row>
    <row r="29" spans="2:8" x14ac:dyDescent="0.2">
      <c r="B29" s="20" t="s">
        <v>180</v>
      </c>
      <c r="C29" s="4">
        <v>39198</v>
      </c>
      <c r="D29" s="4">
        <v>24119</v>
      </c>
      <c r="G29" s="20" t="s">
        <v>156</v>
      </c>
      <c r="H29" s="4">
        <v>-97968</v>
      </c>
    </row>
    <row r="30" spans="2:8" x14ac:dyDescent="0.2">
      <c r="G30" s="20"/>
      <c r="H30" s="4"/>
    </row>
    <row r="31" spans="2:8" x14ac:dyDescent="0.2">
      <c r="G31" s="20"/>
      <c r="H31" s="4"/>
    </row>
    <row r="32" spans="2:8" x14ac:dyDescent="0.2">
      <c r="G32" s="20"/>
      <c r="H32" s="4"/>
    </row>
    <row r="33" spans="7:8" x14ac:dyDescent="0.2">
      <c r="G33" s="20"/>
      <c r="H33" s="4"/>
    </row>
    <row r="34" spans="7:8" x14ac:dyDescent="0.2">
      <c r="G34" s="20"/>
      <c r="H34" s="4"/>
    </row>
    <row r="35" spans="7:8" x14ac:dyDescent="0.2">
      <c r="G35" s="20"/>
      <c r="H35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0E4CE-4B7D-4869-90AA-875F29EF1C25}">
  <dimension ref="A2:J41"/>
  <sheetViews>
    <sheetView workbookViewId="0">
      <selection activeCell="D12" sqref="D12"/>
    </sheetView>
  </sheetViews>
  <sheetFormatPr baseColWidth="10" defaultColWidth="8.83203125" defaultRowHeight="15" x14ac:dyDescent="0.2"/>
  <cols>
    <col min="1" max="1" width="19.6640625" customWidth="1"/>
    <col min="4" max="5" width="13" customWidth="1"/>
    <col min="8" max="8" width="13" customWidth="1"/>
  </cols>
  <sheetData>
    <row r="2" spans="2:10" x14ac:dyDescent="0.2">
      <c r="B2" t="s">
        <v>438</v>
      </c>
    </row>
    <row r="4" spans="2:10" x14ac:dyDescent="0.2">
      <c r="C4" s="96" t="s">
        <v>356</v>
      </c>
      <c r="D4" s="96"/>
      <c r="E4" s="67"/>
      <c r="G4" s="96" t="s">
        <v>357</v>
      </c>
      <c r="H4" s="96"/>
    </row>
    <row r="5" spans="2:10" x14ac:dyDescent="0.2">
      <c r="C5" s="21" t="s">
        <v>7</v>
      </c>
      <c r="D5" s="21" t="s">
        <v>176</v>
      </c>
      <c r="E5" s="5"/>
      <c r="G5" s="21" t="s">
        <v>7</v>
      </c>
      <c r="H5" s="21" t="s">
        <v>176</v>
      </c>
    </row>
    <row r="6" spans="2:10" x14ac:dyDescent="0.2">
      <c r="C6" s="7">
        <v>46.066670000000002</v>
      </c>
      <c r="D6" s="7">
        <v>34.9</v>
      </c>
      <c r="E6" s="4"/>
      <c r="G6" s="7">
        <v>63.5</v>
      </c>
      <c r="H6" s="7">
        <v>10.7</v>
      </c>
    </row>
    <row r="7" spans="2:10" x14ac:dyDescent="0.2">
      <c r="C7" s="7">
        <v>36.333329999999997</v>
      </c>
      <c r="D7" s="7">
        <v>25.8</v>
      </c>
      <c r="E7" s="4"/>
      <c r="G7" s="7">
        <v>57.7</v>
      </c>
      <c r="H7" s="7">
        <v>22.8</v>
      </c>
    </row>
    <row r="8" spans="2:10" x14ac:dyDescent="0.2">
      <c r="C8" s="7">
        <v>54.5</v>
      </c>
      <c r="D8" s="7">
        <v>24.4</v>
      </c>
      <c r="E8" s="4"/>
      <c r="G8" s="7">
        <v>73.900000000000006</v>
      </c>
      <c r="H8" s="7">
        <v>8.41</v>
      </c>
    </row>
    <row r="9" spans="2:10" x14ac:dyDescent="0.2">
      <c r="C9" s="7">
        <v>73.5</v>
      </c>
      <c r="D9" s="7">
        <v>30.65</v>
      </c>
      <c r="E9" s="4"/>
      <c r="G9" s="7">
        <v>59.9</v>
      </c>
      <c r="H9" s="7">
        <v>35.299999999999997</v>
      </c>
    </row>
    <row r="10" spans="2:10" x14ac:dyDescent="0.2">
      <c r="C10" s="7">
        <v>45.1</v>
      </c>
      <c r="D10" s="7">
        <v>28.75</v>
      </c>
      <c r="E10" s="4"/>
    </row>
    <row r="11" spans="2:10" x14ac:dyDescent="0.2">
      <c r="C11" s="7">
        <v>84.45</v>
      </c>
      <c r="D11" s="7">
        <v>14.05</v>
      </c>
      <c r="E11" s="4"/>
    </row>
    <row r="12" spans="2:10" x14ac:dyDescent="0.2">
      <c r="C12" s="7">
        <v>63.375</v>
      </c>
      <c r="D12" s="7">
        <v>30.875</v>
      </c>
      <c r="E12" s="4"/>
      <c r="F12" s="4"/>
      <c r="G12" s="4"/>
      <c r="H12" s="4"/>
      <c r="I12" s="4"/>
      <c r="J12" s="4"/>
    </row>
    <row r="13" spans="2:10" x14ac:dyDescent="0.2">
      <c r="C13" s="4"/>
      <c r="D13" s="4"/>
      <c r="E13" s="4"/>
      <c r="F13" s="4"/>
      <c r="G13" s="4"/>
      <c r="H13" s="4"/>
      <c r="I13" s="4"/>
      <c r="J13" s="4"/>
    </row>
    <row r="14" spans="2:10" x14ac:dyDescent="0.2">
      <c r="B14" s="22"/>
      <c r="C14" s="22" t="s">
        <v>7</v>
      </c>
      <c r="D14" s="22" t="s">
        <v>176</v>
      </c>
      <c r="E14" s="68"/>
      <c r="F14" s="22"/>
      <c r="G14" s="22" t="s">
        <v>7</v>
      </c>
      <c r="H14" s="22" t="s">
        <v>176</v>
      </c>
    </row>
    <row r="15" spans="2:10" x14ac:dyDescent="0.2">
      <c r="B15" s="27" t="s">
        <v>227</v>
      </c>
      <c r="C15" s="9">
        <v>7</v>
      </c>
      <c r="D15" s="9">
        <v>7</v>
      </c>
      <c r="E15" s="69"/>
      <c r="F15" s="27" t="s">
        <v>227</v>
      </c>
      <c r="G15" s="9">
        <v>4</v>
      </c>
      <c r="H15" s="9">
        <v>4</v>
      </c>
    </row>
    <row r="16" spans="2:10" x14ac:dyDescent="0.2">
      <c r="B16" s="27"/>
      <c r="C16" s="9"/>
      <c r="D16" s="9"/>
      <c r="E16" s="69"/>
      <c r="F16" s="27"/>
      <c r="G16" s="9"/>
      <c r="H16" s="9"/>
    </row>
    <row r="17" spans="1:8" x14ac:dyDescent="0.2">
      <c r="B17" s="27" t="s">
        <v>18</v>
      </c>
      <c r="C17" s="9">
        <v>57.62</v>
      </c>
      <c r="D17" s="9">
        <v>27.06</v>
      </c>
      <c r="E17" s="69"/>
      <c r="F17" s="27" t="s">
        <v>18</v>
      </c>
      <c r="G17" s="9">
        <v>63.75</v>
      </c>
      <c r="H17" s="9">
        <v>19.3</v>
      </c>
    </row>
    <row r="18" spans="1:8" x14ac:dyDescent="0.2">
      <c r="B18" s="27" t="s">
        <v>137</v>
      </c>
      <c r="C18" s="9">
        <v>17.12</v>
      </c>
      <c r="D18" s="9">
        <v>6.7039999999999997</v>
      </c>
      <c r="E18" s="69"/>
      <c r="F18" s="27" t="s">
        <v>137</v>
      </c>
      <c r="G18" s="9">
        <v>7.1769999999999996</v>
      </c>
      <c r="H18" s="9">
        <v>12.39</v>
      </c>
    </row>
    <row r="19" spans="1:8" x14ac:dyDescent="0.2">
      <c r="B19" s="27" t="s">
        <v>180</v>
      </c>
      <c r="C19" s="9">
        <v>6.47</v>
      </c>
      <c r="D19" s="9">
        <v>2.5339999999999998</v>
      </c>
      <c r="E19" s="69"/>
      <c r="F19" s="27" t="s">
        <v>180</v>
      </c>
      <c r="G19" s="9">
        <v>3.5880000000000001</v>
      </c>
      <c r="H19" s="9">
        <v>6.1970000000000001</v>
      </c>
    </row>
    <row r="25" spans="1:8" x14ac:dyDescent="0.2">
      <c r="A25" s="20" t="s">
        <v>111</v>
      </c>
      <c r="B25" s="4" t="s">
        <v>356</v>
      </c>
      <c r="E25" s="20" t="s">
        <v>111</v>
      </c>
      <c r="F25" s="4" t="s">
        <v>357</v>
      </c>
    </row>
    <row r="26" spans="1:8" x14ac:dyDescent="0.2">
      <c r="A26" s="20"/>
      <c r="B26" s="4"/>
      <c r="E26" s="20"/>
      <c r="F26" s="4"/>
    </row>
    <row r="27" spans="1:8" x14ac:dyDescent="0.2">
      <c r="A27" s="20" t="s">
        <v>115</v>
      </c>
      <c r="B27" s="4" t="s">
        <v>358</v>
      </c>
      <c r="E27" s="20" t="s">
        <v>115</v>
      </c>
      <c r="F27" s="4" t="s">
        <v>358</v>
      </c>
    </row>
    <row r="28" spans="1:8" x14ac:dyDescent="0.2">
      <c r="A28" s="20" t="s">
        <v>114</v>
      </c>
      <c r="B28" s="4" t="s">
        <v>114</v>
      </c>
      <c r="E28" s="20" t="s">
        <v>114</v>
      </c>
      <c r="F28" s="4" t="s">
        <v>114</v>
      </c>
    </row>
    <row r="29" spans="1:8" x14ac:dyDescent="0.2">
      <c r="A29" s="20" t="s">
        <v>113</v>
      </c>
      <c r="B29" s="4" t="s">
        <v>7</v>
      </c>
      <c r="E29" s="20" t="s">
        <v>113</v>
      </c>
      <c r="F29" s="4" t="s">
        <v>7</v>
      </c>
    </row>
    <row r="30" spans="1:8" x14ac:dyDescent="0.2">
      <c r="A30" s="20"/>
      <c r="B30" s="4"/>
      <c r="E30" s="20"/>
      <c r="F30" s="4"/>
    </row>
    <row r="31" spans="1:8" x14ac:dyDescent="0.2">
      <c r="A31" s="20" t="s">
        <v>117</v>
      </c>
      <c r="B31" s="4"/>
      <c r="E31" s="20" t="s">
        <v>117</v>
      </c>
      <c r="F31" s="4"/>
    </row>
    <row r="32" spans="1:8" x14ac:dyDescent="0.2">
      <c r="A32" s="79" t="s">
        <v>143</v>
      </c>
      <c r="B32" s="69">
        <v>1.5599999999999999E-2</v>
      </c>
      <c r="E32" s="79" t="s">
        <v>143</v>
      </c>
      <c r="F32" s="69">
        <v>0.125</v>
      </c>
    </row>
    <row r="33" spans="1:6" x14ac:dyDescent="0.2">
      <c r="A33" s="20" t="s">
        <v>144</v>
      </c>
      <c r="B33" s="4" t="s">
        <v>145</v>
      </c>
      <c r="E33" s="20" t="s">
        <v>144</v>
      </c>
      <c r="F33" s="4" t="s">
        <v>145</v>
      </c>
    </row>
    <row r="34" spans="1:6" x14ac:dyDescent="0.2">
      <c r="A34" s="20" t="s">
        <v>146</v>
      </c>
      <c r="B34" s="4" t="s">
        <v>86</v>
      </c>
      <c r="E34" s="20" t="s">
        <v>146</v>
      </c>
      <c r="F34" s="4" t="s">
        <v>51</v>
      </c>
    </row>
    <row r="35" spans="1:6" x14ac:dyDescent="0.2">
      <c r="A35" s="20" t="s">
        <v>147</v>
      </c>
      <c r="B35" s="4" t="s">
        <v>44</v>
      </c>
      <c r="E35" s="20" t="s">
        <v>147</v>
      </c>
      <c r="F35" s="4" t="s">
        <v>50</v>
      </c>
    </row>
    <row r="36" spans="1:6" x14ac:dyDescent="0.2">
      <c r="A36" s="20" t="s">
        <v>148</v>
      </c>
      <c r="B36" s="4" t="s">
        <v>149</v>
      </c>
      <c r="E36" s="20" t="s">
        <v>148</v>
      </c>
      <c r="F36" s="4" t="s">
        <v>149</v>
      </c>
    </row>
    <row r="37" spans="1:6" x14ac:dyDescent="0.2">
      <c r="A37" s="20" t="s">
        <v>150</v>
      </c>
      <c r="B37" s="4" t="s">
        <v>359</v>
      </c>
      <c r="E37" s="20" t="s">
        <v>150</v>
      </c>
      <c r="F37" s="4" t="s">
        <v>360</v>
      </c>
    </row>
    <row r="38" spans="1:6" x14ac:dyDescent="0.2">
      <c r="A38" s="20" t="s">
        <v>152</v>
      </c>
      <c r="B38" s="4">
        <v>-28</v>
      </c>
      <c r="E38" s="20" t="s">
        <v>152</v>
      </c>
      <c r="F38" s="4">
        <v>-10</v>
      </c>
    </row>
    <row r="39" spans="1:6" x14ac:dyDescent="0.2">
      <c r="A39" s="20" t="s">
        <v>153</v>
      </c>
      <c r="B39" s="4">
        <v>7</v>
      </c>
      <c r="E39" s="20" t="s">
        <v>153</v>
      </c>
      <c r="F39" s="4">
        <v>4</v>
      </c>
    </row>
    <row r="40" spans="1:6" x14ac:dyDescent="0.2">
      <c r="A40" s="20" t="s">
        <v>154</v>
      </c>
      <c r="B40" s="4">
        <v>0</v>
      </c>
      <c r="E40" s="20" t="s">
        <v>154</v>
      </c>
      <c r="F40" s="4">
        <v>0</v>
      </c>
    </row>
    <row r="41" spans="1:6" x14ac:dyDescent="0.2">
      <c r="E41" s="20"/>
      <c r="F41" s="4"/>
    </row>
  </sheetData>
  <mergeCells count="2">
    <mergeCell ref="C4:D4"/>
    <mergeCell ref="G4:H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5A10-F69B-438B-86E2-01B0A5F479DC}">
  <dimension ref="A2:P38"/>
  <sheetViews>
    <sheetView workbookViewId="0">
      <selection activeCell="B2" sqref="B2"/>
    </sheetView>
  </sheetViews>
  <sheetFormatPr baseColWidth="10" defaultColWidth="8.83203125" defaultRowHeight="15" x14ac:dyDescent="0.2"/>
  <cols>
    <col min="6" max="6" width="7.5" customWidth="1"/>
    <col min="7" max="7" width="12.5" customWidth="1"/>
    <col min="8" max="8" width="14" customWidth="1"/>
    <col min="12" max="12" width="11" customWidth="1"/>
    <col min="13" max="13" width="11.5" customWidth="1"/>
  </cols>
  <sheetData>
    <row r="2" spans="1:16" x14ac:dyDescent="0.2">
      <c r="B2" s="3" t="s">
        <v>439</v>
      </c>
    </row>
    <row r="5" spans="1:16" x14ac:dyDescent="0.2">
      <c r="B5" s="94" t="s">
        <v>141</v>
      </c>
      <c r="C5" s="94"/>
      <c r="G5" s="99" t="s">
        <v>244</v>
      </c>
      <c r="H5" s="99"/>
      <c r="L5" s="99" t="s">
        <v>245</v>
      </c>
      <c r="M5" s="99"/>
    </row>
    <row r="6" spans="1:16" x14ac:dyDescent="0.2">
      <c r="B6" s="10" t="s">
        <v>342</v>
      </c>
      <c r="C6" s="10" t="s">
        <v>140</v>
      </c>
      <c r="G6" s="10" t="s">
        <v>342</v>
      </c>
      <c r="H6" s="10" t="s">
        <v>243</v>
      </c>
      <c r="L6" s="10" t="s">
        <v>342</v>
      </c>
      <c r="M6" s="10" t="s">
        <v>243</v>
      </c>
    </row>
    <row r="7" spans="1:16" x14ac:dyDescent="0.2">
      <c r="B7" s="7">
        <v>27.6</v>
      </c>
      <c r="C7" s="7">
        <v>17</v>
      </c>
      <c r="G7" s="13">
        <v>0.1037</v>
      </c>
      <c r="H7" s="13">
        <v>0.18129999999999999</v>
      </c>
      <c r="L7" s="13">
        <v>69.7</v>
      </c>
      <c r="M7" s="13">
        <v>70.599999999999994</v>
      </c>
    </row>
    <row r="8" spans="1:16" x14ac:dyDescent="0.2">
      <c r="B8" s="7">
        <v>11</v>
      </c>
      <c r="C8" s="7">
        <v>9.85</v>
      </c>
      <c r="G8" s="1">
        <v>1.7426999999999999</v>
      </c>
      <c r="H8" s="13">
        <v>0.62929999999999997</v>
      </c>
      <c r="L8" s="13">
        <v>24.8</v>
      </c>
      <c r="M8" s="13">
        <v>9.24</v>
      </c>
    </row>
    <row r="9" spans="1:16" x14ac:dyDescent="0.2">
      <c r="B9" s="7">
        <v>11.6</v>
      </c>
      <c r="C9" s="7">
        <v>5.63</v>
      </c>
      <c r="G9" s="13">
        <v>0.42880000000000001</v>
      </c>
      <c r="H9" s="13">
        <v>0.62670000000000003</v>
      </c>
      <c r="L9" s="13">
        <v>24.7</v>
      </c>
      <c r="M9" s="13">
        <v>30</v>
      </c>
    </row>
    <row r="10" spans="1:16" x14ac:dyDescent="0.2">
      <c r="B10" s="7">
        <v>16.100000000000001</v>
      </c>
      <c r="C10" s="7">
        <v>5.42</v>
      </c>
      <c r="G10" s="13">
        <v>0.115</v>
      </c>
      <c r="H10" s="13">
        <v>0.14879999999999999</v>
      </c>
      <c r="L10" s="13">
        <v>49.6</v>
      </c>
      <c r="M10" s="13">
        <v>45.9</v>
      </c>
    </row>
    <row r="11" spans="1:16" x14ac:dyDescent="0.2">
      <c r="B11" s="7">
        <v>22.2</v>
      </c>
      <c r="C11" s="7">
        <v>6.7</v>
      </c>
      <c r="G11" s="13">
        <v>0.13780000000000001</v>
      </c>
      <c r="H11" s="13">
        <v>0.46300000000000002</v>
      </c>
      <c r="L11" s="13">
        <v>25.5</v>
      </c>
      <c r="M11" s="13">
        <v>16.399999999999999</v>
      </c>
    </row>
    <row r="12" spans="1:16" x14ac:dyDescent="0.2">
      <c r="B12" s="25">
        <v>23.2</v>
      </c>
      <c r="C12" s="25">
        <v>4.1900000000000004</v>
      </c>
      <c r="G12" s="13">
        <v>0.29630000000000001</v>
      </c>
      <c r="H12" s="13">
        <v>0.2576</v>
      </c>
      <c r="L12" s="13">
        <v>2.63</v>
      </c>
      <c r="M12" s="13">
        <v>2.8</v>
      </c>
    </row>
    <row r="13" spans="1:16" x14ac:dyDescent="0.2">
      <c r="A13" s="24" t="s">
        <v>18</v>
      </c>
      <c r="B13" s="15">
        <v>18.62</v>
      </c>
      <c r="C13" s="15">
        <v>8.1319999999999997</v>
      </c>
      <c r="F13" s="24" t="s">
        <v>18</v>
      </c>
      <c r="G13" s="15">
        <f>AVERAGE(G7:G12)</f>
        <v>0.47071666666666667</v>
      </c>
      <c r="H13" s="15">
        <f>AVERAGE(H7)</f>
        <v>0.18129999999999999</v>
      </c>
      <c r="K13" s="24" t="s">
        <v>18</v>
      </c>
      <c r="L13" s="15">
        <f>AVERAGE(L7:L12)</f>
        <v>32.821666666666665</v>
      </c>
      <c r="M13" s="15">
        <f>AVERAGE(M7:M12)</f>
        <v>29.156666666666666</v>
      </c>
    </row>
    <row r="14" spans="1:16" x14ac:dyDescent="0.2">
      <c r="A14" s="24" t="s">
        <v>137</v>
      </c>
      <c r="B14" s="15">
        <v>6.7549999999999999</v>
      </c>
      <c r="C14" s="15">
        <v>4.75</v>
      </c>
      <c r="F14" s="24" t="s">
        <v>137</v>
      </c>
      <c r="G14" s="15">
        <f>_xlfn.STDEV.S(G7:G12)</f>
        <v>0.63595422293327575</v>
      </c>
      <c r="H14" s="15">
        <f>_xlfn.STDEV.S(H7:H12)</f>
        <v>0.21803598556201678</v>
      </c>
      <c r="K14" s="24" t="s">
        <v>137</v>
      </c>
      <c r="L14" s="15">
        <f>_xlfn.STDEV.S(L7:L12)</f>
        <v>23.396478723659822</v>
      </c>
      <c r="M14" s="15">
        <f>_xlfn.STDEV.S(M7:M12)</f>
        <v>25.505608533549367</v>
      </c>
    </row>
    <row r="15" spans="1:16" x14ac:dyDescent="0.2">
      <c r="A15" s="8" t="s">
        <v>229</v>
      </c>
      <c r="B15" s="8">
        <f>MEDIAN(B7:B12)</f>
        <v>19.149999999999999</v>
      </c>
      <c r="C15" s="8">
        <f>MEDIAN(C7:C12)</f>
        <v>6.165</v>
      </c>
      <c r="F15" s="8" t="s">
        <v>229</v>
      </c>
      <c r="G15" s="8">
        <f>MEDIAN(G7:G12)</f>
        <v>0.21705000000000002</v>
      </c>
      <c r="H15" s="8">
        <f>MEDIAN(H7:H12)</f>
        <v>0.36030000000000001</v>
      </c>
      <c r="K15" s="8" t="s">
        <v>229</v>
      </c>
      <c r="L15" s="8">
        <f>MEDIAN(L7:L12)</f>
        <v>25.15</v>
      </c>
      <c r="M15" s="8">
        <f>MEDIAN(M7:M12)</f>
        <v>23.2</v>
      </c>
    </row>
    <row r="16" spans="1:16" x14ac:dyDescent="0.2">
      <c r="P16" s="34"/>
    </row>
    <row r="19" spans="2:13" x14ac:dyDescent="0.2">
      <c r="B19" s="17" t="s">
        <v>111</v>
      </c>
      <c r="C19" s="11" t="s">
        <v>142</v>
      </c>
      <c r="G19" s="20" t="s">
        <v>111</v>
      </c>
      <c r="H19" s="4" t="s">
        <v>417</v>
      </c>
      <c r="L19" s="17" t="s">
        <v>111</v>
      </c>
      <c r="M19" s="11" t="s">
        <v>415</v>
      </c>
    </row>
    <row r="20" spans="2:13" x14ac:dyDescent="0.2">
      <c r="B20" s="17"/>
      <c r="C20" s="11"/>
      <c r="G20" s="20"/>
      <c r="H20" s="4"/>
      <c r="L20" s="17"/>
      <c r="M20" s="11"/>
    </row>
    <row r="21" spans="2:13" x14ac:dyDescent="0.2">
      <c r="B21" s="17" t="s">
        <v>115</v>
      </c>
      <c r="C21" s="11" t="s">
        <v>140</v>
      </c>
      <c r="G21" s="20" t="s">
        <v>115</v>
      </c>
      <c r="H21" s="4" t="s">
        <v>140</v>
      </c>
      <c r="L21" s="17" t="s">
        <v>115</v>
      </c>
      <c r="M21" s="11" t="s">
        <v>158</v>
      </c>
    </row>
    <row r="22" spans="2:13" x14ac:dyDescent="0.2">
      <c r="B22" s="17" t="s">
        <v>114</v>
      </c>
      <c r="C22" s="11" t="s">
        <v>114</v>
      </c>
      <c r="G22" s="20" t="s">
        <v>114</v>
      </c>
      <c r="H22" s="4" t="s">
        <v>114</v>
      </c>
      <c r="L22" s="17" t="s">
        <v>114</v>
      </c>
      <c r="M22" s="11" t="s">
        <v>114</v>
      </c>
    </row>
    <row r="23" spans="2:13" x14ac:dyDescent="0.2">
      <c r="B23" s="17" t="s">
        <v>113</v>
      </c>
      <c r="C23" s="11" t="s">
        <v>342</v>
      </c>
      <c r="G23" s="20" t="s">
        <v>113</v>
      </c>
      <c r="H23" s="4" t="s">
        <v>342</v>
      </c>
      <c r="L23" s="17" t="s">
        <v>113</v>
      </c>
      <c r="M23" s="11" t="s">
        <v>157</v>
      </c>
    </row>
    <row r="24" spans="2:13" x14ac:dyDescent="0.2">
      <c r="B24" s="17"/>
      <c r="C24" s="11"/>
      <c r="G24" s="20"/>
      <c r="H24" s="4"/>
      <c r="L24" s="17"/>
      <c r="M24" s="11"/>
    </row>
    <row r="25" spans="2:13" x14ac:dyDescent="0.2">
      <c r="B25" s="17" t="s">
        <v>117</v>
      </c>
      <c r="C25" s="11"/>
      <c r="G25" s="20" t="s">
        <v>117</v>
      </c>
      <c r="H25" s="4"/>
      <c r="L25" s="17" t="s">
        <v>117</v>
      </c>
      <c r="M25" s="11"/>
    </row>
    <row r="26" spans="2:13" x14ac:dyDescent="0.2">
      <c r="B26" s="77" t="s">
        <v>143</v>
      </c>
      <c r="C26" s="78">
        <v>3.1199999999999999E-2</v>
      </c>
      <c r="G26" s="79" t="s">
        <v>143</v>
      </c>
      <c r="H26" s="69">
        <v>0.6875</v>
      </c>
      <c r="L26" s="77" t="s">
        <v>143</v>
      </c>
      <c r="M26" s="78">
        <v>0.5625</v>
      </c>
    </row>
    <row r="27" spans="2:13" x14ac:dyDescent="0.2">
      <c r="B27" s="17" t="s">
        <v>144</v>
      </c>
      <c r="C27" s="11" t="s">
        <v>145</v>
      </c>
      <c r="G27" s="20" t="s">
        <v>144</v>
      </c>
      <c r="H27" s="4" t="s">
        <v>145</v>
      </c>
      <c r="L27" s="17" t="s">
        <v>144</v>
      </c>
      <c r="M27" s="11" t="s">
        <v>145</v>
      </c>
    </row>
    <row r="28" spans="2:13" x14ac:dyDescent="0.2">
      <c r="B28" s="17" t="s">
        <v>146</v>
      </c>
      <c r="C28" s="11" t="s">
        <v>86</v>
      </c>
      <c r="G28" s="20" t="s">
        <v>146</v>
      </c>
      <c r="H28" s="4" t="s">
        <v>51</v>
      </c>
      <c r="L28" s="17" t="s">
        <v>146</v>
      </c>
      <c r="M28" s="11" t="s">
        <v>51</v>
      </c>
    </row>
    <row r="29" spans="2:13" x14ac:dyDescent="0.2">
      <c r="B29" s="17" t="s">
        <v>147</v>
      </c>
      <c r="C29" s="11" t="s">
        <v>44</v>
      </c>
      <c r="G29" s="20" t="s">
        <v>147</v>
      </c>
      <c r="H29" s="4" t="s">
        <v>50</v>
      </c>
      <c r="L29" s="17" t="s">
        <v>147</v>
      </c>
      <c r="M29" s="11" t="s">
        <v>50</v>
      </c>
    </row>
    <row r="30" spans="2:13" x14ac:dyDescent="0.2">
      <c r="B30" s="17" t="s">
        <v>148</v>
      </c>
      <c r="C30" s="11" t="s">
        <v>149</v>
      </c>
      <c r="G30" s="20" t="s">
        <v>148</v>
      </c>
      <c r="H30" s="4" t="s">
        <v>149</v>
      </c>
      <c r="L30" s="17" t="s">
        <v>148</v>
      </c>
      <c r="M30" s="11" t="s">
        <v>149</v>
      </c>
    </row>
    <row r="31" spans="2:13" x14ac:dyDescent="0.2">
      <c r="B31" s="17" t="s">
        <v>150</v>
      </c>
      <c r="C31" s="11" t="s">
        <v>151</v>
      </c>
      <c r="G31" s="20" t="s">
        <v>150</v>
      </c>
      <c r="H31" s="4" t="s">
        <v>418</v>
      </c>
      <c r="L31" s="17" t="s">
        <v>150</v>
      </c>
      <c r="M31" s="11" t="s">
        <v>416</v>
      </c>
    </row>
    <row r="32" spans="2:13" x14ac:dyDescent="0.2">
      <c r="B32" s="17" t="s">
        <v>152</v>
      </c>
      <c r="C32" s="11">
        <v>-21</v>
      </c>
      <c r="G32" s="20" t="s">
        <v>152</v>
      </c>
      <c r="H32" s="4">
        <v>5</v>
      </c>
      <c r="L32" s="17" t="s">
        <v>152</v>
      </c>
      <c r="M32" s="11">
        <v>-7</v>
      </c>
    </row>
    <row r="33" spans="2:13" x14ac:dyDescent="0.2">
      <c r="B33" s="17" t="s">
        <v>153</v>
      </c>
      <c r="C33" s="11">
        <v>6</v>
      </c>
      <c r="G33" s="20" t="s">
        <v>153</v>
      </c>
      <c r="H33" s="4">
        <v>6</v>
      </c>
      <c r="L33" s="17" t="s">
        <v>153</v>
      </c>
      <c r="M33" s="11">
        <v>6</v>
      </c>
    </row>
    <row r="34" spans="2:13" x14ac:dyDescent="0.2">
      <c r="B34" s="17" t="s">
        <v>154</v>
      </c>
      <c r="C34" s="11">
        <v>0</v>
      </c>
      <c r="G34" s="20" t="s">
        <v>154</v>
      </c>
      <c r="H34" s="4">
        <v>0</v>
      </c>
      <c r="L34" s="17" t="s">
        <v>154</v>
      </c>
      <c r="M34" s="11">
        <v>0</v>
      </c>
    </row>
    <row r="35" spans="2:13" x14ac:dyDescent="0.2">
      <c r="B35" s="17"/>
      <c r="C35" s="11"/>
      <c r="G35" s="20"/>
      <c r="H35" s="4"/>
      <c r="L35" s="17"/>
      <c r="M35" s="11"/>
    </row>
    <row r="36" spans="2:13" x14ac:dyDescent="0.2">
      <c r="B36" s="17" t="s">
        <v>155</v>
      </c>
      <c r="C36" s="11"/>
      <c r="G36" s="20" t="s">
        <v>155</v>
      </c>
      <c r="H36" s="4"/>
      <c r="L36" s="17" t="s">
        <v>155</v>
      </c>
      <c r="M36" s="11"/>
    </row>
    <row r="37" spans="2:13" x14ac:dyDescent="0.2">
      <c r="B37" s="17" t="s">
        <v>156</v>
      </c>
      <c r="C37" s="11">
        <v>-10.64</v>
      </c>
      <c r="G37" s="20" t="s">
        <v>156</v>
      </c>
      <c r="H37" s="4">
        <v>5.57E-2</v>
      </c>
      <c r="L37" s="17" t="s">
        <v>156</v>
      </c>
      <c r="M37" s="11">
        <v>-1.7649999999999999</v>
      </c>
    </row>
    <row r="38" spans="2:13" x14ac:dyDescent="0.2">
      <c r="B38" s="17"/>
      <c r="C38" s="11"/>
      <c r="G38" s="20"/>
      <c r="H38" s="4"/>
      <c r="L38" s="17"/>
      <c r="M38" s="11"/>
    </row>
  </sheetData>
  <mergeCells count="3">
    <mergeCell ref="B5:C5"/>
    <mergeCell ref="G5:H5"/>
    <mergeCell ref="L5:M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4CC76-83D5-4A89-AF64-D3D643DF8F9F}">
  <dimension ref="A2:G37"/>
  <sheetViews>
    <sheetView workbookViewId="0">
      <selection activeCell="D16" sqref="D16"/>
    </sheetView>
  </sheetViews>
  <sheetFormatPr baseColWidth="10" defaultColWidth="8.83203125" defaultRowHeight="15" x14ac:dyDescent="0.2"/>
  <cols>
    <col min="2" max="2" width="11.33203125" customWidth="1"/>
    <col min="3" max="3" width="11.5" customWidth="1"/>
    <col min="10" max="10" width="26.33203125" customWidth="1"/>
  </cols>
  <sheetData>
    <row r="2" spans="1:7" x14ac:dyDescent="0.2">
      <c r="B2" s="3" t="s">
        <v>341</v>
      </c>
    </row>
    <row r="4" spans="1:7" x14ac:dyDescent="0.2">
      <c r="B4" s="99" t="s">
        <v>5</v>
      </c>
      <c r="C4" s="99"/>
      <c r="F4" s="94" t="s">
        <v>242</v>
      </c>
      <c r="G4" s="94"/>
    </row>
    <row r="5" spans="1:7" x14ac:dyDescent="0.2">
      <c r="B5" s="10" t="s">
        <v>342</v>
      </c>
      <c r="C5" s="10" t="s">
        <v>243</v>
      </c>
      <c r="D5" s="3"/>
      <c r="F5" s="10" t="s">
        <v>342</v>
      </c>
      <c r="G5" s="10" t="s">
        <v>243</v>
      </c>
    </row>
    <row r="6" spans="1:7" x14ac:dyDescent="0.2">
      <c r="B6" s="13">
        <v>19273</v>
      </c>
      <c r="C6" s="13">
        <v>8428</v>
      </c>
      <c r="F6" s="7">
        <v>6318</v>
      </c>
      <c r="G6" s="7">
        <v>5096</v>
      </c>
    </row>
    <row r="7" spans="1:7" x14ac:dyDescent="0.2">
      <c r="B7" s="13">
        <v>16540</v>
      </c>
      <c r="C7" s="13">
        <v>4096</v>
      </c>
      <c r="F7" s="7">
        <v>14639</v>
      </c>
      <c r="G7" s="7">
        <v>8179</v>
      </c>
    </row>
    <row r="8" spans="1:7" x14ac:dyDescent="0.2">
      <c r="B8" s="13">
        <v>22446</v>
      </c>
      <c r="C8" s="13">
        <v>14109</v>
      </c>
      <c r="F8" s="7">
        <v>7629</v>
      </c>
      <c r="G8" s="7">
        <v>6305</v>
      </c>
    </row>
    <row r="9" spans="1:7" x14ac:dyDescent="0.2">
      <c r="B9" s="13">
        <v>28118</v>
      </c>
      <c r="C9" s="13">
        <v>13906</v>
      </c>
      <c r="F9" s="7">
        <v>17335</v>
      </c>
      <c r="G9" s="7">
        <v>9268</v>
      </c>
    </row>
    <row r="10" spans="1:7" x14ac:dyDescent="0.2">
      <c r="B10" s="13">
        <v>30665</v>
      </c>
      <c r="C10" s="13">
        <v>16926</v>
      </c>
      <c r="F10" s="7">
        <v>20359</v>
      </c>
      <c r="G10" s="7">
        <v>6694</v>
      </c>
    </row>
    <row r="11" spans="1:7" x14ac:dyDescent="0.2">
      <c r="B11" s="26">
        <v>19561</v>
      </c>
      <c r="C11" s="26">
        <v>13273</v>
      </c>
      <c r="F11" s="7">
        <v>9421</v>
      </c>
      <c r="G11" s="7">
        <v>7232</v>
      </c>
    </row>
    <row r="12" spans="1:7" x14ac:dyDescent="0.2">
      <c r="A12" s="35" t="s">
        <v>18</v>
      </c>
      <c r="B12" s="36">
        <v>22767</v>
      </c>
      <c r="C12" s="36">
        <v>11790</v>
      </c>
      <c r="E12" s="74" t="s">
        <v>18</v>
      </c>
      <c r="F12" s="8">
        <f>AVERAGE(F6:F11)</f>
        <v>12616.833333333334</v>
      </c>
      <c r="G12" s="8">
        <f>AVERAGE(G6:G11)</f>
        <v>7129</v>
      </c>
    </row>
    <row r="13" spans="1:7" x14ac:dyDescent="0.2">
      <c r="A13" s="35" t="s">
        <v>137</v>
      </c>
      <c r="B13" s="36">
        <v>5520</v>
      </c>
      <c r="C13" s="36">
        <v>4668</v>
      </c>
      <c r="E13" s="74" t="s">
        <v>137</v>
      </c>
      <c r="F13" s="8">
        <f>_xlfn.STDEV.S(F6:F11)</f>
        <v>5675.5357955585723</v>
      </c>
      <c r="G13" s="8">
        <f>_xlfn.STDEV.S(G6:G11)</f>
        <v>1462.1709886329984</v>
      </c>
    </row>
    <row r="14" spans="1:7" x14ac:dyDescent="0.2">
      <c r="A14" s="8" t="s">
        <v>229</v>
      </c>
      <c r="B14" s="8">
        <f>MEDIAN(B6:B11)</f>
        <v>21003.5</v>
      </c>
      <c r="C14" s="8">
        <f>MEDIAN(C6:C11)</f>
        <v>13589.5</v>
      </c>
      <c r="E14" s="73" t="s">
        <v>229</v>
      </c>
      <c r="F14" s="8">
        <f>MEDIAN(F6:F11)</f>
        <v>12030</v>
      </c>
      <c r="G14" s="8">
        <f>MEDIAN(G6:G11)</f>
        <v>6963</v>
      </c>
    </row>
    <row r="18" spans="1:7" x14ac:dyDescent="0.2">
      <c r="A18" s="17" t="s">
        <v>111</v>
      </c>
      <c r="B18" s="11" t="s">
        <v>246</v>
      </c>
      <c r="F18" s="17" t="s">
        <v>111</v>
      </c>
      <c r="G18" s="11" t="s">
        <v>414</v>
      </c>
    </row>
    <row r="19" spans="1:7" x14ac:dyDescent="0.2">
      <c r="A19" s="17"/>
      <c r="B19" s="11"/>
      <c r="F19" s="17"/>
      <c r="G19" s="11"/>
    </row>
    <row r="20" spans="1:7" x14ac:dyDescent="0.2">
      <c r="A20" s="17" t="s">
        <v>115</v>
      </c>
      <c r="B20" s="11" t="s">
        <v>243</v>
      </c>
      <c r="F20" s="17" t="s">
        <v>115</v>
      </c>
      <c r="G20" s="11" t="s">
        <v>243</v>
      </c>
    </row>
    <row r="21" spans="1:7" x14ac:dyDescent="0.2">
      <c r="A21" s="17" t="s">
        <v>114</v>
      </c>
      <c r="B21" s="11" t="s">
        <v>114</v>
      </c>
      <c r="F21" s="17" t="s">
        <v>114</v>
      </c>
      <c r="G21" s="11" t="s">
        <v>114</v>
      </c>
    </row>
    <row r="22" spans="1:7" x14ac:dyDescent="0.2">
      <c r="A22" s="17" t="s">
        <v>113</v>
      </c>
      <c r="B22" s="11" t="s">
        <v>342</v>
      </c>
      <c r="F22" s="17" t="s">
        <v>113</v>
      </c>
      <c r="G22" s="11" t="s">
        <v>342</v>
      </c>
    </row>
    <row r="23" spans="1:7" x14ac:dyDescent="0.2">
      <c r="A23" s="17"/>
      <c r="B23" s="11"/>
      <c r="F23" s="17"/>
      <c r="G23" s="11"/>
    </row>
    <row r="24" spans="1:7" x14ac:dyDescent="0.2">
      <c r="A24" s="17" t="s">
        <v>117</v>
      </c>
      <c r="B24" s="11"/>
      <c r="F24" s="17" t="s">
        <v>117</v>
      </c>
      <c r="G24" s="11"/>
    </row>
    <row r="25" spans="1:7" x14ac:dyDescent="0.2">
      <c r="A25" s="17" t="s">
        <v>143</v>
      </c>
      <c r="B25" s="11">
        <v>3.1199999999999999E-2</v>
      </c>
      <c r="F25" s="17" t="s">
        <v>143</v>
      </c>
      <c r="G25" s="11">
        <v>3.1199999999999999E-2</v>
      </c>
    </row>
    <row r="26" spans="1:7" x14ac:dyDescent="0.2">
      <c r="A26" s="17" t="s">
        <v>144</v>
      </c>
      <c r="B26" s="11" t="s">
        <v>145</v>
      </c>
      <c r="F26" s="17" t="s">
        <v>144</v>
      </c>
      <c r="G26" s="11" t="s">
        <v>145</v>
      </c>
    </row>
    <row r="27" spans="1:7" x14ac:dyDescent="0.2">
      <c r="A27" s="17" t="s">
        <v>146</v>
      </c>
      <c r="B27" s="11" t="s">
        <v>86</v>
      </c>
      <c r="F27" s="17" t="s">
        <v>146</v>
      </c>
      <c r="G27" s="11" t="s">
        <v>86</v>
      </c>
    </row>
    <row r="28" spans="1:7" x14ac:dyDescent="0.2">
      <c r="A28" s="17" t="s">
        <v>147</v>
      </c>
      <c r="B28" s="11" t="s">
        <v>44</v>
      </c>
      <c r="F28" s="17" t="s">
        <v>147</v>
      </c>
      <c r="G28" s="11" t="s">
        <v>44</v>
      </c>
    </row>
    <row r="29" spans="1:7" x14ac:dyDescent="0.2">
      <c r="A29" s="17" t="s">
        <v>148</v>
      </c>
      <c r="B29" s="11" t="s">
        <v>149</v>
      </c>
      <c r="F29" s="17" t="s">
        <v>148</v>
      </c>
      <c r="G29" s="11" t="s">
        <v>149</v>
      </c>
    </row>
    <row r="30" spans="1:7" x14ac:dyDescent="0.2">
      <c r="A30" s="17" t="s">
        <v>150</v>
      </c>
      <c r="B30" s="11" t="s">
        <v>151</v>
      </c>
      <c r="F30" s="17" t="s">
        <v>150</v>
      </c>
      <c r="G30" s="11" t="s">
        <v>151</v>
      </c>
    </row>
    <row r="31" spans="1:7" x14ac:dyDescent="0.2">
      <c r="A31" s="17" t="s">
        <v>152</v>
      </c>
      <c r="B31" s="11">
        <v>-21</v>
      </c>
      <c r="F31" s="17" t="s">
        <v>152</v>
      </c>
      <c r="G31" s="11">
        <v>-21</v>
      </c>
    </row>
    <row r="32" spans="1:7" x14ac:dyDescent="0.2">
      <c r="A32" s="17" t="s">
        <v>153</v>
      </c>
      <c r="B32" s="11">
        <v>6</v>
      </c>
      <c r="F32" s="17" t="s">
        <v>153</v>
      </c>
      <c r="G32" s="11">
        <v>6</v>
      </c>
    </row>
    <row r="33" spans="1:7" x14ac:dyDescent="0.2">
      <c r="A33" s="17" t="s">
        <v>154</v>
      </c>
      <c r="B33" s="11">
        <v>0</v>
      </c>
      <c r="F33" s="17" t="s">
        <v>154</v>
      </c>
      <c r="G33" s="11">
        <v>0</v>
      </c>
    </row>
    <row r="34" spans="1:7" x14ac:dyDescent="0.2">
      <c r="A34" s="17"/>
      <c r="B34" s="11"/>
      <c r="F34" s="17"/>
      <c r="G34" s="11"/>
    </row>
    <row r="35" spans="1:7" x14ac:dyDescent="0.2">
      <c r="A35" s="17" t="s">
        <v>155</v>
      </c>
      <c r="B35" s="11"/>
      <c r="F35" s="17" t="s">
        <v>155</v>
      </c>
      <c r="G35" s="11"/>
    </row>
    <row r="36" spans="1:7" x14ac:dyDescent="0.2">
      <c r="A36" s="17" t="s">
        <v>156</v>
      </c>
      <c r="B36" s="11">
        <v>-11645</v>
      </c>
      <c r="F36" s="17" t="s">
        <v>156</v>
      </c>
      <c r="G36" s="11">
        <v>-4325</v>
      </c>
    </row>
    <row r="37" spans="1:7" x14ac:dyDescent="0.2">
      <c r="F37" s="17"/>
      <c r="G37" s="11"/>
    </row>
  </sheetData>
  <mergeCells count="2">
    <mergeCell ref="B4:C4"/>
    <mergeCell ref="F4:G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E887A-5B24-483D-ADEF-ED4F64520543}">
  <dimension ref="B2:K10"/>
  <sheetViews>
    <sheetView workbookViewId="0">
      <selection activeCell="E12" sqref="E12"/>
    </sheetView>
  </sheetViews>
  <sheetFormatPr baseColWidth="10" defaultColWidth="8.83203125" defaultRowHeight="15" x14ac:dyDescent="0.2"/>
  <cols>
    <col min="4" max="4" width="14.1640625" customWidth="1"/>
    <col min="5" max="5" width="20.33203125" customWidth="1"/>
    <col min="11" max="11" width="18.6640625" customWidth="1"/>
  </cols>
  <sheetData>
    <row r="2" spans="2:11" x14ac:dyDescent="0.2">
      <c r="B2" s="3" t="s">
        <v>440</v>
      </c>
    </row>
    <row r="4" spans="2:11" x14ac:dyDescent="0.2">
      <c r="B4" t="s">
        <v>274</v>
      </c>
    </row>
    <row r="6" spans="2:11" x14ac:dyDescent="0.2">
      <c r="D6" s="95" t="s">
        <v>301</v>
      </c>
      <c r="E6" s="95"/>
      <c r="F6" s="95"/>
      <c r="G6" s="95"/>
      <c r="H6" s="95"/>
      <c r="I6" s="95"/>
      <c r="J6" s="95"/>
      <c r="K6" s="95"/>
    </row>
    <row r="7" spans="2:11" ht="29" x14ac:dyDescent="0.2">
      <c r="D7" s="40" t="s">
        <v>286</v>
      </c>
      <c r="E7" s="41" t="s">
        <v>308</v>
      </c>
      <c r="F7" s="40" t="s">
        <v>287</v>
      </c>
      <c r="G7" s="53" t="s">
        <v>297</v>
      </c>
      <c r="H7" s="40" t="s">
        <v>298</v>
      </c>
      <c r="I7" s="53" t="s">
        <v>299</v>
      </c>
      <c r="J7" s="40" t="s">
        <v>300</v>
      </c>
      <c r="K7" s="42" t="s">
        <v>316</v>
      </c>
    </row>
    <row r="8" spans="2:11" x14ac:dyDescent="0.2">
      <c r="D8" s="43" t="s">
        <v>2</v>
      </c>
      <c r="E8" s="43" t="s">
        <v>304</v>
      </c>
      <c r="F8" s="43" t="s">
        <v>305</v>
      </c>
      <c r="G8" s="48">
        <v>0.67773700000000003</v>
      </c>
      <c r="H8" s="39">
        <v>15444</v>
      </c>
      <c r="I8" s="48">
        <v>0.87236599999999997</v>
      </c>
      <c r="J8" s="39">
        <v>44817</v>
      </c>
      <c r="K8" s="49">
        <v>5.0241487745612997E-9</v>
      </c>
    </row>
    <row r="9" spans="2:11" x14ac:dyDescent="0.2">
      <c r="D9" s="43" t="s">
        <v>216</v>
      </c>
      <c r="E9" s="43" t="s">
        <v>303</v>
      </c>
      <c r="F9" s="43" t="s">
        <v>306</v>
      </c>
      <c r="G9" s="48">
        <v>0.51251899999999995</v>
      </c>
      <c r="H9" s="39">
        <v>2006</v>
      </c>
      <c r="I9" s="48">
        <v>0.44894699999999998</v>
      </c>
      <c r="J9" s="39">
        <v>7394</v>
      </c>
      <c r="K9" s="49">
        <v>9.7301022769263995E-13</v>
      </c>
    </row>
    <row r="10" spans="2:11" x14ac:dyDescent="0.2">
      <c r="D10" s="43" t="s">
        <v>3</v>
      </c>
      <c r="E10" s="43" t="s">
        <v>304</v>
      </c>
      <c r="F10" s="43" t="s">
        <v>307</v>
      </c>
      <c r="G10" s="48">
        <v>1.2608189999999999</v>
      </c>
      <c r="H10" s="39">
        <v>15444</v>
      </c>
      <c r="I10" s="48">
        <v>1.1885749999999999</v>
      </c>
      <c r="J10" s="39">
        <v>44817</v>
      </c>
      <c r="K10" s="49">
        <v>7.5587055981693501E-63</v>
      </c>
    </row>
  </sheetData>
  <mergeCells count="1">
    <mergeCell ref="D6:K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63402-A8EF-3642-B54C-877DC919688C}">
  <dimension ref="B1:I11"/>
  <sheetViews>
    <sheetView tabSelected="1" workbookViewId="0">
      <selection activeCell="M4" sqref="M4"/>
    </sheetView>
  </sheetViews>
  <sheetFormatPr baseColWidth="10" defaultRowHeight="15" x14ac:dyDescent="0.2"/>
  <sheetData>
    <row r="1" spans="2:9" x14ac:dyDescent="0.2">
      <c r="C1" t="s">
        <v>488</v>
      </c>
      <c r="H1" t="s">
        <v>489</v>
      </c>
    </row>
    <row r="2" spans="2:9" ht="16" x14ac:dyDescent="0.2">
      <c r="B2" s="93" t="s">
        <v>485</v>
      </c>
      <c r="C2" s="93" t="s">
        <v>486</v>
      </c>
      <c r="D2" s="93" t="s">
        <v>487</v>
      </c>
      <c r="G2" s="93" t="s">
        <v>485</v>
      </c>
      <c r="H2" s="93" t="s">
        <v>486</v>
      </c>
      <c r="I2" s="93" t="s">
        <v>487</v>
      </c>
    </row>
    <row r="3" spans="2:9" ht="16" x14ac:dyDescent="0.2">
      <c r="B3" s="92">
        <v>11702</v>
      </c>
      <c r="C3" s="92">
        <v>31518</v>
      </c>
      <c r="D3" s="92">
        <v>28278</v>
      </c>
      <c r="G3" s="92">
        <v>24864</v>
      </c>
      <c r="H3" s="92">
        <v>40856</v>
      </c>
      <c r="I3" s="92">
        <v>65071</v>
      </c>
    </row>
    <row r="4" spans="2:9" ht="16" x14ac:dyDescent="0.2">
      <c r="B4" s="92">
        <v>21026</v>
      </c>
      <c r="C4" s="92">
        <v>22933</v>
      </c>
      <c r="D4" s="92">
        <v>36764</v>
      </c>
      <c r="G4" s="92">
        <v>33493</v>
      </c>
      <c r="H4" s="92">
        <v>65265</v>
      </c>
      <c r="I4" s="92">
        <v>82060</v>
      </c>
    </row>
    <row r="5" spans="2:9" ht="16" x14ac:dyDescent="0.2">
      <c r="B5" s="92">
        <v>19058</v>
      </c>
      <c r="C5" s="92">
        <v>30275</v>
      </c>
      <c r="D5" s="92">
        <v>54308</v>
      </c>
      <c r="G5" s="92">
        <v>26031</v>
      </c>
      <c r="H5" s="92">
        <v>48031</v>
      </c>
      <c r="I5" s="92">
        <v>72144</v>
      </c>
    </row>
    <row r="6" spans="2:9" ht="16" x14ac:dyDescent="0.2">
      <c r="B6" s="92">
        <v>30538</v>
      </c>
      <c r="C6" s="92">
        <v>29614</v>
      </c>
      <c r="D6" s="92">
        <v>50963</v>
      </c>
      <c r="G6" s="92">
        <v>20648</v>
      </c>
      <c r="H6" s="92">
        <v>36645</v>
      </c>
      <c r="I6" s="92">
        <v>70967</v>
      </c>
    </row>
    <row r="7" spans="2:9" ht="16" x14ac:dyDescent="0.2">
      <c r="B7" s="92">
        <v>16944</v>
      </c>
      <c r="C7" s="92">
        <v>30694</v>
      </c>
      <c r="D7" s="92">
        <v>37879</v>
      </c>
      <c r="G7" s="92">
        <v>43502</v>
      </c>
      <c r="H7" s="92">
        <v>65409</v>
      </c>
      <c r="I7" s="92">
        <v>84106</v>
      </c>
    </row>
    <row r="8" spans="2:9" ht="16" x14ac:dyDescent="0.2">
      <c r="B8" s="92">
        <v>21216</v>
      </c>
      <c r="C8" s="92">
        <v>37207</v>
      </c>
      <c r="D8" s="92">
        <v>46669</v>
      </c>
      <c r="G8" s="92">
        <v>15108</v>
      </c>
      <c r="H8" s="92">
        <v>49916</v>
      </c>
      <c r="I8" s="92">
        <v>51102</v>
      </c>
    </row>
    <row r="9" spans="2:9" ht="16" x14ac:dyDescent="0.2">
      <c r="G9" s="92">
        <v>18103</v>
      </c>
      <c r="H9" s="92">
        <v>36414</v>
      </c>
      <c r="I9" s="92">
        <v>52554</v>
      </c>
    </row>
    <row r="10" spans="2:9" ht="16" x14ac:dyDescent="0.2">
      <c r="G10" s="92">
        <v>35138</v>
      </c>
      <c r="H10" s="92">
        <v>57251</v>
      </c>
      <c r="I10" s="92">
        <v>71389</v>
      </c>
    </row>
    <row r="11" spans="2:9" ht="16" x14ac:dyDescent="0.2">
      <c r="G11" s="92">
        <v>17103</v>
      </c>
      <c r="H11" s="92">
        <v>49250</v>
      </c>
      <c r="I11" s="92">
        <v>54319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2146D-1825-453E-AB63-D9F1350CBE6D}">
  <dimension ref="A1:AG9"/>
  <sheetViews>
    <sheetView workbookViewId="0">
      <selection activeCell="F13" sqref="F13"/>
    </sheetView>
  </sheetViews>
  <sheetFormatPr baseColWidth="10" defaultColWidth="8.83203125" defaultRowHeight="15" x14ac:dyDescent="0.2"/>
  <sheetData>
    <row r="1" spans="1:33" ht="16" x14ac:dyDescent="0.2">
      <c r="A1" s="93" t="s">
        <v>452</v>
      </c>
      <c r="B1" s="93" t="s">
        <v>453</v>
      </c>
      <c r="C1" s="93" t="s">
        <v>454</v>
      </c>
      <c r="D1" s="93" t="s">
        <v>455</v>
      </c>
      <c r="E1" s="93" t="s">
        <v>456</v>
      </c>
      <c r="F1" s="93" t="s">
        <v>457</v>
      </c>
      <c r="G1" s="93" t="s">
        <v>458</v>
      </c>
      <c r="H1" s="93" t="s">
        <v>459</v>
      </c>
      <c r="I1" s="93" t="s">
        <v>460</v>
      </c>
      <c r="J1" s="93" t="s">
        <v>461</v>
      </c>
      <c r="K1" s="93" t="s">
        <v>462</v>
      </c>
      <c r="L1" s="93" t="s">
        <v>463</v>
      </c>
      <c r="M1" s="93" t="s">
        <v>464</v>
      </c>
      <c r="N1" s="93" t="s">
        <v>465</v>
      </c>
      <c r="O1" s="93" t="s">
        <v>466</v>
      </c>
      <c r="P1" s="93" t="s">
        <v>467</v>
      </c>
      <c r="Q1" s="93" t="s">
        <v>468</v>
      </c>
      <c r="R1" s="93" t="s">
        <v>469</v>
      </c>
      <c r="S1" s="93" t="s">
        <v>470</v>
      </c>
      <c r="T1" s="93" t="s">
        <v>471</v>
      </c>
      <c r="U1" s="93" t="s">
        <v>472</v>
      </c>
      <c r="V1" s="93" t="s">
        <v>473</v>
      </c>
      <c r="W1" s="93" t="s">
        <v>474</v>
      </c>
      <c r="X1" s="93" t="s">
        <v>475</v>
      </c>
      <c r="Y1" s="93" t="s">
        <v>476</v>
      </c>
      <c r="Z1" s="93" t="s">
        <v>477</v>
      </c>
      <c r="AA1" s="93" t="s">
        <v>478</v>
      </c>
      <c r="AB1" s="93" t="s">
        <v>479</v>
      </c>
      <c r="AC1" s="93" t="s">
        <v>480</v>
      </c>
      <c r="AD1" s="93" t="s">
        <v>481</v>
      </c>
      <c r="AE1" s="93" t="s">
        <v>482</v>
      </c>
      <c r="AF1" s="93" t="s">
        <v>483</v>
      </c>
      <c r="AG1" s="93" t="s">
        <v>484</v>
      </c>
    </row>
    <row r="2" spans="1:33" ht="16" x14ac:dyDescent="0.2">
      <c r="A2" s="92">
        <v>3.5954619999999999</v>
      </c>
      <c r="B2" s="92">
        <v>3.575504</v>
      </c>
      <c r="C2" s="92">
        <v>2.5247190000000002</v>
      </c>
      <c r="D2" s="92">
        <v>3.6440329999999999</v>
      </c>
      <c r="E2" s="92">
        <v>2.535933</v>
      </c>
      <c r="F2" s="92">
        <v>2.4840429999999998</v>
      </c>
      <c r="G2" s="92">
        <v>2.1027969999999998</v>
      </c>
      <c r="H2" s="92">
        <v>1.510027</v>
      </c>
      <c r="I2" s="92">
        <v>0.57405799999999996</v>
      </c>
      <c r="J2" s="92">
        <v>0.59415799999999996</v>
      </c>
      <c r="K2" s="92">
        <v>1.063877</v>
      </c>
      <c r="L2" s="92">
        <v>0.94814299999999996</v>
      </c>
      <c r="M2" s="92">
        <v>0.43943900000000002</v>
      </c>
      <c r="N2" s="92">
        <v>0.47972700000000001</v>
      </c>
      <c r="O2" s="92">
        <v>0.19941500000000001</v>
      </c>
      <c r="P2" s="92">
        <v>0.121615</v>
      </c>
      <c r="Q2" s="92">
        <v>2.1914250000000002</v>
      </c>
      <c r="R2" s="92">
        <v>2.535247</v>
      </c>
      <c r="S2" s="92">
        <v>4.1738569999999999</v>
      </c>
      <c r="T2" s="92">
        <v>2.9635760000000002</v>
      </c>
      <c r="U2" s="92">
        <v>3.2717360000000002</v>
      </c>
      <c r="V2" s="92">
        <v>0.21729899999999999</v>
      </c>
      <c r="W2" s="92">
        <v>4.2576599999999996</v>
      </c>
      <c r="X2" s="92">
        <v>0.403609</v>
      </c>
      <c r="Y2" s="92">
        <v>0.34791299999999997</v>
      </c>
      <c r="Z2" s="92">
        <v>2.127402</v>
      </c>
      <c r="AA2" s="92">
        <v>1.571264</v>
      </c>
      <c r="AB2" s="92">
        <v>1.0482309999999999</v>
      </c>
      <c r="AC2" s="92">
        <v>1.1882870000000001</v>
      </c>
      <c r="AD2" s="92">
        <v>1.4239930000000001</v>
      </c>
      <c r="AE2" s="92">
        <v>6.0948000000000002E-2</v>
      </c>
      <c r="AF2" s="92">
        <v>1.8820570000000001</v>
      </c>
      <c r="AG2" s="92">
        <v>2.1230730000000002</v>
      </c>
    </row>
    <row r="3" spans="1:33" ht="16" x14ac:dyDescent="0.2">
      <c r="A3" s="92">
        <v>3.8945959999999999</v>
      </c>
      <c r="B3" s="92">
        <v>3.6830250000000002</v>
      </c>
      <c r="C3" s="92">
        <v>1.905524</v>
      </c>
      <c r="D3" s="92">
        <v>3.2096330000000002</v>
      </c>
      <c r="E3" s="92">
        <v>1.7952509999999999</v>
      </c>
      <c r="F3" s="92">
        <v>2.660209</v>
      </c>
      <c r="G3" s="92">
        <v>1.771887</v>
      </c>
      <c r="H3" s="92">
        <v>1.5268189999999999</v>
      </c>
      <c r="I3" s="92">
        <v>0.65759599999999996</v>
      </c>
      <c r="J3" s="92">
        <v>0.79173400000000005</v>
      </c>
      <c r="K3" s="92">
        <v>1.112328</v>
      </c>
      <c r="L3" s="92">
        <v>0.85677899999999996</v>
      </c>
      <c r="M3" s="92">
        <v>0.97839500000000001</v>
      </c>
      <c r="N3" s="92">
        <v>0.54073599999999999</v>
      </c>
      <c r="O3" s="92">
        <v>0.46703699999999998</v>
      </c>
      <c r="P3" s="92">
        <v>0.32438899999999998</v>
      </c>
      <c r="Q3" s="92">
        <v>1.300813</v>
      </c>
      <c r="R3" s="92">
        <v>2.5072190000000001</v>
      </c>
      <c r="S3" s="92">
        <v>3.1790989999999999</v>
      </c>
      <c r="T3" s="92">
        <v>2.80741</v>
      </c>
      <c r="U3" s="92">
        <v>3.09063</v>
      </c>
      <c r="V3" s="92">
        <v>0.92129300000000003</v>
      </c>
      <c r="W3" s="92">
        <v>3.8092480000000002</v>
      </c>
      <c r="X3" s="92">
        <v>0.44926199999999999</v>
      </c>
      <c r="Y3" s="92">
        <v>0.27669700000000003</v>
      </c>
      <c r="Z3" s="92">
        <v>2.327979</v>
      </c>
      <c r="AA3" s="92">
        <v>1.791301</v>
      </c>
      <c r="AB3" s="92">
        <v>1.038729</v>
      </c>
      <c r="AC3" s="92">
        <v>1.310638</v>
      </c>
      <c r="AD3" s="92">
        <v>0.84794599999999998</v>
      </c>
      <c r="AE3" s="92">
        <v>0.268177</v>
      </c>
      <c r="AF3" s="92">
        <v>2.1659220000000001</v>
      </c>
      <c r="AG3" s="92">
        <v>0.82677900000000004</v>
      </c>
    </row>
    <row r="4" spans="1:33" ht="16" x14ac:dyDescent="0.2">
      <c r="A4" s="92">
        <v>4.4660840000000004</v>
      </c>
      <c r="B4" s="92">
        <v>2.9763169999999999</v>
      </c>
      <c r="C4" s="92">
        <v>2.4919560000000001</v>
      </c>
      <c r="D4" s="92">
        <v>2.9072749999999998</v>
      </c>
      <c r="E4" s="92">
        <v>2.2411910000000002</v>
      </c>
      <c r="F4" s="92">
        <v>3.1340210000000002</v>
      </c>
      <c r="G4" s="92">
        <v>2.839604</v>
      </c>
      <c r="H4" s="92">
        <v>2.1265749999999999</v>
      </c>
      <c r="I4" s="92">
        <v>0.75454699999999997</v>
      </c>
      <c r="J4" s="92">
        <v>1.015949</v>
      </c>
      <c r="K4" s="92">
        <v>0.92860900000000002</v>
      </c>
      <c r="L4" s="92">
        <v>1.147823</v>
      </c>
      <c r="M4" s="92">
        <v>0.55315199999999998</v>
      </c>
      <c r="N4" s="92">
        <v>0.292518</v>
      </c>
      <c r="O4" s="92">
        <v>0.32907399999999998</v>
      </c>
      <c r="P4" s="92">
        <v>0.24651699999999999</v>
      </c>
      <c r="Q4" s="92">
        <v>3.0522339999999999</v>
      </c>
      <c r="R4" s="92">
        <v>3.259131</v>
      </c>
      <c r="S4" s="92">
        <v>3.400865</v>
      </c>
      <c r="T4" s="92">
        <v>3.249368</v>
      </c>
      <c r="U4" s="92">
        <v>3.1696879999999998</v>
      </c>
      <c r="V4" s="92">
        <v>1.5520799999999999</v>
      </c>
      <c r="W4" s="92">
        <v>4.0688240000000002</v>
      </c>
      <c r="X4" s="92">
        <v>0.23458999999999999</v>
      </c>
      <c r="Y4" s="92">
        <v>0.164712</v>
      </c>
      <c r="Z4" s="92">
        <v>2.4360270000000002</v>
      </c>
      <c r="AA4" s="92">
        <v>2.0923729999999998</v>
      </c>
      <c r="AB4" s="92">
        <v>1.909929</v>
      </c>
      <c r="AC4" s="92">
        <v>2.510526</v>
      </c>
      <c r="AD4" s="92">
        <v>2.330991</v>
      </c>
      <c r="AE4" s="92">
        <v>0.32602399999999998</v>
      </c>
      <c r="AF4" s="92">
        <v>1.776929</v>
      </c>
      <c r="AG4" s="92">
        <v>1.2395700000000001</v>
      </c>
    </row>
    <row r="5" spans="1:33" ht="16" x14ac:dyDescent="0.2">
      <c r="A5" s="92">
        <v>4.4614000000000003</v>
      </c>
      <c r="B5" s="92">
        <v>4.0563279999999997</v>
      </c>
      <c r="C5" s="92">
        <v>1.9799739999999999</v>
      </c>
      <c r="D5" s="92">
        <v>3.3666860000000001</v>
      </c>
      <c r="E5" s="92">
        <v>2.6038000000000001</v>
      </c>
      <c r="F5" s="92">
        <v>3.2776670000000001</v>
      </c>
      <c r="G5" s="92">
        <v>1.635904</v>
      </c>
      <c r="H5" s="92">
        <v>2.1894170000000002</v>
      </c>
      <c r="I5" s="92">
        <v>1.0093559999999999</v>
      </c>
      <c r="J5" s="92">
        <v>1.277482</v>
      </c>
      <c r="K5" s="92">
        <v>1.257698</v>
      </c>
      <c r="L5" s="92">
        <v>1.2565470000000001</v>
      </c>
      <c r="M5" s="92">
        <v>0.61225200000000002</v>
      </c>
      <c r="N5" s="92">
        <v>0.34538099999999999</v>
      </c>
      <c r="O5" s="92">
        <v>0.46979900000000002</v>
      </c>
      <c r="P5" s="92">
        <v>0.40712399999999999</v>
      </c>
      <c r="Q5" s="92">
        <v>3.5212889999999999</v>
      </c>
      <c r="R5" s="92">
        <v>3.5481509999999998</v>
      </c>
      <c r="S5" s="92">
        <v>4.3459000000000003</v>
      </c>
      <c r="T5" s="92">
        <v>3.671084</v>
      </c>
      <c r="U5" s="92">
        <v>3.2432470000000002</v>
      </c>
      <c r="V5" s="92">
        <v>0.86564300000000005</v>
      </c>
      <c r="W5" s="92">
        <v>4.2528220000000001</v>
      </c>
      <c r="X5" s="92">
        <v>0.28568700000000002</v>
      </c>
      <c r="Y5" s="92">
        <v>0.28380100000000003</v>
      </c>
      <c r="Z5" s="92">
        <v>3.0853730000000001</v>
      </c>
      <c r="AA5" s="92">
        <v>2.3384819999999999</v>
      </c>
      <c r="AB5" s="92">
        <v>1.4690620000000001</v>
      </c>
      <c r="AC5" s="92">
        <v>1.8308720000000001</v>
      </c>
      <c r="AD5" s="92">
        <v>1.8294349999999999</v>
      </c>
      <c r="AE5" s="92">
        <v>0</v>
      </c>
      <c r="AF5" s="92">
        <v>3.5018530000000001</v>
      </c>
      <c r="AG5" s="92">
        <v>2.1059169999999998</v>
      </c>
    </row>
    <row r="6" spans="1:33" ht="16" x14ac:dyDescent="0.2">
      <c r="A6" s="92">
        <v>3.489141</v>
      </c>
      <c r="B6" s="92">
        <v>2.6560350000000001</v>
      </c>
      <c r="C6" s="92">
        <v>1.190674</v>
      </c>
      <c r="D6" s="92">
        <v>2.5807509999999998</v>
      </c>
      <c r="E6" s="92">
        <v>0.63717199999999996</v>
      </c>
      <c r="F6" s="92">
        <v>2.2915619999999999</v>
      </c>
      <c r="G6" s="92">
        <v>2.674614</v>
      </c>
      <c r="H6" s="92">
        <v>1.4855659999999999</v>
      </c>
      <c r="I6" s="92">
        <v>0.53019899999999998</v>
      </c>
      <c r="J6" s="92">
        <v>0.59613700000000003</v>
      </c>
      <c r="K6" s="92">
        <v>0.750309</v>
      </c>
      <c r="L6" s="92">
        <v>0.89075599999999999</v>
      </c>
      <c r="M6" s="92">
        <v>0.23127300000000001</v>
      </c>
      <c r="N6" s="92">
        <v>0.32552199999999998</v>
      </c>
      <c r="O6" s="92">
        <v>0.15676999999999999</v>
      </c>
      <c r="P6" s="92">
        <v>0.101094</v>
      </c>
      <c r="Q6" s="92">
        <v>1.8995649999999999</v>
      </c>
      <c r="R6" s="92">
        <v>2.8438249999999998</v>
      </c>
      <c r="S6" s="92">
        <v>3.4479410000000001</v>
      </c>
      <c r="T6" s="92">
        <v>2.7523430000000002</v>
      </c>
      <c r="U6" s="92">
        <v>2.5549270000000002</v>
      </c>
      <c r="V6" s="92">
        <v>2.9764599999999999</v>
      </c>
      <c r="W6" s="92">
        <v>3.9159449999999998</v>
      </c>
      <c r="X6" s="92">
        <v>7.0901000000000006E-2</v>
      </c>
      <c r="Y6" s="92">
        <v>5.6208000000000001E-2</v>
      </c>
      <c r="Z6" s="92">
        <v>1.954734</v>
      </c>
      <c r="AA6" s="92">
        <v>1.5453300000000001</v>
      </c>
      <c r="AB6" s="92">
        <v>1.0753729999999999</v>
      </c>
      <c r="AC6" s="92">
        <v>1.443781</v>
      </c>
      <c r="AD6" s="92">
        <v>1.290424</v>
      </c>
      <c r="AE6" s="92">
        <v>0.25595400000000001</v>
      </c>
      <c r="AF6" s="92">
        <v>1.7200409999999999</v>
      </c>
      <c r="AG6" s="92">
        <v>1.6231150000000001</v>
      </c>
    </row>
    <row r="7" spans="1:33" ht="16" x14ac:dyDescent="0.2">
      <c r="A7" s="92">
        <v>4.0486890000000004</v>
      </c>
      <c r="B7" s="92">
        <v>3.9295089999999999</v>
      </c>
      <c r="C7" s="92">
        <v>2.4146100000000001</v>
      </c>
      <c r="D7" s="92">
        <v>3.6239400000000002</v>
      </c>
      <c r="E7" s="92">
        <v>1.3467819999999999</v>
      </c>
      <c r="F7" s="92">
        <v>2.9319609999999998</v>
      </c>
      <c r="G7" s="92">
        <v>2.3180890000000001</v>
      </c>
      <c r="H7" s="92">
        <v>2.3996749999999998</v>
      </c>
      <c r="I7" s="92">
        <v>0.92605499999999996</v>
      </c>
      <c r="J7" s="92">
        <v>1.438323</v>
      </c>
      <c r="K7" s="92">
        <v>1.132261</v>
      </c>
      <c r="L7" s="92">
        <v>1.0170600000000001</v>
      </c>
      <c r="M7" s="92">
        <v>0.75747699999999996</v>
      </c>
      <c r="N7" s="92">
        <v>0.416134</v>
      </c>
      <c r="O7" s="92">
        <v>0.238232</v>
      </c>
      <c r="P7" s="92">
        <v>0.21485299999999999</v>
      </c>
      <c r="Q7" s="92">
        <v>3.1349369999999999</v>
      </c>
      <c r="R7" s="92">
        <v>1.929268</v>
      </c>
      <c r="S7" s="92">
        <v>3.3911250000000002</v>
      </c>
      <c r="T7" s="92">
        <v>2.7918289999999999</v>
      </c>
      <c r="U7" s="92">
        <v>3.7322690000000001</v>
      </c>
      <c r="V7" s="92">
        <v>0.78658300000000003</v>
      </c>
      <c r="W7" s="92">
        <v>4.0164210000000002</v>
      </c>
      <c r="X7" s="92">
        <v>0.15296399999999999</v>
      </c>
      <c r="Y7" s="92">
        <v>0.11183899999999999</v>
      </c>
      <c r="Z7" s="92">
        <v>2.5162179999999998</v>
      </c>
      <c r="AA7" s="92">
        <v>2.274044</v>
      </c>
      <c r="AB7" s="92">
        <v>1.3420840000000001</v>
      </c>
      <c r="AC7" s="92">
        <v>1.6054809999999999</v>
      </c>
      <c r="AD7" s="92">
        <v>1.239598</v>
      </c>
      <c r="AE7" s="92">
        <v>0.75815699999999997</v>
      </c>
      <c r="AF7" s="92">
        <v>2.9201299999999999</v>
      </c>
      <c r="AG7" s="92">
        <v>2.0892050000000002</v>
      </c>
    </row>
    <row r="8" spans="1:33" ht="16" x14ac:dyDescent="0.2">
      <c r="A8" s="92">
        <v>3.8565100000000001</v>
      </c>
      <c r="B8" s="92">
        <v>3.7286239999999999</v>
      </c>
      <c r="C8" s="92">
        <v>2.5454340000000002</v>
      </c>
      <c r="D8" s="92">
        <v>3.41879</v>
      </c>
      <c r="E8" s="92">
        <v>1.8908039999999999</v>
      </c>
      <c r="F8" s="92">
        <v>3.0932140000000001</v>
      </c>
      <c r="G8" s="92">
        <v>2.1172149999999998</v>
      </c>
      <c r="H8" s="92">
        <v>2.0046729999999999</v>
      </c>
      <c r="I8" s="92">
        <v>0.74026999999999998</v>
      </c>
      <c r="J8" s="92">
        <v>0.79942100000000005</v>
      </c>
      <c r="K8" s="92">
        <v>0.93387299999999995</v>
      </c>
      <c r="L8" s="92">
        <v>1.125955</v>
      </c>
      <c r="M8" s="92">
        <v>0.65854699999999999</v>
      </c>
      <c r="N8" s="92">
        <v>0.16986999999999999</v>
      </c>
      <c r="O8" s="92">
        <v>0.28540100000000002</v>
      </c>
      <c r="P8" s="92">
        <v>0.189834</v>
      </c>
      <c r="Q8" s="92">
        <v>2.4214349999999998</v>
      </c>
      <c r="R8" s="92">
        <v>2.9680689999999998</v>
      </c>
      <c r="S8" s="92">
        <v>3.7801309999999999</v>
      </c>
      <c r="T8" s="92">
        <v>3.1354069999999998</v>
      </c>
      <c r="U8" s="92">
        <v>3.1686930000000002</v>
      </c>
      <c r="V8" s="92">
        <v>1.1148579999999999</v>
      </c>
      <c r="W8" s="92">
        <v>4.1922959999999998</v>
      </c>
      <c r="X8" s="92">
        <v>0.26436399999999999</v>
      </c>
      <c r="Y8" s="92">
        <v>0.32066499999999998</v>
      </c>
      <c r="Z8" s="92">
        <v>2.4307780000000001</v>
      </c>
      <c r="AA8" s="92">
        <v>1.8952800000000001</v>
      </c>
      <c r="AB8" s="92">
        <v>1.1593290000000001</v>
      </c>
      <c r="AC8" s="92">
        <v>1.2884720000000001</v>
      </c>
      <c r="AD8" s="92">
        <v>1.200742</v>
      </c>
      <c r="AE8" s="92">
        <v>0.81613800000000003</v>
      </c>
      <c r="AF8" s="92">
        <v>2.3333029999999999</v>
      </c>
      <c r="AG8" s="92">
        <v>1.775318</v>
      </c>
    </row>
    <row r="9" spans="1:33" ht="16" x14ac:dyDescent="0.2">
      <c r="A9" s="92">
        <v>4.6933860000000003</v>
      </c>
      <c r="B9" s="92">
        <v>3.7020940000000002</v>
      </c>
      <c r="C9" s="92">
        <v>2.1826120000000002</v>
      </c>
      <c r="D9" s="92">
        <v>3.0978620000000001</v>
      </c>
      <c r="E9" s="92">
        <v>2.207999</v>
      </c>
      <c r="F9" s="92">
        <v>3.0712130000000002</v>
      </c>
      <c r="G9" s="92"/>
      <c r="H9" s="92">
        <v>1.79271</v>
      </c>
      <c r="I9" s="92">
        <v>0.51933499999999999</v>
      </c>
      <c r="J9" s="92">
        <v>0.75865700000000003</v>
      </c>
      <c r="K9" s="92">
        <v>1.044152</v>
      </c>
      <c r="L9" s="92">
        <v>1.059833</v>
      </c>
      <c r="M9" s="92">
        <v>0.50919099999999995</v>
      </c>
      <c r="N9" s="92">
        <v>0.48134100000000002</v>
      </c>
      <c r="O9" s="92">
        <v>0.42297000000000001</v>
      </c>
      <c r="P9" s="92">
        <v>0.36568800000000001</v>
      </c>
      <c r="Q9" s="92">
        <v>2.8695089999999999</v>
      </c>
      <c r="R9" s="92">
        <v>3.5022639999999998</v>
      </c>
      <c r="S9" s="92">
        <v>4.1806950000000001</v>
      </c>
      <c r="T9" s="92">
        <v>3.8621699999999999</v>
      </c>
      <c r="U9" s="92">
        <v>3.2065109999999999</v>
      </c>
      <c r="V9" s="92">
        <v>0.93212499999999998</v>
      </c>
      <c r="W9" s="92">
        <v>4.4974879999999997</v>
      </c>
      <c r="X9" s="92">
        <v>0.26990799999999998</v>
      </c>
      <c r="Y9" s="92">
        <v>0.22812399999999999</v>
      </c>
      <c r="Z9" s="92">
        <v>2.6007750000000001</v>
      </c>
      <c r="AA9" s="92">
        <v>2.1729370000000001</v>
      </c>
      <c r="AB9" s="92">
        <v>1.705973</v>
      </c>
      <c r="AC9" s="92">
        <v>2.188272</v>
      </c>
      <c r="AD9" s="92">
        <v>2.1070389999999999</v>
      </c>
      <c r="AE9" s="92">
        <v>0</v>
      </c>
      <c r="AF9" s="92">
        <v>2.4614449999999999</v>
      </c>
      <c r="AG9" s="92">
        <v>1.150307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66CCF-689C-4471-8A94-30F410C70D96}">
  <dimension ref="B2:V87"/>
  <sheetViews>
    <sheetView topLeftCell="A4" workbookViewId="0">
      <selection activeCell="C5" sqref="C5:E5"/>
    </sheetView>
  </sheetViews>
  <sheetFormatPr baseColWidth="10" defaultColWidth="8.83203125" defaultRowHeight="15" x14ac:dyDescent="0.2"/>
  <cols>
    <col min="1" max="1" width="7.1640625" customWidth="1"/>
    <col min="2" max="3" width="11.6640625" customWidth="1"/>
    <col min="5" max="7" width="18.5" customWidth="1"/>
    <col min="9" max="9" width="19.5" customWidth="1"/>
    <col min="10" max="12" width="17.1640625" customWidth="1"/>
    <col min="13" max="13" width="16" customWidth="1"/>
    <col min="14" max="14" width="19.5" customWidth="1"/>
  </cols>
  <sheetData>
    <row r="2" spans="2:22" x14ac:dyDescent="0.2">
      <c r="B2" s="3" t="s">
        <v>441</v>
      </c>
    </row>
    <row r="5" spans="2:22" s="3" customFormat="1" x14ac:dyDescent="0.2">
      <c r="B5" s="33" t="s">
        <v>369</v>
      </c>
      <c r="C5" s="100" t="s">
        <v>370</v>
      </c>
      <c r="D5" s="100"/>
      <c r="E5" s="100"/>
      <c r="F5" s="72" t="s">
        <v>18</v>
      </c>
      <c r="G5" s="72" t="s">
        <v>24</v>
      </c>
      <c r="H5" s="100" t="s">
        <v>371</v>
      </c>
      <c r="I5" s="100"/>
      <c r="J5" s="100"/>
      <c r="K5" s="72" t="s">
        <v>18</v>
      </c>
      <c r="L5" s="72" t="s">
        <v>24</v>
      </c>
      <c r="M5" s="100" t="s">
        <v>372</v>
      </c>
      <c r="N5" s="100"/>
      <c r="O5" s="100"/>
      <c r="P5" s="72" t="s">
        <v>18</v>
      </c>
      <c r="Q5" s="72" t="s">
        <v>24</v>
      </c>
      <c r="R5" s="100" t="s">
        <v>373</v>
      </c>
      <c r="S5" s="100"/>
      <c r="T5" s="100"/>
      <c r="U5" s="8" t="s">
        <v>18</v>
      </c>
      <c r="V5" s="8" t="s">
        <v>24</v>
      </c>
    </row>
    <row r="6" spans="2:22" x14ac:dyDescent="0.2">
      <c r="B6" s="13">
        <v>0</v>
      </c>
      <c r="C6" s="13">
        <v>149000</v>
      </c>
      <c r="D6" s="13">
        <v>166000</v>
      </c>
      <c r="E6" s="13">
        <v>193000</v>
      </c>
      <c r="F6" s="15">
        <f>AVERAGE(C6:E6)</f>
        <v>169333.33333333334</v>
      </c>
      <c r="G6" s="15">
        <f>_xlfn.STDEV.S(C6:E6)</f>
        <v>22188.585654190218</v>
      </c>
      <c r="H6" s="13">
        <v>135000</v>
      </c>
      <c r="I6" s="13">
        <v>166000</v>
      </c>
      <c r="J6" s="13">
        <v>179000</v>
      </c>
      <c r="K6" s="15">
        <f>AVERAGE(H6:J6)</f>
        <v>160000</v>
      </c>
      <c r="L6" s="15">
        <f>_xlfn.STDEV.S(H6:J6)</f>
        <v>22605.30911091463</v>
      </c>
      <c r="M6" s="13">
        <v>204000</v>
      </c>
      <c r="N6" s="13">
        <v>190000</v>
      </c>
      <c r="O6" s="13">
        <v>152000</v>
      </c>
      <c r="P6" s="15">
        <f>AVERAGE(M6:O6)</f>
        <v>182000</v>
      </c>
      <c r="Q6" s="15">
        <f>_xlfn.STDEV.S(M6:O6)</f>
        <v>26907.24809414742</v>
      </c>
      <c r="R6" s="13">
        <v>225000</v>
      </c>
      <c r="S6" s="13">
        <v>200000</v>
      </c>
      <c r="T6" s="13">
        <v>279000</v>
      </c>
      <c r="U6" s="8">
        <f>AVERAGE(R6:T6)</f>
        <v>234666.66666666666</v>
      </c>
      <c r="V6" s="8">
        <f>_xlfn.STDEV.S(R6:T6)</f>
        <v>40377.386410382336</v>
      </c>
    </row>
    <row r="7" spans="2:22" x14ac:dyDescent="0.2">
      <c r="B7" s="13">
        <v>24</v>
      </c>
      <c r="C7" s="13">
        <v>329000</v>
      </c>
      <c r="D7" s="13">
        <v>303000</v>
      </c>
      <c r="E7" s="13">
        <v>242000</v>
      </c>
      <c r="F7" s="15">
        <f t="shared" ref="F7:F9" si="0">AVERAGE(C7:E7)</f>
        <v>291333.33333333331</v>
      </c>
      <c r="G7" s="15">
        <f t="shared" ref="G7:G9" si="1">_xlfn.STDEV.S(C7:E7)</f>
        <v>44657.95935030315</v>
      </c>
      <c r="H7" s="13">
        <v>326000</v>
      </c>
      <c r="I7" s="13">
        <v>330000</v>
      </c>
      <c r="J7" s="13">
        <v>274000</v>
      </c>
      <c r="K7" s="15">
        <f t="shared" ref="K7:K9" si="2">AVERAGE(H7:J7)</f>
        <v>310000</v>
      </c>
      <c r="L7" s="15">
        <f t="shared" ref="L7:L9" si="3">_xlfn.STDEV.S(H7:J7)</f>
        <v>31240.998703626617</v>
      </c>
      <c r="M7" s="13">
        <v>334000</v>
      </c>
      <c r="N7" s="13">
        <v>273000</v>
      </c>
      <c r="O7" s="13">
        <v>492000</v>
      </c>
      <c r="P7" s="15">
        <f t="shared" ref="P7:P9" si="4">AVERAGE(M7:O7)</f>
        <v>366333.33333333331</v>
      </c>
      <c r="Q7" s="15">
        <f t="shared" ref="Q7:Q9" si="5">_xlfn.STDEV.S(M7:O7)</f>
        <v>113023.59635639517</v>
      </c>
      <c r="R7" s="13">
        <v>446000</v>
      </c>
      <c r="S7" s="13">
        <v>181000</v>
      </c>
      <c r="T7" s="13">
        <v>574000</v>
      </c>
      <c r="U7" s="8">
        <f t="shared" ref="U7:U9" si="6">AVERAGE(R7:T7)</f>
        <v>400333.33333333331</v>
      </c>
      <c r="V7" s="8">
        <f t="shared" ref="V7:V9" si="7">_xlfn.STDEV.S(R7:T7)</f>
        <v>200440.34856618399</v>
      </c>
    </row>
    <row r="8" spans="2:22" x14ac:dyDescent="0.2">
      <c r="B8" s="13">
        <v>48</v>
      </c>
      <c r="C8" s="13">
        <v>718000</v>
      </c>
      <c r="D8" s="13">
        <v>733000</v>
      </c>
      <c r="E8" s="13">
        <v>486000</v>
      </c>
      <c r="F8" s="15">
        <f t="shared" si="0"/>
        <v>645666.66666666663</v>
      </c>
      <c r="G8" s="15">
        <f t="shared" si="1"/>
        <v>138478.63854520442</v>
      </c>
      <c r="H8" s="13">
        <v>505000</v>
      </c>
      <c r="I8" s="13">
        <v>891000</v>
      </c>
      <c r="J8" s="13">
        <v>564000</v>
      </c>
      <c r="K8" s="15">
        <f t="shared" si="2"/>
        <v>653333.33333333337</v>
      </c>
      <c r="L8" s="15">
        <f t="shared" si="3"/>
        <v>207928.67366799936</v>
      </c>
      <c r="M8" s="13">
        <v>646000</v>
      </c>
      <c r="N8" s="13">
        <v>601000</v>
      </c>
      <c r="O8" s="13">
        <v>765000</v>
      </c>
      <c r="P8" s="15">
        <f t="shared" si="4"/>
        <v>670666.66666666663</v>
      </c>
      <c r="Q8" s="15">
        <f t="shared" si="5"/>
        <v>84736.847553666841</v>
      </c>
      <c r="R8" s="13">
        <v>755000</v>
      </c>
      <c r="S8" s="13">
        <v>531000</v>
      </c>
      <c r="T8" s="13">
        <v>759000</v>
      </c>
      <c r="U8" s="8">
        <f t="shared" si="6"/>
        <v>681666.66666666663</v>
      </c>
      <c r="V8" s="8">
        <f t="shared" si="7"/>
        <v>130496.48781991558</v>
      </c>
    </row>
    <row r="9" spans="2:22" x14ac:dyDescent="0.2">
      <c r="B9" s="13">
        <v>72</v>
      </c>
      <c r="C9" s="13">
        <v>691000</v>
      </c>
      <c r="D9" s="13">
        <v>719000</v>
      </c>
      <c r="E9" s="13">
        <v>586000</v>
      </c>
      <c r="F9" s="15">
        <f t="shared" si="0"/>
        <v>665333.33333333337</v>
      </c>
      <c r="G9" s="15">
        <f t="shared" si="1"/>
        <v>70116.569606144694</v>
      </c>
      <c r="H9" s="13">
        <v>593000</v>
      </c>
      <c r="I9" s="13">
        <v>627000</v>
      </c>
      <c r="J9" s="13">
        <v>508000</v>
      </c>
      <c r="K9" s="15">
        <f t="shared" si="2"/>
        <v>576000</v>
      </c>
      <c r="L9" s="15">
        <f t="shared" si="3"/>
        <v>61294.371682887817</v>
      </c>
      <c r="M9" s="13">
        <v>810000</v>
      </c>
      <c r="N9" s="13">
        <v>1120000</v>
      </c>
      <c r="O9" s="13">
        <v>411000</v>
      </c>
      <c r="P9" s="15">
        <f t="shared" si="4"/>
        <v>780333.33333333337</v>
      </c>
      <c r="Q9" s="15">
        <f t="shared" si="5"/>
        <v>355429.78678401926</v>
      </c>
      <c r="R9" s="13">
        <v>809000</v>
      </c>
      <c r="S9" s="13">
        <v>971000</v>
      </c>
      <c r="T9" s="13">
        <v>407000</v>
      </c>
      <c r="U9" s="8">
        <f t="shared" si="6"/>
        <v>729000</v>
      </c>
      <c r="V9" s="8">
        <f t="shared" si="7"/>
        <v>290385.95007334638</v>
      </c>
    </row>
    <row r="14" spans="2:22" x14ac:dyDescent="0.2">
      <c r="B14" s="17" t="s">
        <v>374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2:22" x14ac:dyDescent="0.2">
      <c r="B15" s="1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22" x14ac:dyDescent="0.2">
      <c r="B16" s="17" t="s">
        <v>33</v>
      </c>
      <c r="C16" s="11">
        <v>4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2:14" x14ac:dyDescent="0.2">
      <c r="B17" s="17" t="s">
        <v>34</v>
      </c>
      <c r="C17" s="11">
        <v>6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2:14" x14ac:dyDescent="0.2">
      <c r="B18" s="17" t="s">
        <v>35</v>
      </c>
      <c r="C18" s="11">
        <v>0.05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2:14" x14ac:dyDescent="0.2">
      <c r="B19" s="17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2:14" x14ac:dyDescent="0.2">
      <c r="B20" s="17" t="s">
        <v>36</v>
      </c>
      <c r="C20" s="11" t="s">
        <v>37</v>
      </c>
      <c r="D20" s="11" t="s">
        <v>38</v>
      </c>
      <c r="E20" s="11" t="s">
        <v>39</v>
      </c>
      <c r="F20" s="11"/>
      <c r="G20" s="11"/>
      <c r="H20" s="11" t="s">
        <v>40</v>
      </c>
      <c r="I20" s="11" t="s">
        <v>41</v>
      </c>
      <c r="J20" s="11"/>
      <c r="K20" s="11"/>
      <c r="L20" s="11"/>
      <c r="M20" s="11"/>
      <c r="N20" s="11"/>
    </row>
    <row r="21" spans="2:14" x14ac:dyDescent="0.2">
      <c r="B21" s="17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2:14" x14ac:dyDescent="0.2">
      <c r="B22" s="17" t="s">
        <v>375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2:14" x14ac:dyDescent="0.2">
      <c r="B23" s="17" t="s">
        <v>376</v>
      </c>
      <c r="C23" s="11">
        <v>9333</v>
      </c>
      <c r="D23" s="11" t="s">
        <v>377</v>
      </c>
      <c r="E23" s="11" t="s">
        <v>50</v>
      </c>
      <c r="F23" s="11"/>
      <c r="G23" s="11"/>
      <c r="H23" s="11" t="s">
        <v>51</v>
      </c>
      <c r="I23" s="11">
        <v>0.95230000000000004</v>
      </c>
      <c r="J23" s="11"/>
      <c r="K23" s="11"/>
      <c r="L23" s="11"/>
      <c r="M23" s="11"/>
      <c r="N23" s="11"/>
    </row>
    <row r="24" spans="2:14" x14ac:dyDescent="0.2">
      <c r="B24" s="17" t="s">
        <v>378</v>
      </c>
      <c r="C24" s="11">
        <v>-12667</v>
      </c>
      <c r="D24" s="11" t="s">
        <v>379</v>
      </c>
      <c r="E24" s="11" t="s">
        <v>50</v>
      </c>
      <c r="F24" s="11"/>
      <c r="G24" s="11"/>
      <c r="H24" s="11" t="s">
        <v>51</v>
      </c>
      <c r="I24" s="11">
        <v>0.91739999999999999</v>
      </c>
      <c r="J24" s="11"/>
      <c r="K24" s="11"/>
      <c r="L24" s="11"/>
      <c r="M24" s="11"/>
      <c r="N24" s="11"/>
    </row>
    <row r="25" spans="2:14" x14ac:dyDescent="0.2">
      <c r="B25" s="17" t="s">
        <v>380</v>
      </c>
      <c r="C25" s="11">
        <v>-65333</v>
      </c>
      <c r="D25" s="11" t="s">
        <v>381</v>
      </c>
      <c r="E25" s="11" t="s">
        <v>50</v>
      </c>
      <c r="F25" s="11"/>
      <c r="G25" s="11"/>
      <c r="H25" s="11" t="s">
        <v>51</v>
      </c>
      <c r="I25" s="11">
        <v>0.23930000000000001</v>
      </c>
      <c r="J25" s="11"/>
      <c r="K25" s="11"/>
      <c r="L25" s="11"/>
      <c r="M25" s="11"/>
      <c r="N25" s="11"/>
    </row>
    <row r="26" spans="2:14" x14ac:dyDescent="0.2">
      <c r="B26" s="17" t="s">
        <v>382</v>
      </c>
      <c r="C26" s="11">
        <v>-22000</v>
      </c>
      <c r="D26" s="11" t="s">
        <v>383</v>
      </c>
      <c r="E26" s="11" t="s">
        <v>50</v>
      </c>
      <c r="F26" s="11"/>
      <c r="G26" s="11"/>
      <c r="H26" s="11" t="s">
        <v>51</v>
      </c>
      <c r="I26" s="11">
        <v>0.71699999999999997</v>
      </c>
      <c r="J26" s="11"/>
      <c r="K26" s="11"/>
      <c r="L26" s="11"/>
      <c r="M26" s="11"/>
      <c r="N26" s="11"/>
    </row>
    <row r="27" spans="2:14" x14ac:dyDescent="0.2">
      <c r="B27" s="17" t="s">
        <v>384</v>
      </c>
      <c r="C27" s="11">
        <v>-74667</v>
      </c>
      <c r="D27" s="11" t="s">
        <v>385</v>
      </c>
      <c r="E27" s="11" t="s">
        <v>50</v>
      </c>
      <c r="F27" s="11"/>
      <c r="G27" s="11"/>
      <c r="H27" s="11" t="s">
        <v>51</v>
      </c>
      <c r="I27" s="11">
        <v>0.18099999999999999</v>
      </c>
      <c r="J27" s="11"/>
      <c r="K27" s="11"/>
      <c r="L27" s="11"/>
      <c r="M27" s="11"/>
      <c r="N27" s="11"/>
    </row>
    <row r="28" spans="2:14" x14ac:dyDescent="0.2">
      <c r="B28" s="17" t="s">
        <v>386</v>
      </c>
      <c r="C28" s="11">
        <v>-52667</v>
      </c>
      <c r="D28" s="11" t="s">
        <v>387</v>
      </c>
      <c r="E28" s="11" t="s">
        <v>50</v>
      </c>
      <c r="F28" s="11"/>
      <c r="G28" s="11"/>
      <c r="H28" s="11" t="s">
        <v>51</v>
      </c>
      <c r="I28" s="11">
        <v>0.37469999999999998</v>
      </c>
      <c r="J28" s="11"/>
      <c r="K28" s="11"/>
      <c r="L28" s="11"/>
      <c r="M28" s="11"/>
      <c r="N28" s="11"/>
    </row>
    <row r="29" spans="2:14" x14ac:dyDescent="0.2">
      <c r="B29" s="17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2:14" x14ac:dyDescent="0.2">
      <c r="B30" s="17" t="s">
        <v>388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pans="2:14" x14ac:dyDescent="0.2">
      <c r="B31" s="17" t="s">
        <v>376</v>
      </c>
      <c r="C31" s="11">
        <v>-18667</v>
      </c>
      <c r="D31" s="11" t="s">
        <v>389</v>
      </c>
      <c r="E31" s="11" t="s">
        <v>50</v>
      </c>
      <c r="F31" s="11"/>
      <c r="G31" s="11"/>
      <c r="H31" s="11" t="s">
        <v>51</v>
      </c>
      <c r="I31" s="11">
        <v>0.92859999999999998</v>
      </c>
      <c r="J31" s="11"/>
      <c r="K31" s="11"/>
      <c r="L31" s="11"/>
      <c r="M31" s="11"/>
      <c r="N31" s="11"/>
    </row>
    <row r="32" spans="2:14" x14ac:dyDescent="0.2">
      <c r="B32" s="17" t="s">
        <v>378</v>
      </c>
      <c r="C32" s="11">
        <v>-75000</v>
      </c>
      <c r="D32" s="11" t="s">
        <v>390</v>
      </c>
      <c r="E32" s="11" t="s">
        <v>50</v>
      </c>
      <c r="F32" s="11"/>
      <c r="G32" s="11"/>
      <c r="H32" s="11" t="s">
        <v>51</v>
      </c>
      <c r="I32" s="11">
        <v>0.73199999999999998</v>
      </c>
      <c r="J32" s="11"/>
      <c r="K32" s="11"/>
      <c r="L32" s="11"/>
      <c r="M32" s="11"/>
      <c r="N32" s="11"/>
    </row>
    <row r="33" spans="2:14" x14ac:dyDescent="0.2">
      <c r="B33" s="17" t="s">
        <v>380</v>
      </c>
      <c r="C33" s="11">
        <v>-109000</v>
      </c>
      <c r="D33" s="11" t="s">
        <v>391</v>
      </c>
      <c r="E33" s="11" t="s">
        <v>50</v>
      </c>
      <c r="F33" s="11"/>
      <c r="G33" s="11"/>
      <c r="H33" s="11" t="s">
        <v>51</v>
      </c>
      <c r="I33" s="11">
        <v>0.80179999999999996</v>
      </c>
      <c r="J33" s="11"/>
      <c r="K33" s="11"/>
      <c r="L33" s="11"/>
      <c r="M33" s="11"/>
      <c r="N33" s="11"/>
    </row>
    <row r="34" spans="2:14" x14ac:dyDescent="0.2">
      <c r="B34" s="17" t="s">
        <v>382</v>
      </c>
      <c r="C34" s="11">
        <v>-56333</v>
      </c>
      <c r="D34" s="11" t="s">
        <v>392</v>
      </c>
      <c r="E34" s="11" t="s">
        <v>50</v>
      </c>
      <c r="F34" s="11"/>
      <c r="G34" s="11"/>
      <c r="H34" s="11" t="s">
        <v>51</v>
      </c>
      <c r="I34" s="11">
        <v>0.83860000000000001</v>
      </c>
      <c r="J34" s="11"/>
      <c r="K34" s="11"/>
      <c r="L34" s="11"/>
      <c r="M34" s="11"/>
      <c r="N34" s="11"/>
    </row>
    <row r="35" spans="2:14" x14ac:dyDescent="0.2">
      <c r="B35" s="17" t="s">
        <v>384</v>
      </c>
      <c r="C35" s="11">
        <v>-90333</v>
      </c>
      <c r="D35" s="11" t="s">
        <v>393</v>
      </c>
      <c r="E35" s="11" t="s">
        <v>50</v>
      </c>
      <c r="F35" s="11"/>
      <c r="G35" s="11"/>
      <c r="H35" s="11" t="s">
        <v>51</v>
      </c>
      <c r="I35" s="11">
        <v>0.86329999999999996</v>
      </c>
      <c r="J35" s="11"/>
      <c r="K35" s="11"/>
      <c r="L35" s="11"/>
      <c r="M35" s="11"/>
      <c r="N35" s="11"/>
    </row>
    <row r="36" spans="2:14" x14ac:dyDescent="0.2">
      <c r="B36" s="17" t="s">
        <v>386</v>
      </c>
      <c r="C36" s="11">
        <v>-34000</v>
      </c>
      <c r="D36" s="11" t="s">
        <v>394</v>
      </c>
      <c r="E36" s="11" t="s">
        <v>50</v>
      </c>
      <c r="F36" s="11"/>
      <c r="G36" s="11"/>
      <c r="H36" s="11" t="s">
        <v>51</v>
      </c>
      <c r="I36" s="11">
        <v>0.99299999999999999</v>
      </c>
      <c r="J36" s="11"/>
      <c r="K36" s="11"/>
      <c r="L36" s="11"/>
      <c r="M36" s="11"/>
      <c r="N36" s="11"/>
    </row>
    <row r="37" spans="2:14" x14ac:dyDescent="0.2">
      <c r="B37" s="17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2:14" x14ac:dyDescent="0.2">
      <c r="B38" s="17" t="s">
        <v>395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2:14" x14ac:dyDescent="0.2">
      <c r="B39" s="17" t="s">
        <v>376</v>
      </c>
      <c r="C39" s="11">
        <v>-7667</v>
      </c>
      <c r="D39" s="11" t="s">
        <v>396</v>
      </c>
      <c r="E39" s="11" t="s">
        <v>50</v>
      </c>
      <c r="F39" s="11"/>
      <c r="G39" s="11"/>
      <c r="H39" s="11" t="s">
        <v>51</v>
      </c>
      <c r="I39" s="11" t="s">
        <v>110</v>
      </c>
      <c r="J39" s="11"/>
      <c r="K39" s="11"/>
      <c r="L39" s="11"/>
      <c r="M39" s="11"/>
      <c r="N39" s="11"/>
    </row>
    <row r="40" spans="2:14" x14ac:dyDescent="0.2">
      <c r="B40" s="17" t="s">
        <v>378</v>
      </c>
      <c r="C40" s="11">
        <v>-25000</v>
      </c>
      <c r="D40" s="11" t="s">
        <v>397</v>
      </c>
      <c r="E40" s="11" t="s">
        <v>50</v>
      </c>
      <c r="F40" s="11"/>
      <c r="G40" s="11"/>
      <c r="H40" s="11" t="s">
        <v>51</v>
      </c>
      <c r="I40" s="11">
        <v>0.99219999999999997</v>
      </c>
      <c r="J40" s="11"/>
      <c r="K40" s="11"/>
      <c r="L40" s="11"/>
      <c r="M40" s="11"/>
      <c r="N40" s="11"/>
    </row>
    <row r="41" spans="2:14" x14ac:dyDescent="0.2">
      <c r="B41" s="17" t="s">
        <v>380</v>
      </c>
      <c r="C41" s="11">
        <v>-36000</v>
      </c>
      <c r="D41" s="11" t="s">
        <v>398</v>
      </c>
      <c r="E41" s="11" t="s">
        <v>50</v>
      </c>
      <c r="F41" s="11"/>
      <c r="G41" s="11"/>
      <c r="H41" s="11" t="s">
        <v>51</v>
      </c>
      <c r="I41" s="11">
        <v>0.98609999999999998</v>
      </c>
      <c r="J41" s="11"/>
      <c r="K41" s="11"/>
      <c r="L41" s="11"/>
      <c r="M41" s="11"/>
      <c r="N41" s="11"/>
    </row>
    <row r="42" spans="2:14" x14ac:dyDescent="0.2">
      <c r="B42" s="17" t="s">
        <v>382</v>
      </c>
      <c r="C42" s="11">
        <v>-17333</v>
      </c>
      <c r="D42" s="11" t="s">
        <v>399</v>
      </c>
      <c r="E42" s="11" t="s">
        <v>50</v>
      </c>
      <c r="F42" s="11"/>
      <c r="G42" s="11"/>
      <c r="H42" s="11" t="s">
        <v>51</v>
      </c>
      <c r="I42" s="11">
        <v>0.99890000000000001</v>
      </c>
      <c r="J42" s="11"/>
      <c r="K42" s="11"/>
      <c r="L42" s="11"/>
      <c r="M42" s="11"/>
      <c r="N42" s="11"/>
    </row>
    <row r="43" spans="2:14" x14ac:dyDescent="0.2">
      <c r="B43" s="17" t="s">
        <v>384</v>
      </c>
      <c r="C43" s="11">
        <v>-28333</v>
      </c>
      <c r="D43" s="11" t="s">
        <v>400</v>
      </c>
      <c r="E43" s="11" t="s">
        <v>50</v>
      </c>
      <c r="F43" s="11"/>
      <c r="G43" s="11"/>
      <c r="H43" s="11" t="s">
        <v>51</v>
      </c>
      <c r="I43" s="11">
        <v>0.99660000000000004</v>
      </c>
      <c r="J43" s="11"/>
      <c r="K43" s="11"/>
      <c r="L43" s="11"/>
      <c r="M43" s="11"/>
      <c r="N43" s="11"/>
    </row>
    <row r="44" spans="2:14" x14ac:dyDescent="0.2">
      <c r="B44" s="17" t="s">
        <v>386</v>
      </c>
      <c r="C44" s="11">
        <v>-11000</v>
      </c>
      <c r="D44" s="11" t="s">
        <v>401</v>
      </c>
      <c r="E44" s="11" t="s">
        <v>50</v>
      </c>
      <c r="F44" s="11"/>
      <c r="G44" s="11"/>
      <c r="H44" s="11" t="s">
        <v>51</v>
      </c>
      <c r="I44" s="11">
        <v>0.99919999999999998</v>
      </c>
      <c r="J44" s="11"/>
      <c r="K44" s="11"/>
      <c r="L44" s="11"/>
      <c r="M44" s="11"/>
      <c r="N44" s="11"/>
    </row>
    <row r="45" spans="2:14" x14ac:dyDescent="0.2">
      <c r="B45" s="17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2:14" x14ac:dyDescent="0.2">
      <c r="B46" s="17" t="s">
        <v>402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2:14" x14ac:dyDescent="0.2">
      <c r="B47" s="17" t="s">
        <v>376</v>
      </c>
      <c r="C47" s="11">
        <v>89333</v>
      </c>
      <c r="D47" s="11" t="s">
        <v>403</v>
      </c>
      <c r="E47" s="11" t="s">
        <v>50</v>
      </c>
      <c r="F47" s="11"/>
      <c r="G47" s="11"/>
      <c r="H47" s="11" t="s">
        <v>51</v>
      </c>
      <c r="I47" s="11">
        <v>0.44479999999999997</v>
      </c>
      <c r="J47" s="11"/>
      <c r="K47" s="11"/>
      <c r="L47" s="11"/>
      <c r="M47" s="11"/>
      <c r="N47" s="11"/>
    </row>
    <row r="48" spans="2:14" x14ac:dyDescent="0.2">
      <c r="B48" s="17" t="s">
        <v>378</v>
      </c>
      <c r="C48" s="11">
        <v>-115000</v>
      </c>
      <c r="D48" s="11" t="s">
        <v>404</v>
      </c>
      <c r="E48" s="11" t="s">
        <v>50</v>
      </c>
      <c r="F48" s="11"/>
      <c r="G48" s="11"/>
      <c r="H48" s="11" t="s">
        <v>51</v>
      </c>
      <c r="I48" s="11">
        <v>0.93910000000000005</v>
      </c>
      <c r="J48" s="11"/>
      <c r="K48" s="11"/>
      <c r="L48" s="11"/>
      <c r="M48" s="11"/>
      <c r="N48" s="11"/>
    </row>
    <row r="49" spans="2:14" x14ac:dyDescent="0.2">
      <c r="B49" s="17" t="s">
        <v>380</v>
      </c>
      <c r="C49" s="11">
        <v>-63667</v>
      </c>
      <c r="D49" s="11" t="s">
        <v>405</v>
      </c>
      <c r="E49" s="11" t="s">
        <v>50</v>
      </c>
      <c r="F49" s="11"/>
      <c r="G49" s="11"/>
      <c r="H49" s="11" t="s">
        <v>51</v>
      </c>
      <c r="I49" s="11">
        <v>0.97909999999999997</v>
      </c>
      <c r="J49" s="11"/>
      <c r="K49" s="11"/>
      <c r="L49" s="11"/>
      <c r="M49" s="11"/>
      <c r="N49" s="11"/>
    </row>
    <row r="50" spans="2:14" x14ac:dyDescent="0.2">
      <c r="B50" s="17" t="s">
        <v>382</v>
      </c>
      <c r="C50" s="11">
        <v>-204333</v>
      </c>
      <c r="D50" s="11" t="s">
        <v>406</v>
      </c>
      <c r="E50" s="11" t="s">
        <v>50</v>
      </c>
      <c r="F50" s="11"/>
      <c r="G50" s="11"/>
      <c r="H50" s="11" t="s">
        <v>51</v>
      </c>
      <c r="I50" s="11">
        <v>0.77539999999999998</v>
      </c>
      <c r="J50" s="11"/>
      <c r="K50" s="11"/>
      <c r="L50" s="11"/>
      <c r="M50" s="11"/>
      <c r="N50" s="11"/>
    </row>
    <row r="51" spans="2:14" x14ac:dyDescent="0.2">
      <c r="B51" s="17" t="s">
        <v>384</v>
      </c>
      <c r="C51" s="11">
        <v>-153000</v>
      </c>
      <c r="D51" s="11" t="s">
        <v>407</v>
      </c>
      <c r="E51" s="11" t="s">
        <v>50</v>
      </c>
      <c r="F51" s="11"/>
      <c r="G51" s="11"/>
      <c r="H51" s="11" t="s">
        <v>51</v>
      </c>
      <c r="I51" s="11">
        <v>0.81320000000000003</v>
      </c>
      <c r="J51" s="11"/>
      <c r="K51" s="11"/>
      <c r="L51" s="11"/>
      <c r="M51" s="11"/>
      <c r="N51" s="11"/>
    </row>
    <row r="52" spans="2:14" x14ac:dyDescent="0.2">
      <c r="B52" s="17" t="s">
        <v>386</v>
      </c>
      <c r="C52" s="11">
        <v>51333</v>
      </c>
      <c r="D52" s="11" t="s">
        <v>408</v>
      </c>
      <c r="E52" s="11" t="s">
        <v>50</v>
      </c>
      <c r="F52" s="11"/>
      <c r="G52" s="11"/>
      <c r="H52" s="11" t="s">
        <v>51</v>
      </c>
      <c r="I52" s="11">
        <v>0.997</v>
      </c>
      <c r="J52" s="11"/>
      <c r="K52" s="11"/>
      <c r="L52" s="11"/>
      <c r="M52" s="11"/>
      <c r="N52" s="11"/>
    </row>
    <row r="53" spans="2:14" x14ac:dyDescent="0.2">
      <c r="B53" s="17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2:14" x14ac:dyDescent="0.2">
      <c r="B54" s="17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2:14" x14ac:dyDescent="0.2">
      <c r="B55" s="17" t="s">
        <v>94</v>
      </c>
      <c r="C55" s="11" t="s">
        <v>95</v>
      </c>
      <c r="D55" s="11" t="s">
        <v>96</v>
      </c>
      <c r="E55" s="11" t="s">
        <v>37</v>
      </c>
      <c r="F55" s="11"/>
      <c r="G55" s="11"/>
      <c r="H55" s="11" t="s">
        <v>97</v>
      </c>
      <c r="I55" s="11" t="s">
        <v>409</v>
      </c>
      <c r="J55" s="11" t="s">
        <v>410</v>
      </c>
      <c r="K55" s="11"/>
      <c r="L55" s="11"/>
      <c r="M55" s="11" t="s">
        <v>100</v>
      </c>
      <c r="N55" s="11" t="s">
        <v>101</v>
      </c>
    </row>
    <row r="56" spans="2:14" x14ac:dyDescent="0.2">
      <c r="B56" s="17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2:14" x14ac:dyDescent="0.2">
      <c r="B57" s="17" t="s">
        <v>375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2:14" x14ac:dyDescent="0.2">
      <c r="B58" s="17" t="s">
        <v>376</v>
      </c>
      <c r="C58" s="11">
        <v>169333</v>
      </c>
      <c r="D58" s="11">
        <v>160000</v>
      </c>
      <c r="E58" s="11">
        <v>9333</v>
      </c>
      <c r="F58" s="11"/>
      <c r="G58" s="11"/>
      <c r="H58" s="11">
        <v>18288</v>
      </c>
      <c r="I58" s="11">
        <v>3</v>
      </c>
      <c r="J58" s="11">
        <v>3</v>
      </c>
      <c r="K58" s="11"/>
      <c r="L58" s="11"/>
      <c r="M58" s="11">
        <v>0.7218</v>
      </c>
      <c r="N58" s="11">
        <v>3.9990000000000001</v>
      </c>
    </row>
    <row r="59" spans="2:14" x14ac:dyDescent="0.2">
      <c r="B59" s="17" t="s">
        <v>378</v>
      </c>
      <c r="C59" s="11">
        <v>169333</v>
      </c>
      <c r="D59" s="11">
        <v>182000</v>
      </c>
      <c r="E59" s="11">
        <v>-12667</v>
      </c>
      <c r="F59" s="11"/>
      <c r="G59" s="11"/>
      <c r="H59" s="11">
        <v>20136</v>
      </c>
      <c r="I59" s="11">
        <v>3</v>
      </c>
      <c r="J59" s="11">
        <v>3</v>
      </c>
      <c r="K59" s="11"/>
      <c r="L59" s="11"/>
      <c r="M59" s="11">
        <v>0.88959999999999995</v>
      </c>
      <c r="N59" s="11">
        <v>3.86</v>
      </c>
    </row>
    <row r="60" spans="2:14" x14ac:dyDescent="0.2">
      <c r="B60" s="17" t="s">
        <v>380</v>
      </c>
      <c r="C60" s="11">
        <v>169333</v>
      </c>
      <c r="D60" s="11">
        <v>234667</v>
      </c>
      <c r="E60" s="11">
        <v>-65333</v>
      </c>
      <c r="F60" s="11"/>
      <c r="G60" s="11"/>
      <c r="H60" s="11">
        <v>26600</v>
      </c>
      <c r="I60" s="11">
        <v>3</v>
      </c>
      <c r="J60" s="11">
        <v>3</v>
      </c>
      <c r="K60" s="11"/>
      <c r="L60" s="11"/>
      <c r="M60" s="11">
        <v>3.4740000000000002</v>
      </c>
      <c r="N60" s="11">
        <v>3.1070000000000002</v>
      </c>
    </row>
    <row r="61" spans="2:14" x14ac:dyDescent="0.2">
      <c r="B61" s="17" t="s">
        <v>382</v>
      </c>
      <c r="C61" s="11">
        <v>160000</v>
      </c>
      <c r="D61" s="11">
        <v>182000</v>
      </c>
      <c r="E61" s="11">
        <v>-22000</v>
      </c>
      <c r="F61" s="11"/>
      <c r="G61" s="11"/>
      <c r="H61" s="11">
        <v>20290</v>
      </c>
      <c r="I61" s="11">
        <v>3</v>
      </c>
      <c r="J61" s="11">
        <v>3</v>
      </c>
      <c r="K61" s="11"/>
      <c r="L61" s="11"/>
      <c r="M61" s="11">
        <v>1.5329999999999999</v>
      </c>
      <c r="N61" s="11">
        <v>3.8839999999999999</v>
      </c>
    </row>
    <row r="62" spans="2:14" x14ac:dyDescent="0.2">
      <c r="B62" s="17" t="s">
        <v>384</v>
      </c>
      <c r="C62" s="11">
        <v>160000</v>
      </c>
      <c r="D62" s="11">
        <v>234667</v>
      </c>
      <c r="E62" s="11">
        <v>-74667</v>
      </c>
      <c r="F62" s="11"/>
      <c r="G62" s="11"/>
      <c r="H62" s="11">
        <v>26717</v>
      </c>
      <c r="I62" s="11">
        <v>3</v>
      </c>
      <c r="J62" s="11">
        <v>3</v>
      </c>
      <c r="K62" s="11"/>
      <c r="L62" s="11"/>
      <c r="M62" s="11">
        <v>3.952</v>
      </c>
      <c r="N62" s="11">
        <v>3.1419999999999999</v>
      </c>
    </row>
    <row r="63" spans="2:14" x14ac:dyDescent="0.2">
      <c r="B63" s="17" t="s">
        <v>386</v>
      </c>
      <c r="C63" s="11">
        <v>182000</v>
      </c>
      <c r="D63" s="11">
        <v>234667</v>
      </c>
      <c r="E63" s="11">
        <v>-52667</v>
      </c>
      <c r="F63" s="11"/>
      <c r="G63" s="11"/>
      <c r="H63" s="11">
        <v>28014</v>
      </c>
      <c r="I63" s="11">
        <v>3</v>
      </c>
      <c r="J63" s="11">
        <v>3</v>
      </c>
      <c r="K63" s="11"/>
      <c r="L63" s="11"/>
      <c r="M63" s="11">
        <v>2.6589999999999998</v>
      </c>
      <c r="N63" s="11">
        <v>3.484</v>
      </c>
    </row>
    <row r="64" spans="2:14" x14ac:dyDescent="0.2">
      <c r="B64" s="17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2:14" x14ac:dyDescent="0.2">
      <c r="B65" s="17" t="s">
        <v>388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2:14" x14ac:dyDescent="0.2">
      <c r="B66" s="17" t="s">
        <v>376</v>
      </c>
      <c r="C66" s="11">
        <v>291333</v>
      </c>
      <c r="D66" s="11">
        <v>310000</v>
      </c>
      <c r="E66" s="11">
        <v>-18667</v>
      </c>
      <c r="F66" s="11"/>
      <c r="G66" s="11"/>
      <c r="H66" s="11">
        <v>31466</v>
      </c>
      <c r="I66" s="11">
        <v>3</v>
      </c>
      <c r="J66" s="11">
        <v>3</v>
      </c>
      <c r="K66" s="11"/>
      <c r="L66" s="11"/>
      <c r="M66" s="11">
        <v>0.83899999999999997</v>
      </c>
      <c r="N66" s="11">
        <v>3.5790000000000002</v>
      </c>
    </row>
    <row r="67" spans="2:14" x14ac:dyDescent="0.2">
      <c r="B67" s="17" t="s">
        <v>378</v>
      </c>
      <c r="C67" s="11">
        <v>291333</v>
      </c>
      <c r="D67" s="11">
        <v>366333</v>
      </c>
      <c r="E67" s="11">
        <v>-75000</v>
      </c>
      <c r="F67" s="11"/>
      <c r="G67" s="11"/>
      <c r="H67" s="11">
        <v>70163</v>
      </c>
      <c r="I67" s="11">
        <v>3</v>
      </c>
      <c r="J67" s="11">
        <v>3</v>
      </c>
      <c r="K67" s="11"/>
      <c r="L67" s="11"/>
      <c r="M67" s="11">
        <v>1.512</v>
      </c>
      <c r="N67" s="11">
        <v>2.61</v>
      </c>
    </row>
    <row r="68" spans="2:14" x14ac:dyDescent="0.2">
      <c r="B68" s="17" t="s">
        <v>380</v>
      </c>
      <c r="C68" s="11">
        <v>291333</v>
      </c>
      <c r="D68" s="11">
        <v>400333</v>
      </c>
      <c r="E68" s="11">
        <v>-109000</v>
      </c>
      <c r="F68" s="11"/>
      <c r="G68" s="11"/>
      <c r="H68" s="11">
        <v>118562</v>
      </c>
      <c r="I68" s="11">
        <v>3</v>
      </c>
      <c r="J68" s="11">
        <v>3</v>
      </c>
      <c r="K68" s="11"/>
      <c r="L68" s="11"/>
      <c r="M68" s="11">
        <v>1.3</v>
      </c>
      <c r="N68" s="11">
        <v>2.198</v>
      </c>
    </row>
    <row r="69" spans="2:14" x14ac:dyDescent="0.2">
      <c r="B69" s="17" t="s">
        <v>382</v>
      </c>
      <c r="C69" s="11">
        <v>310000</v>
      </c>
      <c r="D69" s="11">
        <v>366333</v>
      </c>
      <c r="E69" s="11">
        <v>-56333</v>
      </c>
      <c r="F69" s="11"/>
      <c r="G69" s="11"/>
      <c r="H69" s="11">
        <v>67701</v>
      </c>
      <c r="I69" s="11">
        <v>3</v>
      </c>
      <c r="J69" s="11">
        <v>3</v>
      </c>
      <c r="K69" s="11"/>
      <c r="L69" s="11"/>
      <c r="M69" s="11">
        <v>1.177</v>
      </c>
      <c r="N69" s="11">
        <v>2.3039999999999998</v>
      </c>
    </row>
    <row r="70" spans="2:14" x14ac:dyDescent="0.2">
      <c r="B70" s="17" t="s">
        <v>384</v>
      </c>
      <c r="C70" s="11">
        <v>310000</v>
      </c>
      <c r="D70" s="11">
        <v>400333</v>
      </c>
      <c r="E70" s="11">
        <v>-90333</v>
      </c>
      <c r="F70" s="11"/>
      <c r="G70" s="11"/>
      <c r="H70" s="11">
        <v>117121</v>
      </c>
      <c r="I70" s="11">
        <v>3</v>
      </c>
      <c r="J70" s="11">
        <v>3</v>
      </c>
      <c r="K70" s="11"/>
      <c r="L70" s="11"/>
      <c r="M70" s="11">
        <v>1.091</v>
      </c>
      <c r="N70" s="11">
        <v>2.097</v>
      </c>
    </row>
    <row r="71" spans="2:14" x14ac:dyDescent="0.2">
      <c r="B71" s="17" t="s">
        <v>386</v>
      </c>
      <c r="C71" s="11">
        <v>366333</v>
      </c>
      <c r="D71" s="11">
        <v>400333</v>
      </c>
      <c r="E71" s="11">
        <v>-34000</v>
      </c>
      <c r="F71" s="11"/>
      <c r="G71" s="11"/>
      <c r="H71" s="11">
        <v>132854</v>
      </c>
      <c r="I71" s="11">
        <v>3</v>
      </c>
      <c r="J71" s="11">
        <v>3</v>
      </c>
      <c r="K71" s="11"/>
      <c r="L71" s="11"/>
      <c r="M71" s="11">
        <v>0.3619</v>
      </c>
      <c r="N71" s="11">
        <v>3.1549999999999998</v>
      </c>
    </row>
    <row r="72" spans="2:14" x14ac:dyDescent="0.2">
      <c r="B72" s="17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2:14" x14ac:dyDescent="0.2">
      <c r="B73" s="17" t="s">
        <v>395</v>
      </c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2:14" x14ac:dyDescent="0.2">
      <c r="B74" s="17" t="s">
        <v>376</v>
      </c>
      <c r="C74" s="11">
        <v>645667</v>
      </c>
      <c r="D74" s="11">
        <v>653333</v>
      </c>
      <c r="E74" s="11">
        <v>-7667</v>
      </c>
      <c r="F74" s="11"/>
      <c r="G74" s="11"/>
      <c r="H74" s="11">
        <v>144234</v>
      </c>
      <c r="I74" s="11">
        <v>3</v>
      </c>
      <c r="J74" s="11">
        <v>3</v>
      </c>
      <c r="K74" s="11"/>
      <c r="L74" s="11"/>
      <c r="M74" s="11">
        <v>7.5170000000000001E-2</v>
      </c>
      <c r="N74" s="11">
        <v>3.4830000000000001</v>
      </c>
    </row>
    <row r="75" spans="2:14" x14ac:dyDescent="0.2">
      <c r="B75" s="17" t="s">
        <v>378</v>
      </c>
      <c r="C75" s="11">
        <v>645667</v>
      </c>
      <c r="D75" s="11">
        <v>670667</v>
      </c>
      <c r="E75" s="11">
        <v>-25000</v>
      </c>
      <c r="F75" s="11"/>
      <c r="G75" s="11"/>
      <c r="H75" s="11">
        <v>93731</v>
      </c>
      <c r="I75" s="11">
        <v>3</v>
      </c>
      <c r="J75" s="11">
        <v>3</v>
      </c>
      <c r="K75" s="11"/>
      <c r="L75" s="11"/>
      <c r="M75" s="11">
        <v>0.37719999999999998</v>
      </c>
      <c r="N75" s="11">
        <v>3.3140000000000001</v>
      </c>
    </row>
    <row r="76" spans="2:14" x14ac:dyDescent="0.2">
      <c r="B76" s="17" t="s">
        <v>380</v>
      </c>
      <c r="C76" s="11">
        <v>645667</v>
      </c>
      <c r="D76" s="11">
        <v>681667</v>
      </c>
      <c r="E76" s="11">
        <v>-36000</v>
      </c>
      <c r="F76" s="11"/>
      <c r="G76" s="11"/>
      <c r="H76" s="11">
        <v>109857</v>
      </c>
      <c r="I76" s="11">
        <v>3</v>
      </c>
      <c r="J76" s="11">
        <v>3</v>
      </c>
      <c r="K76" s="11"/>
      <c r="L76" s="11"/>
      <c r="M76" s="11">
        <v>0.46339999999999998</v>
      </c>
      <c r="N76" s="11">
        <v>3.9860000000000002</v>
      </c>
    </row>
    <row r="77" spans="2:14" x14ac:dyDescent="0.2">
      <c r="B77" s="17" t="s">
        <v>382</v>
      </c>
      <c r="C77" s="11">
        <v>653333</v>
      </c>
      <c r="D77" s="11">
        <v>670667</v>
      </c>
      <c r="E77" s="11">
        <v>-17333</v>
      </c>
      <c r="F77" s="11"/>
      <c r="G77" s="11"/>
      <c r="H77" s="11">
        <v>129634</v>
      </c>
      <c r="I77" s="11">
        <v>3</v>
      </c>
      <c r="J77" s="11">
        <v>3</v>
      </c>
      <c r="K77" s="11"/>
      <c r="L77" s="11"/>
      <c r="M77" s="11">
        <v>0.18909999999999999</v>
      </c>
      <c r="N77" s="11">
        <v>2.6459999999999999</v>
      </c>
    </row>
    <row r="78" spans="2:14" x14ac:dyDescent="0.2">
      <c r="B78" s="17" t="s">
        <v>384</v>
      </c>
      <c r="C78" s="11">
        <v>653333</v>
      </c>
      <c r="D78" s="11">
        <v>681667</v>
      </c>
      <c r="E78" s="11">
        <v>-28333</v>
      </c>
      <c r="F78" s="11"/>
      <c r="G78" s="11"/>
      <c r="H78" s="11">
        <v>141732</v>
      </c>
      <c r="I78" s="11">
        <v>3</v>
      </c>
      <c r="J78" s="11">
        <v>3</v>
      </c>
      <c r="K78" s="11"/>
      <c r="L78" s="11"/>
      <c r="M78" s="11">
        <v>0.28270000000000001</v>
      </c>
      <c r="N78" s="11">
        <v>3.3639999999999999</v>
      </c>
    </row>
    <row r="79" spans="2:14" x14ac:dyDescent="0.2">
      <c r="B79" s="17" t="s">
        <v>386</v>
      </c>
      <c r="C79" s="11">
        <v>670667</v>
      </c>
      <c r="D79" s="11">
        <v>681667</v>
      </c>
      <c r="E79" s="11">
        <v>-11000</v>
      </c>
      <c r="F79" s="11"/>
      <c r="G79" s="11"/>
      <c r="H79" s="11">
        <v>89833</v>
      </c>
      <c r="I79" s="11">
        <v>3</v>
      </c>
      <c r="J79" s="11">
        <v>3</v>
      </c>
      <c r="K79" s="11"/>
      <c r="L79" s="11"/>
      <c r="M79" s="11">
        <v>0.17319999999999999</v>
      </c>
      <c r="N79" s="11">
        <v>3.4319999999999999</v>
      </c>
    </row>
    <row r="80" spans="2:14" x14ac:dyDescent="0.2">
      <c r="B80" s="17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2:14" x14ac:dyDescent="0.2">
      <c r="B81" s="17" t="s">
        <v>402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2:14" x14ac:dyDescent="0.2">
      <c r="B82" s="17" t="s">
        <v>376</v>
      </c>
      <c r="C82" s="11">
        <v>665333</v>
      </c>
      <c r="D82" s="11">
        <v>576000</v>
      </c>
      <c r="E82" s="11">
        <v>89333</v>
      </c>
      <c r="F82" s="11"/>
      <c r="G82" s="11"/>
      <c r="H82" s="11">
        <v>53769</v>
      </c>
      <c r="I82" s="11">
        <v>3</v>
      </c>
      <c r="J82" s="11">
        <v>3</v>
      </c>
      <c r="K82" s="11"/>
      <c r="L82" s="11"/>
      <c r="M82" s="11">
        <v>2.35</v>
      </c>
      <c r="N82" s="11">
        <v>3.93</v>
      </c>
    </row>
    <row r="83" spans="2:14" x14ac:dyDescent="0.2">
      <c r="B83" s="17" t="s">
        <v>378</v>
      </c>
      <c r="C83" s="11">
        <v>665333</v>
      </c>
      <c r="D83" s="11">
        <v>780333</v>
      </c>
      <c r="E83" s="11">
        <v>-115000</v>
      </c>
      <c r="F83" s="11"/>
      <c r="G83" s="11"/>
      <c r="H83" s="11">
        <v>209162</v>
      </c>
      <c r="I83" s="11">
        <v>3</v>
      </c>
      <c r="J83" s="11">
        <v>3</v>
      </c>
      <c r="K83" s="11"/>
      <c r="L83" s="11"/>
      <c r="M83" s="11">
        <v>0.77759999999999996</v>
      </c>
      <c r="N83" s="11">
        <v>2.1549999999999998</v>
      </c>
    </row>
    <row r="84" spans="2:14" x14ac:dyDescent="0.2">
      <c r="B84" s="17" t="s">
        <v>380</v>
      </c>
      <c r="C84" s="11">
        <v>665333</v>
      </c>
      <c r="D84" s="11">
        <v>729000</v>
      </c>
      <c r="E84" s="11">
        <v>-63667</v>
      </c>
      <c r="F84" s="11"/>
      <c r="G84" s="11"/>
      <c r="H84" s="11">
        <v>172473</v>
      </c>
      <c r="I84" s="11">
        <v>3</v>
      </c>
      <c r="J84" s="11">
        <v>3</v>
      </c>
      <c r="K84" s="11"/>
      <c r="L84" s="11"/>
      <c r="M84" s="11">
        <v>0.52200000000000002</v>
      </c>
      <c r="N84" s="11">
        <v>2.2320000000000002</v>
      </c>
    </row>
    <row r="85" spans="2:14" x14ac:dyDescent="0.2">
      <c r="B85" s="17" t="s">
        <v>382</v>
      </c>
      <c r="C85" s="11">
        <v>576000</v>
      </c>
      <c r="D85" s="11">
        <v>780333</v>
      </c>
      <c r="E85" s="11">
        <v>-204333</v>
      </c>
      <c r="F85" s="11"/>
      <c r="G85" s="11"/>
      <c r="H85" s="11">
        <v>208237</v>
      </c>
      <c r="I85" s="11">
        <v>3</v>
      </c>
      <c r="J85" s="11">
        <v>3</v>
      </c>
      <c r="K85" s="11"/>
      <c r="L85" s="11"/>
      <c r="M85" s="11">
        <v>1.3879999999999999</v>
      </c>
      <c r="N85" s="11">
        <v>2.1190000000000002</v>
      </c>
    </row>
    <row r="86" spans="2:14" x14ac:dyDescent="0.2">
      <c r="B86" s="17" t="s">
        <v>384</v>
      </c>
      <c r="C86" s="11">
        <v>576000</v>
      </c>
      <c r="D86" s="11">
        <v>729000</v>
      </c>
      <c r="E86" s="11">
        <v>-153000</v>
      </c>
      <c r="F86" s="11"/>
      <c r="G86" s="11"/>
      <c r="H86" s="11">
        <v>171349</v>
      </c>
      <c r="I86" s="11">
        <v>3</v>
      </c>
      <c r="J86" s="11">
        <v>3</v>
      </c>
      <c r="K86" s="11"/>
      <c r="L86" s="11"/>
      <c r="M86" s="11">
        <v>1.2629999999999999</v>
      </c>
      <c r="N86" s="11">
        <v>2.1779999999999999</v>
      </c>
    </row>
    <row r="87" spans="2:14" x14ac:dyDescent="0.2">
      <c r="B87" s="17" t="s">
        <v>386</v>
      </c>
      <c r="C87" s="11">
        <v>780333</v>
      </c>
      <c r="D87" s="11">
        <v>729000</v>
      </c>
      <c r="E87" s="11">
        <v>51333</v>
      </c>
      <c r="F87" s="11"/>
      <c r="G87" s="11"/>
      <c r="H87" s="11">
        <v>264987</v>
      </c>
      <c r="I87" s="11">
        <v>3</v>
      </c>
      <c r="J87" s="11">
        <v>3</v>
      </c>
      <c r="K87" s="11"/>
      <c r="L87" s="11"/>
      <c r="M87" s="11">
        <v>0.27400000000000002</v>
      </c>
      <c r="N87" s="11">
        <v>3.847</v>
      </c>
    </row>
  </sheetData>
  <mergeCells count="4">
    <mergeCell ref="R5:T5"/>
    <mergeCell ref="C5:E5"/>
    <mergeCell ref="H5:J5"/>
    <mergeCell ref="M5:O5"/>
  </mergeCells>
  <pageMargins left="0.7" right="0.7" top="0.75" bottom="0.75" header="0.3" footer="0.3"/>
  <ignoredErrors>
    <ignoredError sqref="G6:G9 F7:F9" formulaRange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92876-279B-46CB-B7FE-01ADFB00B5F5}">
  <dimension ref="B2:J63"/>
  <sheetViews>
    <sheetView topLeftCell="A27" workbookViewId="0">
      <selection activeCell="K11" sqref="K11"/>
    </sheetView>
  </sheetViews>
  <sheetFormatPr baseColWidth="10" defaultColWidth="8.83203125" defaultRowHeight="15" x14ac:dyDescent="0.2"/>
  <sheetData>
    <row r="2" spans="2:8" x14ac:dyDescent="0.2">
      <c r="B2" s="3" t="s">
        <v>442</v>
      </c>
    </row>
    <row r="5" spans="2:8" s="3" customFormat="1" ht="43" x14ac:dyDescent="0.2">
      <c r="B5" s="16" t="s">
        <v>31</v>
      </c>
      <c r="C5" s="16" t="s">
        <v>25</v>
      </c>
      <c r="D5" s="16" t="s">
        <v>26</v>
      </c>
      <c r="E5" s="16" t="s">
        <v>27</v>
      </c>
      <c r="F5" s="16" t="s">
        <v>28</v>
      </c>
      <c r="G5" s="16" t="s">
        <v>29</v>
      </c>
      <c r="H5" s="16" t="s">
        <v>30</v>
      </c>
    </row>
    <row r="6" spans="2:8" x14ac:dyDescent="0.2">
      <c r="B6" s="1"/>
      <c r="C6" s="13">
        <v>14400</v>
      </c>
      <c r="D6" s="13">
        <v>125000</v>
      </c>
      <c r="E6" s="13">
        <v>10600</v>
      </c>
      <c r="F6" s="13">
        <v>32200</v>
      </c>
      <c r="G6" s="13">
        <v>71400</v>
      </c>
      <c r="H6" s="13">
        <v>10700</v>
      </c>
    </row>
    <row r="7" spans="2:8" x14ac:dyDescent="0.2">
      <c r="B7" s="1"/>
      <c r="C7" s="13">
        <v>10600</v>
      </c>
      <c r="D7" s="13">
        <v>92400</v>
      </c>
      <c r="E7" s="13">
        <v>31900</v>
      </c>
      <c r="F7" s="13">
        <v>31900</v>
      </c>
      <c r="G7" s="13">
        <v>77600</v>
      </c>
      <c r="H7" s="13">
        <v>39100</v>
      </c>
    </row>
    <row r="8" spans="2:8" x14ac:dyDescent="0.2">
      <c r="B8" s="1"/>
      <c r="C8" s="13">
        <v>24600</v>
      </c>
      <c r="D8" s="13">
        <v>95800</v>
      </c>
      <c r="E8" s="13">
        <v>21200</v>
      </c>
      <c r="F8" s="13">
        <v>35100</v>
      </c>
      <c r="G8" s="13">
        <v>77400</v>
      </c>
      <c r="H8" s="13">
        <v>60000</v>
      </c>
    </row>
    <row r="9" spans="2:8" x14ac:dyDescent="0.2">
      <c r="B9" s="1"/>
      <c r="C9" s="13">
        <v>17700</v>
      </c>
      <c r="D9" s="13">
        <v>92000</v>
      </c>
      <c r="E9" s="13">
        <v>28400</v>
      </c>
      <c r="F9" s="13">
        <v>60000</v>
      </c>
      <c r="G9" s="13"/>
      <c r="H9" s="13">
        <v>31800</v>
      </c>
    </row>
    <row r="10" spans="2:8" x14ac:dyDescent="0.2">
      <c r="B10" s="8" t="s">
        <v>18</v>
      </c>
      <c r="C10" s="15">
        <v>16825</v>
      </c>
      <c r="D10" s="15">
        <v>101300</v>
      </c>
      <c r="E10" s="15">
        <v>23025</v>
      </c>
      <c r="F10" s="15">
        <v>39800</v>
      </c>
      <c r="G10" s="15">
        <v>75467</v>
      </c>
      <c r="H10" s="15">
        <v>35400</v>
      </c>
    </row>
    <row r="11" spans="2:8" x14ac:dyDescent="0.2">
      <c r="B11" s="8" t="s">
        <v>24</v>
      </c>
      <c r="C11" s="8">
        <f>_xlfn.STDEV.S(C6:C9)</f>
        <v>5939.9074066857302</v>
      </c>
      <c r="D11" s="8">
        <f t="shared" ref="D11:G11" si="0">_xlfn.STDEV.S(D6:D9)</f>
        <v>15891.716920039404</v>
      </c>
      <c r="E11" s="8">
        <f t="shared" si="0"/>
        <v>9405.0961363153183</v>
      </c>
      <c r="F11" s="8">
        <f t="shared" si="0"/>
        <v>13543.756249037167</v>
      </c>
      <c r="G11" s="8">
        <f t="shared" si="0"/>
        <v>3523.2560697930162</v>
      </c>
      <c r="H11" s="8">
        <f>_xlfn.STDEV.S(H6:H9)</f>
        <v>20346.170810908541</v>
      </c>
    </row>
    <row r="17" spans="2:10" x14ac:dyDescent="0.2">
      <c r="B17" t="s">
        <v>32</v>
      </c>
    </row>
    <row r="19" spans="2:10" x14ac:dyDescent="0.2">
      <c r="B19" s="17" t="s">
        <v>33</v>
      </c>
      <c r="C19" s="11">
        <v>1</v>
      </c>
      <c r="D19" s="11"/>
      <c r="E19" s="11"/>
      <c r="F19" s="11"/>
      <c r="G19" s="11"/>
      <c r="H19" s="11"/>
      <c r="I19" s="11"/>
      <c r="J19" s="11"/>
    </row>
    <row r="20" spans="2:10" x14ac:dyDescent="0.2">
      <c r="B20" s="17" t="s">
        <v>34</v>
      </c>
      <c r="C20" s="11">
        <v>15</v>
      </c>
      <c r="D20" s="11"/>
      <c r="E20" s="11"/>
      <c r="F20" s="11"/>
      <c r="G20" s="11"/>
      <c r="H20" s="11"/>
      <c r="I20" s="11"/>
      <c r="J20" s="11"/>
    </row>
    <row r="21" spans="2:10" x14ac:dyDescent="0.2">
      <c r="B21" s="17" t="s">
        <v>35</v>
      </c>
      <c r="C21" s="11">
        <v>0.05</v>
      </c>
      <c r="D21" s="11"/>
      <c r="E21" s="11"/>
      <c r="F21" s="11"/>
      <c r="G21" s="11"/>
      <c r="H21" s="11"/>
      <c r="I21" s="11"/>
      <c r="J21" s="11"/>
    </row>
    <row r="22" spans="2:10" x14ac:dyDescent="0.2">
      <c r="B22" s="17"/>
      <c r="C22" s="11"/>
      <c r="D22" s="11"/>
      <c r="E22" s="11"/>
      <c r="F22" s="11"/>
      <c r="G22" s="11"/>
      <c r="H22" s="11"/>
      <c r="I22" s="11"/>
      <c r="J22" s="11"/>
    </row>
    <row r="23" spans="2:10" x14ac:dyDescent="0.2">
      <c r="B23" s="17" t="s">
        <v>36</v>
      </c>
      <c r="C23" s="11" t="s">
        <v>37</v>
      </c>
      <c r="D23" s="11" t="s">
        <v>38</v>
      </c>
      <c r="E23" s="11" t="s">
        <v>39</v>
      </c>
      <c r="F23" s="11" t="s">
        <v>40</v>
      </c>
      <c r="G23" s="11" t="s">
        <v>41</v>
      </c>
      <c r="H23" s="11"/>
      <c r="I23" s="11"/>
      <c r="J23" s="11"/>
    </row>
    <row r="24" spans="2:10" x14ac:dyDescent="0.2">
      <c r="B24" s="17" t="s">
        <v>42</v>
      </c>
      <c r="C24" s="11">
        <v>-84475</v>
      </c>
      <c r="D24" s="11" t="s">
        <v>43</v>
      </c>
      <c r="E24" s="11" t="s">
        <v>44</v>
      </c>
      <c r="F24" s="11" t="s">
        <v>45</v>
      </c>
      <c r="G24" s="11" t="s">
        <v>46</v>
      </c>
      <c r="H24" s="11" t="s">
        <v>47</v>
      </c>
      <c r="I24" s="11"/>
      <c r="J24" s="11"/>
    </row>
    <row r="25" spans="2:10" x14ac:dyDescent="0.2">
      <c r="B25" s="17" t="s">
        <v>48</v>
      </c>
      <c r="C25" s="11">
        <v>-6200</v>
      </c>
      <c r="D25" s="11" t="s">
        <v>49</v>
      </c>
      <c r="E25" s="11" t="s">
        <v>50</v>
      </c>
      <c r="F25" s="11" t="s">
        <v>51</v>
      </c>
      <c r="G25" s="11">
        <v>0.98340000000000005</v>
      </c>
      <c r="H25" s="11" t="s">
        <v>52</v>
      </c>
      <c r="I25" s="11"/>
      <c r="J25" s="11"/>
    </row>
    <row r="26" spans="2:10" x14ac:dyDescent="0.2">
      <c r="B26" s="17" t="s">
        <v>53</v>
      </c>
      <c r="C26" s="11">
        <v>-22975</v>
      </c>
      <c r="D26" s="11" t="s">
        <v>54</v>
      </c>
      <c r="E26" s="11" t="s">
        <v>50</v>
      </c>
      <c r="F26" s="11" t="s">
        <v>51</v>
      </c>
      <c r="G26" s="11">
        <v>0.1883</v>
      </c>
      <c r="H26" s="11" t="s">
        <v>55</v>
      </c>
      <c r="I26" s="11"/>
      <c r="J26" s="11"/>
    </row>
    <row r="27" spans="2:10" x14ac:dyDescent="0.2">
      <c r="B27" s="17" t="s">
        <v>56</v>
      </c>
      <c r="C27" s="11">
        <v>-58642</v>
      </c>
      <c r="D27" s="11" t="s">
        <v>57</v>
      </c>
      <c r="E27" s="11" t="s">
        <v>44</v>
      </c>
      <c r="F27" s="11" t="s">
        <v>58</v>
      </c>
      <c r="G27" s="11">
        <v>2.0000000000000001E-4</v>
      </c>
      <c r="H27" s="11" t="s">
        <v>59</v>
      </c>
      <c r="I27" s="11"/>
      <c r="J27" s="11"/>
    </row>
    <row r="28" spans="2:10" x14ac:dyDescent="0.2">
      <c r="B28" s="17" t="s">
        <v>60</v>
      </c>
      <c r="C28" s="11">
        <v>-18575</v>
      </c>
      <c r="D28" s="11" t="s">
        <v>61</v>
      </c>
      <c r="E28" s="11" t="s">
        <v>50</v>
      </c>
      <c r="F28" s="11" t="s">
        <v>51</v>
      </c>
      <c r="G28" s="11">
        <v>0.38400000000000001</v>
      </c>
      <c r="H28" s="11" t="s">
        <v>62</v>
      </c>
      <c r="I28" s="11"/>
      <c r="J28" s="11"/>
    </row>
    <row r="29" spans="2:10" x14ac:dyDescent="0.2">
      <c r="B29" s="17" t="s">
        <v>63</v>
      </c>
      <c r="C29" s="11">
        <v>78275</v>
      </c>
      <c r="D29" s="11" t="s">
        <v>64</v>
      </c>
      <c r="E29" s="11" t="s">
        <v>44</v>
      </c>
      <c r="F29" s="11" t="s">
        <v>45</v>
      </c>
      <c r="G29" s="11" t="s">
        <v>46</v>
      </c>
      <c r="H29" s="11" t="s">
        <v>65</v>
      </c>
      <c r="I29" s="11"/>
      <c r="J29" s="11"/>
    </row>
    <row r="30" spans="2:10" x14ac:dyDescent="0.2">
      <c r="B30" s="17" t="s">
        <v>66</v>
      </c>
      <c r="C30" s="11">
        <v>61500</v>
      </c>
      <c r="D30" s="11" t="s">
        <v>67</v>
      </c>
      <c r="E30" s="11" t="s">
        <v>44</v>
      </c>
      <c r="F30" s="11" t="s">
        <v>45</v>
      </c>
      <c r="G30" s="11" t="s">
        <v>46</v>
      </c>
      <c r="H30" s="11" t="s">
        <v>68</v>
      </c>
      <c r="I30" s="11"/>
      <c r="J30" s="11"/>
    </row>
    <row r="31" spans="2:10" x14ac:dyDescent="0.2">
      <c r="B31" s="17" t="s">
        <v>69</v>
      </c>
      <c r="C31" s="11">
        <v>25833</v>
      </c>
      <c r="D31" s="11" t="s">
        <v>70</v>
      </c>
      <c r="E31" s="11" t="s">
        <v>50</v>
      </c>
      <c r="F31" s="11" t="s">
        <v>51</v>
      </c>
      <c r="G31" s="11">
        <v>0.1588</v>
      </c>
      <c r="H31" s="11" t="s">
        <v>71</v>
      </c>
      <c r="I31" s="11"/>
      <c r="J31" s="11"/>
    </row>
    <row r="32" spans="2:10" x14ac:dyDescent="0.2">
      <c r="B32" s="17" t="s">
        <v>72</v>
      </c>
      <c r="C32" s="11">
        <v>65900</v>
      </c>
      <c r="D32" s="11" t="s">
        <v>73</v>
      </c>
      <c r="E32" s="11" t="s">
        <v>44</v>
      </c>
      <c r="F32" s="11" t="s">
        <v>45</v>
      </c>
      <c r="G32" s="11" t="s">
        <v>46</v>
      </c>
      <c r="H32" s="11" t="s">
        <v>74</v>
      </c>
      <c r="I32" s="11"/>
      <c r="J32" s="11"/>
    </row>
    <row r="33" spans="2:10" x14ac:dyDescent="0.2">
      <c r="B33" s="17" t="s">
        <v>75</v>
      </c>
      <c r="C33" s="11">
        <v>-16775</v>
      </c>
      <c r="D33" s="11" t="s">
        <v>76</v>
      </c>
      <c r="E33" s="11" t="s">
        <v>50</v>
      </c>
      <c r="F33" s="11" t="s">
        <v>51</v>
      </c>
      <c r="G33" s="11">
        <v>0.4899</v>
      </c>
      <c r="H33" s="11" t="s">
        <v>77</v>
      </c>
      <c r="I33" s="11"/>
      <c r="J33" s="11"/>
    </row>
    <row r="34" spans="2:10" x14ac:dyDescent="0.2">
      <c r="B34" s="17" t="s">
        <v>78</v>
      </c>
      <c r="C34" s="11">
        <v>-52442</v>
      </c>
      <c r="D34" s="11" t="s">
        <v>79</v>
      </c>
      <c r="E34" s="11" t="s">
        <v>44</v>
      </c>
      <c r="F34" s="11" t="s">
        <v>58</v>
      </c>
      <c r="G34" s="11">
        <v>8.0000000000000004E-4</v>
      </c>
      <c r="H34" s="11" t="s">
        <v>80</v>
      </c>
      <c r="I34" s="11"/>
      <c r="J34" s="11"/>
    </row>
    <row r="35" spans="2:10" x14ac:dyDescent="0.2">
      <c r="B35" s="17" t="s">
        <v>81</v>
      </c>
      <c r="C35" s="11">
        <v>-12375</v>
      </c>
      <c r="D35" s="11" t="s">
        <v>82</v>
      </c>
      <c r="E35" s="11" t="s">
        <v>50</v>
      </c>
      <c r="F35" s="11" t="s">
        <v>51</v>
      </c>
      <c r="G35" s="11">
        <v>0.76549999999999996</v>
      </c>
      <c r="H35" s="11" t="s">
        <v>83</v>
      </c>
      <c r="I35" s="11"/>
      <c r="J35" s="11"/>
    </row>
    <row r="36" spans="2:10" x14ac:dyDescent="0.2">
      <c r="B36" s="17" t="s">
        <v>84</v>
      </c>
      <c r="C36" s="11">
        <v>-35667</v>
      </c>
      <c r="D36" s="11" t="s">
        <v>85</v>
      </c>
      <c r="E36" s="11" t="s">
        <v>44</v>
      </c>
      <c r="F36" s="11" t="s">
        <v>86</v>
      </c>
      <c r="G36" s="11">
        <v>2.5100000000000001E-2</v>
      </c>
      <c r="H36" s="11" t="s">
        <v>87</v>
      </c>
      <c r="I36" s="11"/>
      <c r="J36" s="11"/>
    </row>
    <row r="37" spans="2:10" x14ac:dyDescent="0.2">
      <c r="B37" s="17" t="s">
        <v>88</v>
      </c>
      <c r="C37" s="11">
        <v>4400</v>
      </c>
      <c r="D37" s="11" t="s">
        <v>89</v>
      </c>
      <c r="E37" s="11" t="s">
        <v>50</v>
      </c>
      <c r="F37" s="11" t="s">
        <v>51</v>
      </c>
      <c r="G37" s="11">
        <v>0.99650000000000005</v>
      </c>
      <c r="H37" s="11" t="s">
        <v>90</v>
      </c>
      <c r="I37" s="11"/>
      <c r="J37" s="11"/>
    </row>
    <row r="38" spans="2:10" x14ac:dyDescent="0.2">
      <c r="B38" s="17" t="s">
        <v>91</v>
      </c>
      <c r="C38" s="11">
        <v>40067</v>
      </c>
      <c r="D38" s="11" t="s">
        <v>92</v>
      </c>
      <c r="E38" s="11" t="s">
        <v>44</v>
      </c>
      <c r="F38" s="11" t="s">
        <v>86</v>
      </c>
      <c r="G38" s="11">
        <v>1.03E-2</v>
      </c>
      <c r="H38" s="11" t="s">
        <v>93</v>
      </c>
      <c r="I38" s="11"/>
      <c r="J38" s="11"/>
    </row>
    <row r="39" spans="2:10" x14ac:dyDescent="0.2">
      <c r="B39" s="17"/>
      <c r="C39" s="11"/>
      <c r="D39" s="11"/>
      <c r="E39" s="11"/>
      <c r="F39" s="11"/>
      <c r="G39" s="11"/>
      <c r="H39" s="11"/>
      <c r="I39" s="11"/>
      <c r="J39" s="11"/>
    </row>
    <row r="40" spans="2:10" x14ac:dyDescent="0.2">
      <c r="B40" s="17" t="s">
        <v>94</v>
      </c>
      <c r="C40" s="11" t="s">
        <v>95</v>
      </c>
      <c r="D40" s="11" t="s">
        <v>96</v>
      </c>
      <c r="E40" s="11" t="s">
        <v>37</v>
      </c>
      <c r="F40" s="11" t="s">
        <v>97</v>
      </c>
      <c r="G40" s="11" t="s">
        <v>98</v>
      </c>
      <c r="H40" s="11" t="s">
        <v>99</v>
      </c>
      <c r="I40" s="11" t="s">
        <v>100</v>
      </c>
      <c r="J40" s="11" t="s">
        <v>101</v>
      </c>
    </row>
    <row r="41" spans="2:10" x14ac:dyDescent="0.2">
      <c r="B41" s="17" t="s">
        <v>42</v>
      </c>
      <c r="C41" s="11">
        <v>16825</v>
      </c>
      <c r="D41" s="11">
        <v>101300</v>
      </c>
      <c r="E41" s="11">
        <v>-84475</v>
      </c>
      <c r="F41" s="11">
        <v>9308</v>
      </c>
      <c r="G41" s="11">
        <v>4</v>
      </c>
      <c r="H41" s="11">
        <v>4</v>
      </c>
      <c r="I41" s="11">
        <v>12.83</v>
      </c>
      <c r="J41" s="11">
        <v>17</v>
      </c>
    </row>
    <row r="42" spans="2:10" x14ac:dyDescent="0.2">
      <c r="B42" s="17" t="s">
        <v>48</v>
      </c>
      <c r="C42" s="11">
        <v>16825</v>
      </c>
      <c r="D42" s="11">
        <v>23025</v>
      </c>
      <c r="E42" s="11">
        <v>-6200</v>
      </c>
      <c r="F42" s="11">
        <v>9308</v>
      </c>
      <c r="G42" s="11">
        <v>4</v>
      </c>
      <c r="H42" s="11">
        <v>4</v>
      </c>
      <c r="I42" s="11">
        <v>0.94199999999999995</v>
      </c>
      <c r="J42" s="11">
        <v>17</v>
      </c>
    </row>
    <row r="43" spans="2:10" x14ac:dyDescent="0.2">
      <c r="B43" s="17" t="s">
        <v>53</v>
      </c>
      <c r="C43" s="11">
        <v>16825</v>
      </c>
      <c r="D43" s="11">
        <v>39800</v>
      </c>
      <c r="E43" s="11">
        <v>-22975</v>
      </c>
      <c r="F43" s="11">
        <v>9308</v>
      </c>
      <c r="G43" s="11">
        <v>4</v>
      </c>
      <c r="H43" s="11">
        <v>4</v>
      </c>
      <c r="I43" s="11">
        <v>3.4910000000000001</v>
      </c>
      <c r="J43" s="11">
        <v>17</v>
      </c>
    </row>
    <row r="44" spans="2:10" x14ac:dyDescent="0.2">
      <c r="B44" s="17" t="s">
        <v>56</v>
      </c>
      <c r="C44" s="11">
        <v>16825</v>
      </c>
      <c r="D44" s="11">
        <v>75467</v>
      </c>
      <c r="E44" s="11">
        <v>-58642</v>
      </c>
      <c r="F44" s="11">
        <v>10054</v>
      </c>
      <c r="G44" s="11">
        <v>4</v>
      </c>
      <c r="H44" s="11">
        <v>3</v>
      </c>
      <c r="I44" s="11">
        <v>8.2490000000000006</v>
      </c>
      <c r="J44" s="11">
        <v>17</v>
      </c>
    </row>
    <row r="45" spans="2:10" x14ac:dyDescent="0.2">
      <c r="B45" s="17" t="s">
        <v>60</v>
      </c>
      <c r="C45" s="11">
        <v>16825</v>
      </c>
      <c r="D45" s="11">
        <v>35400</v>
      </c>
      <c r="E45" s="11">
        <v>-18575</v>
      </c>
      <c r="F45" s="11">
        <v>9308</v>
      </c>
      <c r="G45" s="11">
        <v>4</v>
      </c>
      <c r="H45" s="11">
        <v>4</v>
      </c>
      <c r="I45" s="11">
        <v>2.8220000000000001</v>
      </c>
      <c r="J45" s="11">
        <v>17</v>
      </c>
    </row>
    <row r="46" spans="2:10" x14ac:dyDescent="0.2">
      <c r="B46" s="17" t="s">
        <v>63</v>
      </c>
      <c r="C46" s="11">
        <v>101300</v>
      </c>
      <c r="D46" s="11">
        <v>23025</v>
      </c>
      <c r="E46" s="11">
        <v>78275</v>
      </c>
      <c r="F46" s="11">
        <v>9308</v>
      </c>
      <c r="G46" s="11">
        <v>4</v>
      </c>
      <c r="H46" s="11">
        <v>4</v>
      </c>
      <c r="I46" s="11">
        <v>11.89</v>
      </c>
      <c r="J46" s="11">
        <v>17</v>
      </c>
    </row>
    <row r="47" spans="2:10" x14ac:dyDescent="0.2">
      <c r="B47" s="17" t="s">
        <v>66</v>
      </c>
      <c r="C47" s="11">
        <v>101300</v>
      </c>
      <c r="D47" s="11">
        <v>39800</v>
      </c>
      <c r="E47" s="11">
        <v>61500</v>
      </c>
      <c r="F47" s="11">
        <v>9308</v>
      </c>
      <c r="G47" s="11">
        <v>4</v>
      </c>
      <c r="H47" s="11">
        <v>4</v>
      </c>
      <c r="I47" s="11">
        <v>9.3439999999999994</v>
      </c>
      <c r="J47" s="11">
        <v>17</v>
      </c>
    </row>
    <row r="48" spans="2:10" x14ac:dyDescent="0.2">
      <c r="B48" s="17" t="s">
        <v>69</v>
      </c>
      <c r="C48" s="11">
        <v>101300</v>
      </c>
      <c r="D48" s="11">
        <v>75467</v>
      </c>
      <c r="E48" s="11">
        <v>25833</v>
      </c>
      <c r="F48" s="11">
        <v>10054</v>
      </c>
      <c r="G48" s="11">
        <v>4</v>
      </c>
      <c r="H48" s="11">
        <v>3</v>
      </c>
      <c r="I48" s="11">
        <v>3.6339999999999999</v>
      </c>
      <c r="J48" s="11">
        <v>17</v>
      </c>
    </row>
    <row r="49" spans="2:10" x14ac:dyDescent="0.2">
      <c r="B49" s="17" t="s">
        <v>72</v>
      </c>
      <c r="C49" s="11">
        <v>101300</v>
      </c>
      <c r="D49" s="11">
        <v>35400</v>
      </c>
      <c r="E49" s="11">
        <v>65900</v>
      </c>
      <c r="F49" s="11">
        <v>9308</v>
      </c>
      <c r="G49" s="11">
        <v>4</v>
      </c>
      <c r="H49" s="11">
        <v>4</v>
      </c>
      <c r="I49" s="11">
        <v>10.01</v>
      </c>
      <c r="J49" s="11">
        <v>17</v>
      </c>
    </row>
    <row r="50" spans="2:10" x14ac:dyDescent="0.2">
      <c r="B50" s="17" t="s">
        <v>75</v>
      </c>
      <c r="C50" s="11">
        <v>23025</v>
      </c>
      <c r="D50" s="11">
        <v>39800</v>
      </c>
      <c r="E50" s="11">
        <v>-16775</v>
      </c>
      <c r="F50" s="11">
        <v>9308</v>
      </c>
      <c r="G50" s="11">
        <v>4</v>
      </c>
      <c r="H50" s="11">
        <v>4</v>
      </c>
      <c r="I50" s="11">
        <v>2.5489999999999999</v>
      </c>
      <c r="J50" s="11">
        <v>17</v>
      </c>
    </row>
    <row r="51" spans="2:10" x14ac:dyDescent="0.2">
      <c r="B51" s="17" t="s">
        <v>78</v>
      </c>
      <c r="C51" s="11">
        <v>23025</v>
      </c>
      <c r="D51" s="11">
        <v>75467</v>
      </c>
      <c r="E51" s="11">
        <v>-52442</v>
      </c>
      <c r="F51" s="11">
        <v>10054</v>
      </c>
      <c r="G51" s="11">
        <v>4</v>
      </c>
      <c r="H51" s="11">
        <v>3</v>
      </c>
      <c r="I51" s="11">
        <v>7.3760000000000003</v>
      </c>
      <c r="J51" s="11">
        <v>17</v>
      </c>
    </row>
    <row r="52" spans="2:10" x14ac:dyDescent="0.2">
      <c r="B52" s="17" t="s">
        <v>81</v>
      </c>
      <c r="C52" s="11">
        <v>23025</v>
      </c>
      <c r="D52" s="11">
        <v>35400</v>
      </c>
      <c r="E52" s="11">
        <v>-12375</v>
      </c>
      <c r="F52" s="11">
        <v>9308</v>
      </c>
      <c r="G52" s="11">
        <v>4</v>
      </c>
      <c r="H52" s="11">
        <v>4</v>
      </c>
      <c r="I52" s="11">
        <v>1.88</v>
      </c>
      <c r="J52" s="11">
        <v>17</v>
      </c>
    </row>
    <row r="53" spans="2:10" x14ac:dyDescent="0.2">
      <c r="B53" s="17" t="s">
        <v>84</v>
      </c>
      <c r="C53" s="11">
        <v>39800</v>
      </c>
      <c r="D53" s="11">
        <v>75467</v>
      </c>
      <c r="E53" s="11">
        <v>-35667</v>
      </c>
      <c r="F53" s="11">
        <v>10054</v>
      </c>
      <c r="G53" s="11">
        <v>4</v>
      </c>
      <c r="H53" s="11">
        <v>3</v>
      </c>
      <c r="I53" s="11">
        <v>5.0170000000000003</v>
      </c>
      <c r="J53" s="11">
        <v>17</v>
      </c>
    </row>
    <row r="54" spans="2:10" x14ac:dyDescent="0.2">
      <c r="B54" s="17" t="s">
        <v>88</v>
      </c>
      <c r="C54" s="11">
        <v>39800</v>
      </c>
      <c r="D54" s="11">
        <v>35400</v>
      </c>
      <c r="E54" s="11">
        <v>4400</v>
      </c>
      <c r="F54" s="11">
        <v>9308</v>
      </c>
      <c r="G54" s="11">
        <v>4</v>
      </c>
      <c r="H54" s="11">
        <v>4</v>
      </c>
      <c r="I54" s="11">
        <v>0.66849999999999998</v>
      </c>
      <c r="J54" s="11">
        <v>17</v>
      </c>
    </row>
    <row r="55" spans="2:10" x14ac:dyDescent="0.2">
      <c r="B55" s="17" t="s">
        <v>91</v>
      </c>
      <c r="C55" s="11">
        <v>75467</v>
      </c>
      <c r="D55" s="11">
        <v>35400</v>
      </c>
      <c r="E55" s="11">
        <v>40067</v>
      </c>
      <c r="F55" s="11">
        <v>10054</v>
      </c>
      <c r="G55" s="11">
        <v>3</v>
      </c>
      <c r="H55" s="11">
        <v>4</v>
      </c>
      <c r="I55" s="11">
        <v>5.6360000000000001</v>
      </c>
      <c r="J55" s="11">
        <v>17</v>
      </c>
    </row>
    <row r="56" spans="2:10" x14ac:dyDescent="0.2">
      <c r="B56" s="17"/>
      <c r="C56" s="11"/>
      <c r="D56" s="11"/>
      <c r="E56" s="11"/>
      <c r="F56" s="11"/>
      <c r="G56" s="11"/>
      <c r="H56" s="11"/>
      <c r="I56" s="11"/>
      <c r="J56" s="11"/>
    </row>
    <row r="57" spans="2:10" x14ac:dyDescent="0.2">
      <c r="B57" s="17" t="s">
        <v>102</v>
      </c>
      <c r="C57" s="11"/>
      <c r="D57" s="11"/>
      <c r="E57" s="11"/>
      <c r="F57" s="11"/>
      <c r="G57" s="11"/>
      <c r="H57" s="11"/>
      <c r="I57" s="11"/>
      <c r="J57" s="11"/>
    </row>
    <row r="58" spans="2:10" x14ac:dyDescent="0.2">
      <c r="B58" s="17" t="s">
        <v>103</v>
      </c>
      <c r="C58" s="11" t="s">
        <v>0</v>
      </c>
      <c r="D58" s="11"/>
      <c r="E58" s="11"/>
      <c r="F58" s="11"/>
      <c r="G58" s="11"/>
      <c r="H58" s="11"/>
      <c r="I58" s="11"/>
      <c r="J58" s="11"/>
    </row>
    <row r="59" spans="2:10" x14ac:dyDescent="0.2">
      <c r="B59" s="17" t="s">
        <v>104</v>
      </c>
      <c r="C59" s="11" t="s">
        <v>0</v>
      </c>
      <c r="D59" s="11"/>
      <c r="E59" s="11"/>
      <c r="F59" s="11"/>
      <c r="G59" s="11"/>
      <c r="H59" s="11"/>
      <c r="I59" s="11"/>
      <c r="J59" s="11"/>
    </row>
    <row r="60" spans="2:10" x14ac:dyDescent="0.2">
      <c r="B60" s="17" t="s">
        <v>105</v>
      </c>
      <c r="C60" s="11" t="s">
        <v>1</v>
      </c>
      <c r="D60" s="11"/>
      <c r="E60" s="11"/>
      <c r="F60" s="11"/>
      <c r="G60" s="11"/>
      <c r="H60" s="11"/>
      <c r="I60" s="11"/>
      <c r="J60" s="11"/>
    </row>
    <row r="61" spans="2:10" x14ac:dyDescent="0.2">
      <c r="B61" s="17" t="s">
        <v>106</v>
      </c>
      <c r="C61" s="11" t="s">
        <v>1</v>
      </c>
      <c r="D61" s="11"/>
      <c r="E61" s="11"/>
      <c r="F61" s="11"/>
      <c r="G61" s="11"/>
      <c r="H61" s="11"/>
      <c r="I61" s="11"/>
      <c r="J61" s="11"/>
    </row>
    <row r="62" spans="2:10" x14ac:dyDescent="0.2">
      <c r="B62" s="17" t="s">
        <v>107</v>
      </c>
      <c r="C62" s="11" t="s">
        <v>1</v>
      </c>
      <c r="D62" s="11"/>
      <c r="E62" s="11"/>
      <c r="F62" s="11"/>
      <c r="G62" s="11"/>
      <c r="H62" s="11"/>
      <c r="I62" s="11"/>
      <c r="J62" s="11"/>
    </row>
    <row r="63" spans="2:10" x14ac:dyDescent="0.2">
      <c r="B63" s="17" t="s">
        <v>108</v>
      </c>
      <c r="C63" s="11" t="s">
        <v>1</v>
      </c>
      <c r="D63" s="11"/>
      <c r="E63" s="11"/>
      <c r="F63" s="11"/>
      <c r="G63" s="11"/>
      <c r="H63" s="11"/>
      <c r="I63" s="11"/>
      <c r="J63" s="11"/>
    </row>
  </sheetData>
  <pageMargins left="0.7" right="0.7" top="0.75" bottom="0.75" header="0.3" footer="0.3"/>
  <ignoredErrors>
    <ignoredError sqref="C11:H11" formulaRange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1477F-8EC3-4C6F-A16C-8973691788D8}">
  <dimension ref="B3:X30"/>
  <sheetViews>
    <sheetView workbookViewId="0">
      <selection activeCell="J5" sqref="J5"/>
    </sheetView>
  </sheetViews>
  <sheetFormatPr baseColWidth="10" defaultColWidth="8.83203125" defaultRowHeight="15" x14ac:dyDescent="0.2"/>
  <sheetData>
    <row r="3" spans="2:13" x14ac:dyDescent="0.2">
      <c r="B3" s="3" t="s">
        <v>445</v>
      </c>
    </row>
    <row r="6" spans="2:13" x14ac:dyDescent="0.2">
      <c r="C6" s="3" t="s">
        <v>444</v>
      </c>
    </row>
    <row r="9" spans="2:13" s="3" customFormat="1" x14ac:dyDescent="0.2">
      <c r="C9" s="10" t="s">
        <v>21</v>
      </c>
      <c r="D9" s="101" t="s">
        <v>22</v>
      </c>
      <c r="E9" s="101"/>
      <c r="F9" s="101"/>
      <c r="G9" s="14" t="s">
        <v>18</v>
      </c>
      <c r="H9" s="14" t="s">
        <v>24</v>
      </c>
      <c r="I9" s="101" t="s">
        <v>23</v>
      </c>
      <c r="J9" s="101"/>
      <c r="K9" s="101"/>
      <c r="L9" s="14" t="s">
        <v>18</v>
      </c>
      <c r="M9" s="14" t="s">
        <v>24</v>
      </c>
    </row>
    <row r="10" spans="2:13" x14ac:dyDescent="0.2">
      <c r="C10" s="13">
        <v>5</v>
      </c>
      <c r="D10" s="13">
        <v>25.696650600000002</v>
      </c>
      <c r="E10" s="13">
        <v>25.7725948</v>
      </c>
      <c r="F10" s="13">
        <v>29.451413599999999</v>
      </c>
      <c r="G10" s="15">
        <v>26.973552999999999</v>
      </c>
      <c r="H10" s="15">
        <v>2.1462261635607498</v>
      </c>
      <c r="I10" s="13">
        <v>20.706224200000001</v>
      </c>
      <c r="J10" s="13">
        <v>20.0234329</v>
      </c>
      <c r="K10" s="13">
        <v>19.8467041</v>
      </c>
      <c r="L10" s="15">
        <v>20.1921204</v>
      </c>
      <c r="M10" s="15">
        <v>0.45391112022970997</v>
      </c>
    </row>
    <row r="11" spans="2:13" x14ac:dyDescent="0.2">
      <c r="C11" s="13">
        <v>2.5</v>
      </c>
      <c r="D11" s="13">
        <v>23.282200199999998</v>
      </c>
      <c r="E11" s="13">
        <v>22.944606400000001</v>
      </c>
      <c r="F11" s="13">
        <v>23.7876802</v>
      </c>
      <c r="G11" s="15">
        <v>23.3381622666667</v>
      </c>
      <c r="H11" s="15">
        <v>0.42431376685280098</v>
      </c>
      <c r="I11" s="13">
        <v>19.5329087</v>
      </c>
      <c r="J11" s="13">
        <v>17.5512595</v>
      </c>
      <c r="K11" s="13">
        <v>19.100664299999998</v>
      </c>
      <c r="L11" s="15">
        <v>18.728277500000001</v>
      </c>
      <c r="M11" s="15">
        <v>1.04198720461234</v>
      </c>
    </row>
    <row r="12" spans="2:13" x14ac:dyDescent="0.2">
      <c r="C12" s="13">
        <v>1.25</v>
      </c>
      <c r="D12" s="13">
        <v>17.2188436</v>
      </c>
      <c r="E12" s="13">
        <v>18.0272109</v>
      </c>
      <c r="F12" s="13">
        <v>17.815015899999999</v>
      </c>
      <c r="G12" s="15">
        <v>17.687023466666702</v>
      </c>
      <c r="H12" s="15">
        <v>0.41910734922005799</v>
      </c>
      <c r="I12" s="13">
        <v>14.761425900000001</v>
      </c>
      <c r="J12" s="13">
        <v>13.3099004</v>
      </c>
      <c r="K12" s="13">
        <v>14.522227900000001</v>
      </c>
      <c r="L12" s="15">
        <v>14.197851399999999</v>
      </c>
      <c r="M12" s="15">
        <v>0.778233033609953</v>
      </c>
    </row>
    <row r="13" spans="2:13" x14ac:dyDescent="0.2">
      <c r="C13" s="13">
        <v>0.625</v>
      </c>
      <c r="D13" s="13">
        <v>10.0117999</v>
      </c>
      <c r="E13" s="13">
        <v>10.038872700000001</v>
      </c>
      <c r="F13" s="13">
        <v>9.8670660899999998</v>
      </c>
      <c r="G13" s="15">
        <v>9.9725795633333298</v>
      </c>
      <c r="H13" s="15">
        <v>9.2374530667863705E-2</v>
      </c>
      <c r="I13" s="13">
        <v>9.5764889899999996</v>
      </c>
      <c r="J13" s="13">
        <v>8.0140597499999995</v>
      </c>
      <c r="K13" s="13">
        <v>7.3888604999999998</v>
      </c>
      <c r="L13" s="15">
        <v>8.3264697466666693</v>
      </c>
      <c r="M13" s="15">
        <v>1.1267784196894599</v>
      </c>
    </row>
    <row r="14" spans="2:13" x14ac:dyDescent="0.2">
      <c r="C14" s="13">
        <v>0.31</v>
      </c>
      <c r="D14" s="13">
        <v>5.7093582600000001</v>
      </c>
      <c r="E14" s="13">
        <v>6.1127308100000004</v>
      </c>
      <c r="F14" s="13">
        <v>5.7292641800000004</v>
      </c>
      <c r="G14" s="15">
        <v>5.8504510833333301</v>
      </c>
      <c r="H14" s="15">
        <v>0.227358863205325</v>
      </c>
      <c r="I14" s="13">
        <v>4.9167504700000002</v>
      </c>
      <c r="J14" s="13">
        <v>4.32337434</v>
      </c>
      <c r="K14" s="13">
        <v>4.7112927999999998</v>
      </c>
      <c r="L14" s="15">
        <v>4.6504725366666699</v>
      </c>
      <c r="M14" s="15">
        <v>0.301327290893799</v>
      </c>
    </row>
    <row r="15" spans="2:13" x14ac:dyDescent="0.2">
      <c r="C15" s="13">
        <v>0.15</v>
      </c>
      <c r="D15" s="13">
        <v>3.16783153</v>
      </c>
      <c r="E15" s="13">
        <v>2.7308066100000001</v>
      </c>
      <c r="F15" s="13">
        <v>3.6135555099999999</v>
      </c>
      <c r="G15" s="15">
        <v>3.1707312166666699</v>
      </c>
      <c r="H15" s="15">
        <v>0.441381593691758</v>
      </c>
      <c r="I15" s="13">
        <v>2.9612247200000001</v>
      </c>
      <c r="J15" s="13">
        <v>2.1206795500000002</v>
      </c>
      <c r="K15" s="13">
        <v>2.0132856399999999</v>
      </c>
      <c r="L15" s="15">
        <v>2.3650633033333301</v>
      </c>
      <c r="M15" s="15">
        <v>0.51907580276658805</v>
      </c>
    </row>
    <row r="21" spans="3:24" x14ac:dyDescent="0.2">
      <c r="C21" s="3" t="s">
        <v>443</v>
      </c>
    </row>
    <row r="24" spans="3:24" x14ac:dyDescent="0.2">
      <c r="C24" s="10" t="s">
        <v>21</v>
      </c>
      <c r="D24" s="101" t="s">
        <v>11</v>
      </c>
      <c r="E24" s="101"/>
      <c r="F24" s="101"/>
      <c r="G24" s="14" t="s">
        <v>18</v>
      </c>
      <c r="H24" s="14" t="s">
        <v>24</v>
      </c>
      <c r="I24" s="101" t="s">
        <v>19</v>
      </c>
      <c r="J24" s="101"/>
      <c r="K24" s="101"/>
      <c r="L24" s="14" t="s">
        <v>18</v>
      </c>
      <c r="M24" s="14" t="s">
        <v>24</v>
      </c>
      <c r="N24" s="101" t="s">
        <v>10</v>
      </c>
      <c r="O24" s="101"/>
      <c r="P24" s="101"/>
      <c r="Q24" s="14" t="s">
        <v>18</v>
      </c>
      <c r="R24" s="14" t="s">
        <v>24</v>
      </c>
      <c r="S24" s="101" t="s">
        <v>20</v>
      </c>
      <c r="T24" s="101"/>
      <c r="U24" s="101"/>
      <c r="V24" s="14" t="s">
        <v>18</v>
      </c>
      <c r="W24" s="14" t="s">
        <v>24</v>
      </c>
      <c r="X24" s="3"/>
    </row>
    <row r="25" spans="3:24" x14ac:dyDescent="0.2">
      <c r="C25" s="7">
        <v>50</v>
      </c>
      <c r="D25" s="7">
        <v>22.7749372</v>
      </c>
      <c r="E25" s="7">
        <v>22.3193983</v>
      </c>
      <c r="F25" s="7">
        <v>22.431491600000001</v>
      </c>
      <c r="G25" s="15">
        <v>22.508610000000001</v>
      </c>
      <c r="H25" s="15">
        <v>0.237360050766762</v>
      </c>
      <c r="I25" s="7">
        <v>19.733159199999999</v>
      </c>
      <c r="J25" s="7">
        <v>19.544681700000002</v>
      </c>
      <c r="K25" s="7">
        <v>21.171771</v>
      </c>
      <c r="L25" s="15">
        <v>20.14987</v>
      </c>
      <c r="M25" s="15">
        <v>0.88999487925493004</v>
      </c>
      <c r="N25" s="7">
        <v>28.335716600000001</v>
      </c>
      <c r="O25" s="7">
        <v>24.055342400000001</v>
      </c>
      <c r="P25" s="7">
        <v>26.934349399999999</v>
      </c>
      <c r="Q25" s="15">
        <v>26.441803333333301</v>
      </c>
      <c r="R25" s="15">
        <v>2.1822843307491602</v>
      </c>
      <c r="S25" s="7">
        <v>24.779800399999999</v>
      </c>
      <c r="T25" s="7">
        <v>26.7375519</v>
      </c>
      <c r="U25" s="7">
        <v>27.346421800000002</v>
      </c>
      <c r="V25" s="15">
        <v>26.2879233333333</v>
      </c>
      <c r="W25" s="15">
        <v>1.34108450913182</v>
      </c>
    </row>
    <row r="26" spans="3:24" x14ac:dyDescent="0.2">
      <c r="C26" s="7">
        <v>25</v>
      </c>
      <c r="D26" s="7">
        <v>12.7047404</v>
      </c>
      <c r="E26" s="7">
        <v>10.5212524</v>
      </c>
      <c r="F26" s="7">
        <v>13.889136799999999</v>
      </c>
      <c r="G26" s="15">
        <v>12.37171</v>
      </c>
      <c r="H26" s="15">
        <v>1.70846495389867</v>
      </c>
      <c r="I26" s="7">
        <v>11.158798300000001</v>
      </c>
      <c r="J26" s="7">
        <v>11.231815599999999</v>
      </c>
      <c r="K26" s="7">
        <v>10.9392605</v>
      </c>
      <c r="L26" s="15">
        <v>11.109959999999999</v>
      </c>
      <c r="M26" s="15">
        <v>0.15227228112824701</v>
      </c>
      <c r="N26" s="7">
        <v>26.696732999999998</v>
      </c>
      <c r="O26" s="7">
        <v>23.369375699999999</v>
      </c>
      <c r="P26" s="7">
        <v>24.399179400000001</v>
      </c>
      <c r="Q26" s="15">
        <v>24.821763333333301</v>
      </c>
      <c r="R26" s="15">
        <v>1.7034514994073999</v>
      </c>
      <c r="S26" s="7">
        <v>20.504991199999999</v>
      </c>
      <c r="T26" s="7">
        <v>22.588174299999999</v>
      </c>
      <c r="U26" s="7">
        <v>22.089930299999999</v>
      </c>
      <c r="V26" s="15">
        <v>21.727696666666699</v>
      </c>
      <c r="W26" s="15">
        <v>1.0878048855072</v>
      </c>
    </row>
    <row r="27" spans="3:24" x14ac:dyDescent="0.2">
      <c r="C27" s="7">
        <v>12.5</v>
      </c>
      <c r="D27" s="7">
        <v>8.5449345700000006</v>
      </c>
      <c r="E27" s="7">
        <v>7.3552562500000001</v>
      </c>
      <c r="F27" s="7">
        <v>8.9351066699999997</v>
      </c>
      <c r="G27" s="15">
        <v>8.2784326666666708</v>
      </c>
      <c r="H27" s="15">
        <v>0.82295195230604701</v>
      </c>
      <c r="I27" s="7">
        <v>5.8499720100000001</v>
      </c>
      <c r="J27" s="7">
        <v>7.3871150600000002</v>
      </c>
      <c r="K27" s="7">
        <v>7.0674997399999997</v>
      </c>
      <c r="L27" s="15">
        <v>6.7681956666666698</v>
      </c>
      <c r="M27" s="15">
        <v>0.811103854987962</v>
      </c>
      <c r="N27" s="7">
        <v>18.886811099999999</v>
      </c>
      <c r="O27" s="7">
        <v>18.369956999999999</v>
      </c>
      <c r="P27" s="7">
        <v>17.101406799999999</v>
      </c>
      <c r="Q27" s="15">
        <v>18.119393333333299</v>
      </c>
      <c r="R27" s="15">
        <v>0.918695287259781</v>
      </c>
      <c r="S27" s="7">
        <v>15.384615399999999</v>
      </c>
      <c r="T27" s="7">
        <v>16.792012400000001</v>
      </c>
      <c r="U27" s="7">
        <v>15.0348322</v>
      </c>
      <c r="V27" s="15">
        <v>15.7371533333333</v>
      </c>
      <c r="W27" s="15">
        <v>0.93012375597730801</v>
      </c>
    </row>
    <row r="28" spans="3:24" x14ac:dyDescent="0.2">
      <c r="C28" s="7">
        <v>6.25</v>
      </c>
      <c r="D28" s="7">
        <v>4.8531068599999996</v>
      </c>
      <c r="E28" s="7">
        <v>4.6178065400000001</v>
      </c>
      <c r="F28" s="7">
        <v>4.18637865</v>
      </c>
      <c r="G28" s="15">
        <v>4.5524310000000003</v>
      </c>
      <c r="H28" s="15">
        <v>0.33813765322424499</v>
      </c>
      <c r="I28" s="7">
        <v>3.60141818</v>
      </c>
      <c r="J28" s="7">
        <v>2.76780654</v>
      </c>
      <c r="K28" s="7">
        <v>2.8474854000000001</v>
      </c>
      <c r="L28" s="15">
        <v>3.0722366666666701</v>
      </c>
      <c r="M28" s="15">
        <v>0.46001283523651099</v>
      </c>
      <c r="N28" s="7">
        <v>15.366846300000001</v>
      </c>
      <c r="O28" s="7">
        <v>12.614812199999999</v>
      </c>
      <c r="P28" s="7">
        <v>12.7930832</v>
      </c>
      <c r="Q28" s="15">
        <v>13.59158</v>
      </c>
      <c r="R28" s="15">
        <v>1.5400106259049</v>
      </c>
      <c r="S28" s="7">
        <v>7.9859072199999996</v>
      </c>
      <c r="T28" s="7">
        <v>9.8936721999999993</v>
      </c>
      <c r="U28" s="7">
        <v>10.8676377</v>
      </c>
      <c r="V28" s="15">
        <v>9.5824063333333296</v>
      </c>
      <c r="W28" s="15">
        <v>1.4658652759569499</v>
      </c>
    </row>
    <row r="29" spans="3:24" x14ac:dyDescent="0.2">
      <c r="C29" s="7">
        <v>3.1</v>
      </c>
      <c r="D29" s="7">
        <v>3.3018459099999999</v>
      </c>
      <c r="E29" s="7">
        <v>1.81039006</v>
      </c>
      <c r="F29" s="7">
        <v>1.7227528299999999</v>
      </c>
      <c r="G29" s="15">
        <v>2.2783296666666701</v>
      </c>
      <c r="H29" s="15">
        <v>0.88747356264416899</v>
      </c>
      <c r="I29" s="7">
        <v>1.52080612</v>
      </c>
      <c r="J29" s="7">
        <v>2.76780654</v>
      </c>
      <c r="K29" s="7">
        <v>1.8334528299999999</v>
      </c>
      <c r="L29" s="15">
        <v>2.0406886666666701</v>
      </c>
      <c r="M29" s="15">
        <v>0.64881649150922005</v>
      </c>
      <c r="N29" s="7">
        <v>7.6009239900000001</v>
      </c>
      <c r="O29" s="7">
        <v>6.8131612600000002</v>
      </c>
      <c r="P29" s="7">
        <v>6.9607268500000004</v>
      </c>
      <c r="Q29" s="15">
        <v>7.1249373333333299</v>
      </c>
      <c r="R29" s="15">
        <v>0.41876772944238799</v>
      </c>
      <c r="S29" s="7">
        <v>6.0951262499999999</v>
      </c>
      <c r="T29" s="7">
        <v>6.6260373399999999</v>
      </c>
      <c r="U29" s="7">
        <v>5.5224825800000001</v>
      </c>
      <c r="V29" s="15">
        <v>6.0812153333333301</v>
      </c>
      <c r="W29" s="15">
        <v>0.55190849578017298</v>
      </c>
    </row>
    <row r="30" spans="3:24" x14ac:dyDescent="0.2">
      <c r="C30" s="7">
        <v>1.7</v>
      </c>
      <c r="D30" s="7">
        <v>3.0418580500000001</v>
      </c>
      <c r="E30" s="7">
        <v>-8.7457999999999998E-3</v>
      </c>
      <c r="F30" s="7">
        <v>1.5353030400000001</v>
      </c>
      <c r="G30" s="15">
        <v>1.52280366666667</v>
      </c>
      <c r="H30" s="15">
        <v>1.52534240989239</v>
      </c>
      <c r="I30" s="7">
        <v>0.72774771000000005</v>
      </c>
      <c r="J30" s="7">
        <v>0.65180426999999996</v>
      </c>
      <c r="K30" s="7">
        <v>1.5671412499999999</v>
      </c>
      <c r="L30" s="15">
        <v>0.98223099999999997</v>
      </c>
      <c r="M30" s="15">
        <v>0.50796816224936803</v>
      </c>
      <c r="N30" s="7">
        <v>5.3679463199999997</v>
      </c>
      <c r="O30" s="7">
        <v>4.1739332600000001</v>
      </c>
      <c r="P30" s="7">
        <v>5.3048065700000002</v>
      </c>
      <c r="Q30" s="15">
        <v>4.9488953333333301</v>
      </c>
      <c r="R30" s="15">
        <v>0.671879153489921</v>
      </c>
      <c r="S30" s="7">
        <v>2.4779800399999998</v>
      </c>
      <c r="T30" s="7">
        <v>2.9564315400000001</v>
      </c>
      <c r="U30" s="7">
        <v>4.4585180500000003</v>
      </c>
      <c r="V30" s="15">
        <v>3.2976433333333302</v>
      </c>
      <c r="W30" s="15">
        <v>1.03341742430507</v>
      </c>
    </row>
  </sheetData>
  <mergeCells count="6">
    <mergeCell ref="S24:U24"/>
    <mergeCell ref="D9:F9"/>
    <mergeCell ref="I9:K9"/>
    <mergeCell ref="D24:F24"/>
    <mergeCell ref="I24:K24"/>
    <mergeCell ref="N24:P2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A78B6-F9A5-4813-9E5F-9CDA1B289D3F}">
  <dimension ref="B2:I9"/>
  <sheetViews>
    <sheetView workbookViewId="0">
      <selection activeCell="F10" sqref="F10"/>
    </sheetView>
  </sheetViews>
  <sheetFormatPr baseColWidth="10" defaultColWidth="8.83203125" defaultRowHeight="15" x14ac:dyDescent="0.2"/>
  <cols>
    <col min="2" max="2" width="14.1640625" customWidth="1"/>
    <col min="3" max="3" width="19.5" customWidth="1"/>
    <col min="4" max="4" width="12.5" customWidth="1"/>
    <col min="5" max="5" width="15.5" customWidth="1"/>
    <col min="6" max="6" width="27.33203125" customWidth="1"/>
    <col min="9" max="9" width="24" customWidth="1"/>
  </cols>
  <sheetData>
    <row r="2" spans="2:9" x14ac:dyDescent="0.2">
      <c r="B2" s="3" t="s">
        <v>446</v>
      </c>
    </row>
    <row r="5" spans="2:9" x14ac:dyDescent="0.2">
      <c r="B5" s="95" t="s">
        <v>309</v>
      </c>
      <c r="C5" s="95"/>
      <c r="D5" s="95"/>
      <c r="E5" s="95"/>
      <c r="F5" s="95"/>
      <c r="G5" s="95"/>
      <c r="H5" s="95"/>
      <c r="I5" s="95"/>
    </row>
    <row r="6" spans="2:9" ht="43" x14ac:dyDescent="0.2">
      <c r="B6" s="40" t="s">
        <v>286</v>
      </c>
      <c r="C6" s="41" t="s">
        <v>308</v>
      </c>
      <c r="D6" s="40" t="s">
        <v>287</v>
      </c>
      <c r="E6" s="53" t="s">
        <v>288</v>
      </c>
      <c r="F6" s="40" t="s">
        <v>289</v>
      </c>
      <c r="G6" s="53" t="s">
        <v>290</v>
      </c>
      <c r="H6" s="40" t="s">
        <v>291</v>
      </c>
      <c r="I6" s="42" t="s">
        <v>292</v>
      </c>
    </row>
    <row r="7" spans="2:9" x14ac:dyDescent="0.2">
      <c r="B7" s="43" t="s">
        <v>2</v>
      </c>
      <c r="C7" s="43" t="s">
        <v>304</v>
      </c>
      <c r="D7" s="43" t="s">
        <v>305</v>
      </c>
      <c r="E7" s="48">
        <v>1.0968599999999999</v>
      </c>
      <c r="F7" s="47">
        <v>8123</v>
      </c>
      <c r="G7" s="48">
        <v>1.240667</v>
      </c>
      <c r="H7" s="39">
        <v>13363</v>
      </c>
      <c r="I7" s="50">
        <v>5.2739047227067903E-4</v>
      </c>
    </row>
    <row r="8" spans="2:9" x14ac:dyDescent="0.2">
      <c r="B8" s="43" t="s">
        <v>216</v>
      </c>
      <c r="C8" s="43" t="s">
        <v>303</v>
      </c>
      <c r="D8" s="43" t="s">
        <v>306</v>
      </c>
      <c r="E8" s="48">
        <v>0.42267700000000002</v>
      </c>
      <c r="F8" s="47">
        <v>856</v>
      </c>
      <c r="G8" s="48">
        <v>0.37410700000000002</v>
      </c>
      <c r="H8" s="43">
        <v>1715</v>
      </c>
      <c r="I8" s="50">
        <v>4.2769038034452703E-4</v>
      </c>
    </row>
    <row r="9" spans="2:9" x14ac:dyDescent="0.2">
      <c r="B9" s="43" t="s">
        <v>3</v>
      </c>
      <c r="C9" s="43" t="s">
        <v>304</v>
      </c>
      <c r="D9" s="43" t="s">
        <v>307</v>
      </c>
      <c r="E9" s="48">
        <v>1.245557</v>
      </c>
      <c r="F9" s="47">
        <v>8123</v>
      </c>
      <c r="G9" s="48">
        <v>1.2872680000000001</v>
      </c>
      <c r="H9" s="39">
        <v>13363</v>
      </c>
      <c r="I9" s="50">
        <v>3.76987169833911E-4</v>
      </c>
    </row>
  </sheetData>
  <mergeCells count="1">
    <mergeCell ref="B5:I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03F3-F563-4DC6-ACD2-53D3764B7E4E}">
  <dimension ref="B3:I14"/>
  <sheetViews>
    <sheetView workbookViewId="0">
      <selection activeCell="B3" sqref="B3"/>
    </sheetView>
  </sheetViews>
  <sheetFormatPr baseColWidth="10" defaultColWidth="8.83203125" defaultRowHeight="15" x14ac:dyDescent="0.2"/>
  <cols>
    <col min="2" max="2" width="18.5" customWidth="1"/>
    <col min="3" max="3" width="17.33203125" customWidth="1"/>
    <col min="4" max="4" width="16" customWidth="1"/>
    <col min="5" max="5" width="15.83203125" customWidth="1"/>
    <col min="6" max="6" width="19.1640625" customWidth="1"/>
    <col min="9" max="9" width="21" customWidth="1"/>
  </cols>
  <sheetData>
    <row r="3" spans="2:9" x14ac:dyDescent="0.2">
      <c r="B3" s="3" t="s">
        <v>448</v>
      </c>
    </row>
    <row r="4" spans="2:9" x14ac:dyDescent="0.2">
      <c r="B4" s="3"/>
    </row>
    <row r="5" spans="2:9" x14ac:dyDescent="0.2">
      <c r="B5" s="95" t="s">
        <v>344</v>
      </c>
      <c r="C5" s="95"/>
      <c r="D5" s="95"/>
      <c r="E5" s="95"/>
      <c r="F5" s="95"/>
      <c r="G5" s="95"/>
      <c r="H5" s="95"/>
      <c r="I5" s="95"/>
    </row>
    <row r="6" spans="2:9" ht="43" x14ac:dyDescent="0.2">
      <c r="B6" s="40" t="s">
        <v>286</v>
      </c>
      <c r="C6" s="41" t="s">
        <v>308</v>
      </c>
      <c r="D6" s="40" t="s">
        <v>287</v>
      </c>
      <c r="E6" s="53" t="s">
        <v>293</v>
      </c>
      <c r="F6" s="40" t="s">
        <v>294</v>
      </c>
      <c r="G6" s="53" t="s">
        <v>295</v>
      </c>
      <c r="H6" s="40" t="s">
        <v>296</v>
      </c>
      <c r="I6" s="42" t="s">
        <v>343</v>
      </c>
    </row>
    <row r="7" spans="2:9" x14ac:dyDescent="0.2">
      <c r="B7" s="43" t="s">
        <v>2</v>
      </c>
      <c r="C7" s="43" t="s">
        <v>304</v>
      </c>
      <c r="D7" s="43" t="s">
        <v>305</v>
      </c>
      <c r="E7" s="48">
        <v>1.6311960000000001</v>
      </c>
      <c r="F7" s="43">
        <v>5267</v>
      </c>
      <c r="G7" s="48">
        <v>1.6719599999999999</v>
      </c>
      <c r="H7" s="43">
        <v>6757</v>
      </c>
      <c r="I7" s="49">
        <v>0.474807175058716</v>
      </c>
    </row>
    <row r="8" spans="2:9" x14ac:dyDescent="0.2">
      <c r="B8" s="43" t="s">
        <v>216</v>
      </c>
      <c r="C8" s="43" t="s">
        <v>303</v>
      </c>
      <c r="D8" s="43" t="s">
        <v>306</v>
      </c>
      <c r="E8" s="48">
        <v>0.43217</v>
      </c>
      <c r="F8" s="43">
        <v>48737</v>
      </c>
      <c r="G8" s="48">
        <v>0.403949</v>
      </c>
      <c r="H8" s="43">
        <v>73563</v>
      </c>
      <c r="I8" s="49">
        <v>3.3858414956530197E-5</v>
      </c>
    </row>
    <row r="9" spans="2:9" x14ac:dyDescent="0.2">
      <c r="B9" s="43" t="s">
        <v>3</v>
      </c>
      <c r="C9" s="43" t="s">
        <v>302</v>
      </c>
      <c r="D9" s="43" t="s">
        <v>307</v>
      </c>
      <c r="E9" s="48">
        <v>1.260132</v>
      </c>
      <c r="F9" s="43">
        <v>5267</v>
      </c>
      <c r="G9" s="48">
        <v>1.270813</v>
      </c>
      <c r="H9" s="43">
        <v>6757</v>
      </c>
      <c r="I9" s="50">
        <v>5.3126980000000002E-3</v>
      </c>
    </row>
    <row r="10" spans="2:9" x14ac:dyDescent="0.2">
      <c r="B10" s="95" t="s">
        <v>313</v>
      </c>
      <c r="C10" s="95"/>
      <c r="D10" s="95"/>
      <c r="E10" s="95"/>
      <c r="F10" s="95"/>
      <c r="G10" s="95"/>
      <c r="H10" s="95"/>
      <c r="I10" s="95"/>
    </row>
    <row r="11" spans="2:9" ht="43" x14ac:dyDescent="0.2">
      <c r="B11" s="40" t="s">
        <v>286</v>
      </c>
      <c r="C11" s="41" t="s">
        <v>308</v>
      </c>
      <c r="D11" s="40" t="s">
        <v>287</v>
      </c>
      <c r="E11" s="53" t="s">
        <v>293</v>
      </c>
      <c r="F11" s="40" t="s">
        <v>294</v>
      </c>
      <c r="G11" s="53" t="s">
        <v>295</v>
      </c>
      <c r="H11" s="40" t="s">
        <v>296</v>
      </c>
      <c r="I11" s="42" t="s">
        <v>343</v>
      </c>
    </row>
    <row r="12" spans="2:9" x14ac:dyDescent="0.2">
      <c r="B12" s="43" t="s">
        <v>2</v>
      </c>
      <c r="C12" s="43" t="s">
        <v>304</v>
      </c>
      <c r="D12" s="43" t="s">
        <v>305</v>
      </c>
      <c r="E12" s="48">
        <v>1.201157</v>
      </c>
      <c r="F12" s="43">
        <v>513889</v>
      </c>
      <c r="G12" s="48">
        <v>1.5097</v>
      </c>
      <c r="H12" s="43">
        <v>299843</v>
      </c>
      <c r="I12" s="48">
        <v>1.3504000000000001E-248</v>
      </c>
    </row>
    <row r="13" spans="2:9" x14ac:dyDescent="0.2">
      <c r="B13" s="43" t="s">
        <v>216</v>
      </c>
      <c r="C13" s="43" t="s">
        <v>303</v>
      </c>
      <c r="D13" s="43" t="s">
        <v>306</v>
      </c>
      <c r="E13" s="48">
        <v>0.53064299999999998</v>
      </c>
      <c r="F13" s="43">
        <v>27973</v>
      </c>
      <c r="G13" s="48">
        <v>0.41302</v>
      </c>
      <c r="H13" s="43">
        <v>16413</v>
      </c>
      <c r="I13" s="76">
        <v>4.8414600000000002E-50</v>
      </c>
    </row>
    <row r="14" spans="2:9" x14ac:dyDescent="0.2">
      <c r="B14" s="43" t="s">
        <v>3</v>
      </c>
      <c r="C14" s="43" t="s">
        <v>302</v>
      </c>
      <c r="D14" s="43" t="s">
        <v>307</v>
      </c>
      <c r="E14" s="48">
        <v>1.2194339999999999</v>
      </c>
      <c r="F14" s="43">
        <v>513889</v>
      </c>
      <c r="G14" s="48">
        <v>1.2409250000000001</v>
      </c>
      <c r="H14" s="43">
        <v>299843</v>
      </c>
      <c r="I14" s="48">
        <v>0</v>
      </c>
    </row>
  </sheetData>
  <mergeCells count="2">
    <mergeCell ref="B10:I10"/>
    <mergeCell ref="B5:I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F9CA2-5AD6-4C8D-A26C-C7BC455F057E}">
  <dimension ref="B3:L24"/>
  <sheetViews>
    <sheetView workbookViewId="0">
      <selection activeCell="B3" sqref="B3"/>
    </sheetView>
  </sheetViews>
  <sheetFormatPr baseColWidth="10" defaultColWidth="8.83203125" defaultRowHeight="15" x14ac:dyDescent="0.2"/>
  <cols>
    <col min="3" max="3" width="15.5" customWidth="1"/>
    <col min="4" max="4" width="15.83203125" customWidth="1"/>
    <col min="5" max="5" width="29.6640625" customWidth="1"/>
    <col min="6" max="6" width="15.5" customWidth="1"/>
    <col min="10" max="10" width="21.5" customWidth="1"/>
  </cols>
  <sheetData>
    <row r="3" spans="2:12" x14ac:dyDescent="0.2">
      <c r="B3" s="3" t="s">
        <v>447</v>
      </c>
    </row>
    <row r="5" spans="2:12" x14ac:dyDescent="0.2">
      <c r="C5" s="102" t="s">
        <v>345</v>
      </c>
      <c r="D5" s="103"/>
      <c r="E5" s="103"/>
      <c r="F5" s="103"/>
      <c r="G5" s="103"/>
      <c r="H5" s="103"/>
      <c r="I5" s="103"/>
      <c r="J5" s="104"/>
    </row>
    <row r="6" spans="2:12" ht="57" x14ac:dyDescent="0.2">
      <c r="C6" s="40" t="s">
        <v>286</v>
      </c>
      <c r="D6" s="41" t="s">
        <v>308</v>
      </c>
      <c r="E6" s="40" t="s">
        <v>287</v>
      </c>
      <c r="F6" s="53" t="s">
        <v>288</v>
      </c>
      <c r="G6" s="40" t="s">
        <v>289</v>
      </c>
      <c r="H6" s="53" t="s">
        <v>290</v>
      </c>
      <c r="I6" s="40" t="s">
        <v>291</v>
      </c>
      <c r="J6" s="42" t="s">
        <v>292</v>
      </c>
    </row>
    <row r="7" spans="2:12" x14ac:dyDescent="0.2">
      <c r="C7" s="43" t="s">
        <v>2</v>
      </c>
      <c r="D7" s="43" t="s">
        <v>304</v>
      </c>
      <c r="E7" s="43" t="s">
        <v>305</v>
      </c>
      <c r="F7" s="55">
        <v>2.5537999999999998</v>
      </c>
      <c r="G7" s="47">
        <v>25619</v>
      </c>
      <c r="H7" s="55">
        <v>2.8919000000000001</v>
      </c>
      <c r="I7" s="47">
        <v>26903</v>
      </c>
      <c r="J7" s="52">
        <v>1.5578E-4</v>
      </c>
    </row>
    <row r="8" spans="2:12" x14ac:dyDescent="0.2">
      <c r="C8" s="43" t="s">
        <v>216</v>
      </c>
      <c r="D8" s="43" t="s">
        <v>303</v>
      </c>
      <c r="E8" s="43" t="s">
        <v>306</v>
      </c>
      <c r="F8" s="55">
        <v>0.5585</v>
      </c>
      <c r="G8" s="56">
        <v>1322</v>
      </c>
      <c r="H8" s="55">
        <v>0.51649999999999996</v>
      </c>
      <c r="I8" s="47">
        <v>1165</v>
      </c>
      <c r="J8" s="52">
        <v>1.0279E-3</v>
      </c>
    </row>
    <row r="9" spans="2:12" x14ac:dyDescent="0.2">
      <c r="C9" s="43" t="s">
        <v>3</v>
      </c>
      <c r="D9" s="43" t="s">
        <v>304</v>
      </c>
      <c r="E9" s="43" t="s">
        <v>307</v>
      </c>
      <c r="F9" s="55">
        <v>1.5907</v>
      </c>
      <c r="G9" s="47">
        <v>25619</v>
      </c>
      <c r="H9" s="55">
        <v>1.5782</v>
      </c>
      <c r="I9" s="47">
        <v>26903</v>
      </c>
      <c r="J9" s="52">
        <v>3.4494E-3</v>
      </c>
    </row>
    <row r="10" spans="2:12" x14ac:dyDescent="0.2">
      <c r="C10" s="102" t="s">
        <v>314</v>
      </c>
      <c r="D10" s="103"/>
      <c r="E10" s="103"/>
      <c r="F10" s="103"/>
      <c r="G10" s="103"/>
      <c r="H10" s="103"/>
      <c r="I10" s="103"/>
      <c r="J10" s="104"/>
    </row>
    <row r="11" spans="2:12" ht="57" x14ac:dyDescent="0.2">
      <c r="C11" s="40" t="s">
        <v>286</v>
      </c>
      <c r="D11" s="41" t="s">
        <v>308</v>
      </c>
      <c r="E11" s="40" t="s">
        <v>287</v>
      </c>
      <c r="F11" s="53" t="s">
        <v>288</v>
      </c>
      <c r="G11" s="40" t="s">
        <v>289</v>
      </c>
      <c r="H11" s="53" t="s">
        <v>290</v>
      </c>
      <c r="I11" s="40" t="s">
        <v>291</v>
      </c>
      <c r="J11" s="42" t="s">
        <v>292</v>
      </c>
    </row>
    <row r="12" spans="2:12" x14ac:dyDescent="0.2">
      <c r="C12" s="43" t="s">
        <v>2</v>
      </c>
      <c r="D12" s="43" t="s">
        <v>304</v>
      </c>
      <c r="E12" s="43" t="s">
        <v>305</v>
      </c>
      <c r="F12" s="55">
        <v>2.776961</v>
      </c>
      <c r="G12" s="47">
        <v>54093</v>
      </c>
      <c r="H12" s="55">
        <v>3.0310090000000001</v>
      </c>
      <c r="I12" s="47">
        <v>46307</v>
      </c>
      <c r="J12" s="52">
        <v>2.2940143902422399E-4</v>
      </c>
    </row>
    <row r="13" spans="2:12" x14ac:dyDescent="0.2">
      <c r="C13" s="43" t="s">
        <v>216</v>
      </c>
      <c r="D13" s="43" t="s">
        <v>303</v>
      </c>
      <c r="E13" s="43" t="s">
        <v>306</v>
      </c>
      <c r="F13" s="55">
        <v>0.28354000000000001</v>
      </c>
      <c r="G13" s="56">
        <v>3268</v>
      </c>
      <c r="H13" s="55">
        <v>0.26158300000000001</v>
      </c>
      <c r="I13" s="47">
        <v>2409</v>
      </c>
      <c r="J13" s="52">
        <v>7.5612976956817603E-3</v>
      </c>
    </row>
    <row r="14" spans="2:12" x14ac:dyDescent="0.2">
      <c r="C14" s="43" t="s">
        <v>3</v>
      </c>
      <c r="D14" s="43" t="s">
        <v>304</v>
      </c>
      <c r="E14" s="43" t="s">
        <v>307</v>
      </c>
      <c r="F14" s="55">
        <v>1.4740439999999999</v>
      </c>
      <c r="G14" s="47">
        <v>54093</v>
      </c>
      <c r="H14" s="55">
        <v>1.4959070000000001</v>
      </c>
      <c r="I14" s="47">
        <v>46307</v>
      </c>
      <c r="J14" s="52">
        <v>0.60713605810537796</v>
      </c>
      <c r="L14" t="s">
        <v>311</v>
      </c>
    </row>
    <row r="15" spans="2:12" x14ac:dyDescent="0.2">
      <c r="C15" s="95" t="s">
        <v>312</v>
      </c>
      <c r="D15" s="95"/>
      <c r="E15" s="95"/>
      <c r="F15" s="95"/>
      <c r="G15" s="95"/>
      <c r="H15" s="95"/>
      <c r="I15" s="95"/>
      <c r="J15" s="95"/>
    </row>
    <row r="16" spans="2:12" ht="57" x14ac:dyDescent="0.2">
      <c r="C16" s="44" t="s">
        <v>286</v>
      </c>
      <c r="D16" s="45" t="s">
        <v>308</v>
      </c>
      <c r="E16" s="44" t="s">
        <v>287</v>
      </c>
      <c r="F16" s="54" t="s">
        <v>288</v>
      </c>
      <c r="G16" s="44" t="s">
        <v>289</v>
      </c>
      <c r="H16" s="54" t="s">
        <v>290</v>
      </c>
      <c r="I16" s="44" t="s">
        <v>291</v>
      </c>
      <c r="J16" s="46" t="s">
        <v>292</v>
      </c>
    </row>
    <row r="17" spans="3:10" x14ac:dyDescent="0.2">
      <c r="C17" s="47" t="s">
        <v>2</v>
      </c>
      <c r="D17" s="47" t="s">
        <v>304</v>
      </c>
      <c r="E17" s="47" t="s">
        <v>305</v>
      </c>
      <c r="F17" s="57">
        <v>3.1107420000000001</v>
      </c>
      <c r="G17" s="47">
        <v>17919</v>
      </c>
      <c r="H17" s="55">
        <v>3.1657389999999999</v>
      </c>
      <c r="I17" s="56">
        <v>10507</v>
      </c>
      <c r="J17" s="51">
        <v>2.24260151532417E-5</v>
      </c>
    </row>
    <row r="18" spans="3:10" x14ac:dyDescent="0.2">
      <c r="C18" s="47" t="s">
        <v>216</v>
      </c>
      <c r="D18" s="47" t="s">
        <v>303</v>
      </c>
      <c r="E18" s="47" t="s">
        <v>306</v>
      </c>
      <c r="F18" s="55">
        <v>0.48633900000000002</v>
      </c>
      <c r="G18" s="47">
        <v>1423</v>
      </c>
      <c r="H18" s="55">
        <v>0.40545199999999998</v>
      </c>
      <c r="I18" s="47">
        <v>698</v>
      </c>
      <c r="J18" s="51">
        <v>2.8181622969614501E-9</v>
      </c>
    </row>
    <row r="19" spans="3:10" x14ac:dyDescent="0.2">
      <c r="C19" s="47" t="s">
        <v>3</v>
      </c>
      <c r="D19" s="47" t="s">
        <v>304</v>
      </c>
      <c r="E19" s="47" t="s">
        <v>307</v>
      </c>
      <c r="F19" s="57">
        <v>1.4312400000000001</v>
      </c>
      <c r="G19" s="47">
        <v>17919</v>
      </c>
      <c r="H19" s="55">
        <v>1.4814989999999999</v>
      </c>
      <c r="I19" s="56">
        <v>10507</v>
      </c>
      <c r="J19" s="52">
        <v>3.5592225167041302E-4</v>
      </c>
    </row>
    <row r="20" spans="3:10" x14ac:dyDescent="0.2">
      <c r="C20" s="95" t="s">
        <v>315</v>
      </c>
      <c r="D20" s="95"/>
      <c r="E20" s="95"/>
      <c r="F20" s="95"/>
      <c r="G20" s="95"/>
      <c r="H20" s="95"/>
      <c r="I20" s="95"/>
      <c r="J20" s="95"/>
    </row>
    <row r="21" spans="3:10" ht="57" x14ac:dyDescent="0.2">
      <c r="C21" s="44" t="s">
        <v>286</v>
      </c>
      <c r="D21" s="45" t="s">
        <v>308</v>
      </c>
      <c r="E21" s="44" t="s">
        <v>287</v>
      </c>
      <c r="F21" s="54" t="s">
        <v>288</v>
      </c>
      <c r="G21" s="44" t="s">
        <v>289</v>
      </c>
      <c r="H21" s="54" t="s">
        <v>290</v>
      </c>
      <c r="I21" s="44" t="s">
        <v>291</v>
      </c>
      <c r="J21" s="46" t="s">
        <v>292</v>
      </c>
    </row>
    <row r="22" spans="3:10" x14ac:dyDescent="0.2">
      <c r="C22" s="47" t="s">
        <v>2</v>
      </c>
      <c r="D22" s="47" t="s">
        <v>304</v>
      </c>
      <c r="E22" s="47" t="s">
        <v>305</v>
      </c>
      <c r="F22" s="55">
        <v>0.93672200000000005</v>
      </c>
      <c r="G22" s="61">
        <v>51977</v>
      </c>
      <c r="H22" s="55">
        <v>1.925759</v>
      </c>
      <c r="I22" s="61">
        <v>16393</v>
      </c>
      <c r="J22" s="51">
        <v>4.8628824661186198E-14</v>
      </c>
    </row>
    <row r="23" spans="3:10" x14ac:dyDescent="0.2">
      <c r="C23" s="47" t="s">
        <v>216</v>
      </c>
      <c r="D23" s="47" t="s">
        <v>303</v>
      </c>
      <c r="E23" s="47" t="s">
        <v>306</v>
      </c>
      <c r="F23" s="55">
        <v>0.65597099999999997</v>
      </c>
      <c r="G23" s="47">
        <v>433</v>
      </c>
      <c r="H23" s="55">
        <v>0.41747000000000001</v>
      </c>
      <c r="I23" s="47">
        <v>154</v>
      </c>
      <c r="J23" s="51">
        <v>8.1199818907551899E-14</v>
      </c>
    </row>
    <row r="24" spans="3:10" x14ac:dyDescent="0.2">
      <c r="C24" s="47" t="s">
        <v>3</v>
      </c>
      <c r="D24" s="47" t="s">
        <v>304</v>
      </c>
      <c r="E24" s="47" t="s">
        <v>307</v>
      </c>
      <c r="F24" s="55">
        <v>1.450224</v>
      </c>
      <c r="G24" s="61">
        <v>51977</v>
      </c>
      <c r="H24" s="55">
        <v>1.3194189999999999</v>
      </c>
      <c r="I24" s="61">
        <v>16393</v>
      </c>
      <c r="J24" s="52">
        <v>2.9630488487838402E-2</v>
      </c>
    </row>
  </sheetData>
  <mergeCells count="4">
    <mergeCell ref="C10:J10"/>
    <mergeCell ref="C15:J15"/>
    <mergeCell ref="C20:J20"/>
    <mergeCell ref="C5:J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0BDF6-D4DE-4D52-B55C-9BE996B01069}">
  <dimension ref="A2:V47"/>
  <sheetViews>
    <sheetView workbookViewId="0">
      <selection activeCell="J9" sqref="J9"/>
    </sheetView>
  </sheetViews>
  <sheetFormatPr baseColWidth="10" defaultColWidth="8.83203125" defaultRowHeight="15" x14ac:dyDescent="0.2"/>
  <sheetData>
    <row r="2" spans="2:18" x14ac:dyDescent="0.2">
      <c r="B2" s="3" t="s">
        <v>449</v>
      </c>
    </row>
    <row r="5" spans="2:18" x14ac:dyDescent="0.2">
      <c r="B5" t="s">
        <v>279</v>
      </c>
      <c r="L5" t="s">
        <v>280</v>
      </c>
    </row>
    <row r="7" spans="2:18" x14ac:dyDescent="0.2">
      <c r="B7" t="s">
        <v>275</v>
      </c>
      <c r="G7" t="s">
        <v>226</v>
      </c>
      <c r="L7" t="s">
        <v>275</v>
      </c>
      <c r="Q7" t="s">
        <v>226</v>
      </c>
    </row>
    <row r="8" spans="2:18" s="3" customFormat="1" x14ac:dyDescent="0.2">
      <c r="B8" s="10" t="s">
        <v>7</v>
      </c>
      <c r="C8" s="10" t="s">
        <v>8</v>
      </c>
      <c r="D8" s="6"/>
      <c r="E8" s="6"/>
      <c r="G8" s="10" t="s">
        <v>7</v>
      </c>
      <c r="H8" s="10" t="s">
        <v>8</v>
      </c>
      <c r="L8" s="10" t="s">
        <v>7</v>
      </c>
      <c r="M8" s="10" t="s">
        <v>8</v>
      </c>
      <c r="Q8" s="10" t="s">
        <v>7</v>
      </c>
      <c r="R8" s="10" t="s">
        <v>8</v>
      </c>
    </row>
    <row r="9" spans="2:18" x14ac:dyDescent="0.2">
      <c r="B9" s="7">
        <v>70.197999999999993</v>
      </c>
      <c r="C9" s="7">
        <v>36.747999999999998</v>
      </c>
      <c r="D9" s="4"/>
      <c r="E9" s="4"/>
      <c r="G9" s="7">
        <v>30.428999999999998</v>
      </c>
      <c r="H9" s="7">
        <v>10.625999999999999</v>
      </c>
      <c r="L9" s="13">
        <v>31.928000000000001</v>
      </c>
      <c r="M9" s="13">
        <v>47.064999999999998</v>
      </c>
      <c r="Q9" s="34" t="s">
        <v>276</v>
      </c>
      <c r="R9" s="13">
        <v>0.158</v>
      </c>
    </row>
    <row r="10" spans="2:18" x14ac:dyDescent="0.2">
      <c r="B10" s="7">
        <v>25.125</v>
      </c>
      <c r="C10" s="7">
        <v>33.439</v>
      </c>
      <c r="D10" s="4"/>
      <c r="E10" s="4"/>
      <c r="G10" s="7">
        <v>19.952999999999999</v>
      </c>
      <c r="H10" s="7">
        <v>8.6790000000000003</v>
      </c>
      <c r="L10" s="13">
        <v>34.057000000000002</v>
      </c>
      <c r="M10" s="13">
        <v>28.391999999999999</v>
      </c>
      <c r="Q10" s="13">
        <v>5.6360000000000001</v>
      </c>
      <c r="R10" s="13">
        <v>1.518</v>
      </c>
    </row>
    <row r="11" spans="2:18" x14ac:dyDescent="0.2">
      <c r="B11" s="7">
        <v>15.521000000000001</v>
      </c>
      <c r="C11" s="7">
        <v>43.116</v>
      </c>
      <c r="D11" s="4"/>
      <c r="E11" s="4"/>
      <c r="G11" s="7">
        <v>46.091000000000001</v>
      </c>
      <c r="H11" s="7">
        <v>11.641999999999999</v>
      </c>
      <c r="L11" s="13">
        <v>39.472000000000001</v>
      </c>
      <c r="M11" s="13">
        <v>25.562000000000001</v>
      </c>
      <c r="Q11" s="13">
        <v>2.09</v>
      </c>
      <c r="R11" s="13">
        <v>2.2930000000000001</v>
      </c>
    </row>
    <row r="12" spans="2:18" x14ac:dyDescent="0.2">
      <c r="B12" s="7">
        <v>30.43</v>
      </c>
      <c r="C12" s="7">
        <v>25.108000000000001</v>
      </c>
      <c r="D12" s="4"/>
      <c r="E12" s="4"/>
      <c r="G12" s="7">
        <v>7.8360000000000003</v>
      </c>
      <c r="H12" s="7">
        <v>4.0179999999999998</v>
      </c>
      <c r="L12" s="13"/>
      <c r="M12" s="13">
        <v>22.646999999999998</v>
      </c>
      <c r="Q12" s="13">
        <v>4.28</v>
      </c>
      <c r="R12" s="13">
        <v>1.2350000000000001</v>
      </c>
    </row>
    <row r="13" spans="2:18" x14ac:dyDescent="0.2">
      <c r="B13" s="7">
        <v>41.067</v>
      </c>
      <c r="C13" s="7">
        <v>22.684000000000001</v>
      </c>
      <c r="D13" s="4"/>
      <c r="E13" s="4"/>
      <c r="G13" s="7">
        <v>10.384</v>
      </c>
      <c r="H13" s="7">
        <v>3.3119999999999998</v>
      </c>
      <c r="L13" s="13">
        <v>53.856999999999999</v>
      </c>
      <c r="M13" s="13">
        <v>23.303000000000001</v>
      </c>
      <c r="Q13" s="13">
        <v>4.28</v>
      </c>
      <c r="R13" s="13">
        <v>3.9609999999999999</v>
      </c>
    </row>
    <row r="14" spans="2:18" x14ac:dyDescent="0.2">
      <c r="B14" s="7">
        <v>50.985999999999997</v>
      </c>
      <c r="C14" s="7">
        <v>32.921999999999997</v>
      </c>
      <c r="D14" s="4"/>
      <c r="E14" s="4"/>
      <c r="G14" s="7">
        <v>18.28</v>
      </c>
      <c r="H14" s="7">
        <v>2.5110000000000001</v>
      </c>
      <c r="L14" s="13">
        <v>43.204999999999998</v>
      </c>
      <c r="M14" s="13">
        <v>27.414999999999999</v>
      </c>
      <c r="Q14" s="13">
        <v>14.641</v>
      </c>
      <c r="R14" s="13">
        <v>3.2050000000000001</v>
      </c>
    </row>
    <row r="15" spans="2:18" x14ac:dyDescent="0.2">
      <c r="B15" s="7">
        <v>53.606999999999999</v>
      </c>
      <c r="C15" s="7">
        <v>26.846</v>
      </c>
      <c r="D15" s="4"/>
      <c r="E15" s="4"/>
      <c r="G15" s="7">
        <v>19.623999999999999</v>
      </c>
      <c r="H15" s="7">
        <v>7.399</v>
      </c>
      <c r="L15" s="13">
        <v>49.087000000000003</v>
      </c>
      <c r="M15" s="13">
        <v>32.957000000000001</v>
      </c>
      <c r="Q15" s="13">
        <v>5.181</v>
      </c>
      <c r="R15" s="13">
        <v>8.2850000000000001</v>
      </c>
    </row>
    <row r="16" spans="2:18" x14ac:dyDescent="0.2">
      <c r="B16" s="7">
        <v>121.575</v>
      </c>
      <c r="C16" s="7">
        <v>20.044</v>
      </c>
      <c r="D16" s="4"/>
      <c r="E16" s="4"/>
      <c r="G16" s="7">
        <v>48.018999999999998</v>
      </c>
      <c r="H16" s="7">
        <v>4.6660000000000004</v>
      </c>
      <c r="L16" s="13">
        <v>31.983000000000001</v>
      </c>
      <c r="M16" s="13">
        <v>33.56</v>
      </c>
      <c r="Q16" s="13">
        <v>4.8769999999999998</v>
      </c>
      <c r="R16" s="13">
        <v>6.35</v>
      </c>
    </row>
    <row r="17" spans="2:22" x14ac:dyDescent="0.2">
      <c r="B17" s="7">
        <v>76.864000000000004</v>
      </c>
      <c r="C17" s="7">
        <v>33.872</v>
      </c>
      <c r="D17" s="4"/>
      <c r="E17" s="4"/>
      <c r="G17" s="7">
        <v>24.102</v>
      </c>
      <c r="H17" s="7">
        <v>1.24</v>
      </c>
      <c r="L17" s="13">
        <v>20.972000000000001</v>
      </c>
      <c r="M17" s="13">
        <v>24.67</v>
      </c>
      <c r="Q17" s="13">
        <v>9.5589999999999993</v>
      </c>
      <c r="R17" s="13">
        <v>5.3170000000000002</v>
      </c>
    </row>
    <row r="18" spans="2:22" x14ac:dyDescent="0.2">
      <c r="B18" s="7">
        <v>63.459000000000003</v>
      </c>
      <c r="C18" s="7">
        <v>36.777999999999999</v>
      </c>
      <c r="D18" s="4"/>
      <c r="E18" s="4"/>
      <c r="G18" s="7">
        <v>25.42</v>
      </c>
      <c r="H18" s="7">
        <v>6.6829999999999998</v>
      </c>
      <c r="L18" s="13">
        <v>28.725999999999999</v>
      </c>
      <c r="M18" s="13">
        <v>14.43</v>
      </c>
      <c r="Q18" s="13">
        <v>4.66</v>
      </c>
      <c r="R18" s="13">
        <v>8.0609999999999999</v>
      </c>
    </row>
    <row r="19" spans="2:22" x14ac:dyDescent="0.2">
      <c r="B19" s="7">
        <v>54.445</v>
      </c>
      <c r="C19" s="7">
        <v>28.164999999999999</v>
      </c>
      <c r="D19" s="4"/>
      <c r="E19" s="4"/>
      <c r="G19" s="7">
        <v>22.305</v>
      </c>
      <c r="H19" s="7">
        <v>10.36</v>
      </c>
      <c r="L19" s="13">
        <v>21</v>
      </c>
      <c r="M19" s="13">
        <v>32.719000000000001</v>
      </c>
      <c r="Q19" s="13">
        <v>2.5470000000000002</v>
      </c>
      <c r="R19" s="34" t="s">
        <v>277</v>
      </c>
      <c r="T19" t="s">
        <v>281</v>
      </c>
    </row>
    <row r="20" spans="2:22" x14ac:dyDescent="0.2">
      <c r="B20" s="7">
        <v>83.251999999999995</v>
      </c>
      <c r="C20" s="7">
        <v>23.78</v>
      </c>
      <c r="D20" s="4"/>
      <c r="E20" s="4"/>
      <c r="G20" s="7">
        <v>35.771999999999998</v>
      </c>
      <c r="H20" s="7">
        <v>8.24</v>
      </c>
      <c r="L20" s="13">
        <v>22.664999999999999</v>
      </c>
      <c r="M20" s="13">
        <v>29.058</v>
      </c>
      <c r="Q20" s="13">
        <v>5.3019999999999996</v>
      </c>
      <c r="R20" s="13">
        <v>5.7290000000000001</v>
      </c>
      <c r="T20" s="12"/>
      <c r="U20" s="12" t="s">
        <v>7</v>
      </c>
      <c r="V20" s="12" t="s">
        <v>8</v>
      </c>
    </row>
    <row r="21" spans="2:22" x14ac:dyDescent="0.2">
      <c r="B21" s="7">
        <v>57.933999999999997</v>
      </c>
      <c r="C21" s="7">
        <v>28.888999999999999</v>
      </c>
      <c r="D21" s="4"/>
      <c r="E21" s="4"/>
      <c r="G21" s="7">
        <v>23.963999999999999</v>
      </c>
      <c r="H21" s="7">
        <v>3.403</v>
      </c>
      <c r="L21" s="13"/>
      <c r="M21" s="13">
        <v>25.538</v>
      </c>
      <c r="Q21" s="13">
        <v>7.3319999999999999</v>
      </c>
      <c r="R21" s="13">
        <v>5.0179999999999998</v>
      </c>
      <c r="T21" s="17" t="s">
        <v>122</v>
      </c>
      <c r="U21" s="11"/>
      <c r="V21" s="11"/>
    </row>
    <row r="22" spans="2:22" x14ac:dyDescent="0.2">
      <c r="B22" s="7">
        <v>53.567999999999998</v>
      </c>
      <c r="C22" s="7">
        <v>21.949000000000002</v>
      </c>
      <c r="D22" s="4"/>
      <c r="E22" s="4"/>
      <c r="G22" s="7">
        <v>20.428000000000001</v>
      </c>
      <c r="H22" s="7">
        <v>6.577</v>
      </c>
      <c r="L22" s="13"/>
      <c r="M22" s="13">
        <v>26.925999999999998</v>
      </c>
      <c r="Q22" s="13">
        <v>10.039</v>
      </c>
      <c r="R22" s="13">
        <v>2.11</v>
      </c>
      <c r="T22" s="17" t="s">
        <v>282</v>
      </c>
      <c r="U22" s="11"/>
      <c r="V22" s="11"/>
    </row>
    <row r="23" spans="2:22" x14ac:dyDescent="0.2">
      <c r="B23" s="7">
        <v>47.665999999999997</v>
      </c>
      <c r="C23" s="7">
        <v>22.963000000000001</v>
      </c>
      <c r="D23" s="4"/>
      <c r="E23" s="4"/>
      <c r="G23" s="7">
        <v>16.510000000000002</v>
      </c>
      <c r="H23" s="7">
        <v>1.595</v>
      </c>
      <c r="L23" s="13"/>
      <c r="M23" s="13">
        <v>18.213000000000001</v>
      </c>
      <c r="Q23" s="13">
        <v>12.961</v>
      </c>
      <c r="R23" s="13">
        <v>2.2610000000000001</v>
      </c>
      <c r="T23" s="17"/>
      <c r="U23" s="11"/>
      <c r="V23" s="11"/>
    </row>
    <row r="24" spans="2:22" x14ac:dyDescent="0.2">
      <c r="B24" s="7">
        <v>39.319000000000003</v>
      </c>
      <c r="C24" s="7">
        <v>31.484000000000002</v>
      </c>
      <c r="D24" s="4"/>
      <c r="E24" s="4"/>
      <c r="G24" s="7">
        <v>15.426</v>
      </c>
      <c r="H24" s="7">
        <v>6.61</v>
      </c>
      <c r="L24" s="13"/>
      <c r="M24" s="13">
        <v>20.59</v>
      </c>
      <c r="Q24" s="34" t="s">
        <v>278</v>
      </c>
      <c r="R24" s="13">
        <v>4.5110000000000001</v>
      </c>
      <c r="T24" s="17" t="s">
        <v>283</v>
      </c>
      <c r="U24" s="11"/>
      <c r="V24" s="11"/>
    </row>
    <row r="25" spans="2:22" x14ac:dyDescent="0.2">
      <c r="B25" s="7"/>
      <c r="C25" s="7">
        <v>50.848999999999997</v>
      </c>
      <c r="D25" s="4"/>
      <c r="E25" s="4"/>
      <c r="G25" s="7"/>
      <c r="H25" s="7">
        <v>19.893000000000001</v>
      </c>
      <c r="L25" s="13"/>
      <c r="M25" s="13">
        <v>20.853000000000002</v>
      </c>
      <c r="Q25" s="13">
        <v>19.489999999999998</v>
      </c>
      <c r="R25" s="13">
        <v>12.782</v>
      </c>
      <c r="T25" s="17" t="s">
        <v>284</v>
      </c>
      <c r="U25" s="11">
        <v>24</v>
      </c>
      <c r="V25" s="11">
        <v>27</v>
      </c>
    </row>
    <row r="26" spans="2:22" x14ac:dyDescent="0.2">
      <c r="B26" s="7"/>
      <c r="C26" s="7">
        <v>16.652999999999999</v>
      </c>
      <c r="D26" s="4"/>
      <c r="E26" s="4"/>
      <c r="G26" s="7"/>
      <c r="H26" s="7">
        <v>2.3559999999999999</v>
      </c>
      <c r="Q26" s="13">
        <v>14.726000000000001</v>
      </c>
      <c r="R26" s="13">
        <v>9.3339999999999996</v>
      </c>
      <c r="T26" s="17" t="s">
        <v>285</v>
      </c>
      <c r="U26" s="11">
        <v>2</v>
      </c>
      <c r="V26" s="11">
        <v>1</v>
      </c>
    </row>
    <row r="27" spans="2:22" x14ac:dyDescent="0.2">
      <c r="B27" s="7"/>
      <c r="C27" s="7">
        <v>32.667999999999999</v>
      </c>
      <c r="D27" s="4"/>
      <c r="E27" s="4"/>
      <c r="G27" s="7"/>
      <c r="H27" s="7">
        <v>8.0299999999999994</v>
      </c>
      <c r="Q27" s="13">
        <v>18.617999999999999</v>
      </c>
      <c r="R27" s="13">
        <v>3.4249999999999998</v>
      </c>
    </row>
    <row r="28" spans="2:22" x14ac:dyDescent="0.2">
      <c r="B28" s="7"/>
      <c r="C28" s="7">
        <v>31.239000000000001</v>
      </c>
      <c r="D28" s="4"/>
      <c r="E28" s="4"/>
      <c r="G28" s="7"/>
      <c r="H28" s="7">
        <v>7.468</v>
      </c>
      <c r="Q28" s="13">
        <v>7.7910000000000004</v>
      </c>
      <c r="R28" s="13">
        <v>0.316</v>
      </c>
    </row>
    <row r="29" spans="2:22" x14ac:dyDescent="0.2">
      <c r="B29" s="7"/>
      <c r="C29" s="7">
        <v>41.13</v>
      </c>
      <c r="D29" s="4"/>
      <c r="E29" s="4"/>
      <c r="G29" s="7"/>
      <c r="H29" s="7">
        <v>11.829000000000001</v>
      </c>
      <c r="Q29" s="13">
        <v>2.472</v>
      </c>
      <c r="R29" s="13">
        <v>8.6869999999999994</v>
      </c>
    </row>
    <row r="30" spans="2:22" x14ac:dyDescent="0.2">
      <c r="B30" s="7"/>
      <c r="C30" s="7">
        <v>37.466000000000001</v>
      </c>
      <c r="D30" s="4"/>
      <c r="E30" s="4"/>
      <c r="G30" s="7"/>
      <c r="H30" s="7">
        <v>9.4789999999999992</v>
      </c>
      <c r="Q30" s="13">
        <v>5.1589999999999998</v>
      </c>
      <c r="R30" s="13">
        <v>4.1820000000000004</v>
      </c>
    </row>
    <row r="31" spans="2:22" x14ac:dyDescent="0.2">
      <c r="B31" s="7"/>
      <c r="C31" s="7">
        <v>24.036999999999999</v>
      </c>
      <c r="D31" s="4"/>
      <c r="E31" s="4"/>
      <c r="G31" s="7"/>
      <c r="H31" s="7">
        <v>5.1210000000000004</v>
      </c>
      <c r="Q31" s="13">
        <v>2.5430000000000001</v>
      </c>
      <c r="R31" s="13">
        <v>4.0659999999999998</v>
      </c>
    </row>
    <row r="32" spans="2:22" x14ac:dyDescent="0.2">
      <c r="B32" s="7"/>
      <c r="C32" s="7">
        <v>22.33</v>
      </c>
      <c r="D32" s="4"/>
      <c r="E32" s="4"/>
      <c r="G32" s="7"/>
      <c r="H32" s="7">
        <v>2.5430000000000001</v>
      </c>
      <c r="Q32" s="13">
        <v>1.738</v>
      </c>
      <c r="R32" s="13">
        <v>2.4220000000000002</v>
      </c>
    </row>
    <row r="33" spans="1:18" x14ac:dyDescent="0.2">
      <c r="Q33" s="13"/>
      <c r="R33" s="13">
        <v>1.093</v>
      </c>
    </row>
    <row r="34" spans="1:18" x14ac:dyDescent="0.2">
      <c r="Q34" s="13"/>
      <c r="R34" s="13">
        <v>1.9219999999999999</v>
      </c>
    </row>
    <row r="35" spans="1:18" x14ac:dyDescent="0.2">
      <c r="A35" s="5"/>
      <c r="B35" s="5" t="s">
        <v>7</v>
      </c>
      <c r="C35" s="5" t="s">
        <v>8</v>
      </c>
      <c r="D35" s="5"/>
      <c r="E35" s="5"/>
      <c r="F35" s="5"/>
      <c r="G35" s="5" t="s">
        <v>7</v>
      </c>
      <c r="H35" s="5" t="s">
        <v>8</v>
      </c>
      <c r="K35" s="12"/>
      <c r="L35" s="12" t="s">
        <v>7</v>
      </c>
      <c r="M35" s="12" t="s">
        <v>8</v>
      </c>
      <c r="Q35" s="13"/>
      <c r="R35" s="13">
        <v>3.048</v>
      </c>
    </row>
    <row r="36" spans="1:18" x14ac:dyDescent="0.2">
      <c r="A36" s="20" t="s">
        <v>227</v>
      </c>
      <c r="B36" s="4">
        <v>16</v>
      </c>
      <c r="C36" s="4">
        <v>24</v>
      </c>
      <c r="D36" s="4"/>
      <c r="E36" s="4"/>
      <c r="F36" s="20" t="s">
        <v>227</v>
      </c>
      <c r="G36" s="4">
        <v>16</v>
      </c>
      <c r="H36" s="4">
        <v>24</v>
      </c>
      <c r="K36" s="17" t="s">
        <v>227</v>
      </c>
      <c r="L36" s="11">
        <v>11</v>
      </c>
      <c r="M36" s="11">
        <v>17</v>
      </c>
    </row>
    <row r="37" spans="1:18" x14ac:dyDescent="0.2">
      <c r="A37" s="20"/>
      <c r="B37" s="4"/>
      <c r="C37" s="4"/>
      <c r="D37" s="4"/>
      <c r="E37" s="4"/>
      <c r="F37" s="20"/>
      <c r="G37" s="4"/>
      <c r="H37" s="4"/>
      <c r="K37" s="17"/>
      <c r="L37" s="11"/>
      <c r="M37" s="11"/>
    </row>
    <row r="38" spans="1:18" x14ac:dyDescent="0.2">
      <c r="A38" s="20" t="s">
        <v>228</v>
      </c>
      <c r="B38" s="4">
        <v>39.76</v>
      </c>
      <c r="C38" s="4">
        <v>23.17</v>
      </c>
      <c r="D38" s="4"/>
      <c r="E38" s="4"/>
      <c r="F38" s="20" t="s">
        <v>228</v>
      </c>
      <c r="G38" s="4">
        <v>16.95</v>
      </c>
      <c r="H38" s="4">
        <v>3.335</v>
      </c>
      <c r="K38" s="17" t="s">
        <v>228</v>
      </c>
      <c r="L38" s="11">
        <v>22.67</v>
      </c>
      <c r="M38" s="11">
        <v>21.75</v>
      </c>
      <c r="P38" s="12"/>
      <c r="Q38" s="12" t="s">
        <v>7</v>
      </c>
      <c r="R38" s="12" t="s">
        <v>8</v>
      </c>
    </row>
    <row r="39" spans="1:18" x14ac:dyDescent="0.2">
      <c r="A39" s="20" t="s">
        <v>229</v>
      </c>
      <c r="B39" s="4">
        <v>53.59</v>
      </c>
      <c r="C39" s="4">
        <v>30.06</v>
      </c>
      <c r="D39" s="4"/>
      <c r="E39" s="4"/>
      <c r="F39" s="20" t="s">
        <v>229</v>
      </c>
      <c r="G39" s="4">
        <v>21.37</v>
      </c>
      <c r="H39" s="4">
        <v>6.6470000000000002</v>
      </c>
      <c r="K39" s="17" t="s">
        <v>229</v>
      </c>
      <c r="L39" s="11">
        <v>31.98</v>
      </c>
      <c r="M39" s="11">
        <v>25.56</v>
      </c>
      <c r="P39" s="17" t="s">
        <v>227</v>
      </c>
      <c r="Q39" s="11">
        <v>22</v>
      </c>
      <c r="R39" s="11">
        <v>26</v>
      </c>
    </row>
    <row r="40" spans="1:18" x14ac:dyDescent="0.2">
      <c r="A40" s="20" t="s">
        <v>230</v>
      </c>
      <c r="B40" s="4">
        <v>68.510000000000005</v>
      </c>
      <c r="C40" s="4">
        <v>36.03</v>
      </c>
      <c r="D40" s="4"/>
      <c r="E40" s="4"/>
      <c r="F40" s="20" t="s">
        <v>230</v>
      </c>
      <c r="G40" s="4">
        <v>29.18</v>
      </c>
      <c r="H40" s="4">
        <v>9.2789999999999999</v>
      </c>
      <c r="K40" s="17" t="s">
        <v>230</v>
      </c>
      <c r="L40" s="11">
        <v>43.21</v>
      </c>
      <c r="M40" s="11">
        <v>30.89</v>
      </c>
      <c r="P40" s="17"/>
      <c r="Q40" s="11"/>
      <c r="R40" s="11"/>
    </row>
    <row r="41" spans="1:18" x14ac:dyDescent="0.2">
      <c r="A41" s="20"/>
      <c r="B41" s="4"/>
      <c r="C41" s="4"/>
      <c r="D41" s="4"/>
      <c r="E41" s="4"/>
      <c r="F41" s="20"/>
      <c r="G41" s="4"/>
      <c r="H41" s="4"/>
      <c r="K41" s="17"/>
      <c r="L41" s="11"/>
      <c r="M41" s="11"/>
      <c r="P41" s="17" t="s">
        <v>228</v>
      </c>
      <c r="Q41" s="11">
        <v>3.847</v>
      </c>
      <c r="R41" s="11">
        <v>2.0630000000000002</v>
      </c>
    </row>
    <row r="42" spans="1:18" x14ac:dyDescent="0.2">
      <c r="A42" s="20" t="s">
        <v>18</v>
      </c>
      <c r="B42" s="4">
        <v>55.31</v>
      </c>
      <c r="C42" s="4">
        <v>30.21</v>
      </c>
      <c r="D42" s="4"/>
      <c r="E42" s="4"/>
      <c r="F42" s="20" t="s">
        <v>18</v>
      </c>
      <c r="G42" s="4">
        <v>24.03</v>
      </c>
      <c r="H42" s="4">
        <v>6.8449999999999998</v>
      </c>
      <c r="K42" s="17" t="s">
        <v>18</v>
      </c>
      <c r="L42" s="11">
        <v>34.270000000000003</v>
      </c>
      <c r="M42" s="11">
        <v>26.7</v>
      </c>
      <c r="P42" s="17" t="s">
        <v>229</v>
      </c>
      <c r="Q42" s="11">
        <v>5.242</v>
      </c>
      <c r="R42" s="11">
        <v>3.6930000000000001</v>
      </c>
    </row>
    <row r="43" spans="1:18" x14ac:dyDescent="0.2">
      <c r="A43" s="20" t="s">
        <v>137</v>
      </c>
      <c r="B43" s="4">
        <v>25.28</v>
      </c>
      <c r="C43" s="4">
        <v>8.1820000000000004</v>
      </c>
      <c r="D43" s="4"/>
      <c r="E43" s="4"/>
      <c r="F43" s="20" t="s">
        <v>137</v>
      </c>
      <c r="G43" s="4">
        <v>11.28</v>
      </c>
      <c r="H43" s="4">
        <v>4.2510000000000003</v>
      </c>
      <c r="K43" s="17" t="s">
        <v>137</v>
      </c>
      <c r="L43" s="11">
        <v>11.13</v>
      </c>
      <c r="M43" s="11">
        <v>7.3949999999999996</v>
      </c>
      <c r="P43" s="17" t="s">
        <v>230</v>
      </c>
      <c r="Q43" s="11">
        <v>10.77</v>
      </c>
      <c r="R43" s="11">
        <v>5.8840000000000003</v>
      </c>
    </row>
    <row r="44" spans="1:18" x14ac:dyDescent="0.2">
      <c r="A44" s="20" t="s">
        <v>180</v>
      </c>
      <c r="B44" s="4">
        <v>6.32</v>
      </c>
      <c r="C44" s="4">
        <v>1.67</v>
      </c>
      <c r="D44" s="4"/>
      <c r="E44" s="4"/>
      <c r="F44" s="20" t="s">
        <v>180</v>
      </c>
      <c r="G44" s="4">
        <v>2.819</v>
      </c>
      <c r="H44" s="4">
        <v>0.86780000000000002</v>
      </c>
      <c r="K44" s="17" t="s">
        <v>180</v>
      </c>
      <c r="L44" s="11">
        <v>3.3559999999999999</v>
      </c>
      <c r="M44" s="11">
        <v>1.794</v>
      </c>
      <c r="P44" s="17"/>
      <c r="Q44" s="11"/>
      <c r="R44" s="11"/>
    </row>
    <row r="45" spans="1:18" x14ac:dyDescent="0.2">
      <c r="P45" s="17" t="s">
        <v>18</v>
      </c>
      <c r="Q45" s="11">
        <v>7.5419999999999998</v>
      </c>
      <c r="R45" s="11">
        <v>4.28</v>
      </c>
    </row>
    <row r="46" spans="1:18" x14ac:dyDescent="0.2">
      <c r="P46" s="17" t="s">
        <v>137</v>
      </c>
      <c r="Q46" s="11">
        <v>5.3579999999999997</v>
      </c>
      <c r="R46" s="11">
        <v>3.1030000000000002</v>
      </c>
    </row>
    <row r="47" spans="1:18" x14ac:dyDescent="0.2">
      <c r="P47" s="17" t="s">
        <v>180</v>
      </c>
      <c r="Q47" s="11">
        <v>1.1419999999999999</v>
      </c>
      <c r="R47" s="11">
        <v>0.60850000000000004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B9F04-CA78-4843-9050-FC9D72F14B01}">
  <dimension ref="B2:M54"/>
  <sheetViews>
    <sheetView zoomScale="90" zoomScaleNormal="90" workbookViewId="0">
      <selection activeCell="E16" sqref="E16"/>
    </sheetView>
  </sheetViews>
  <sheetFormatPr baseColWidth="10" defaultColWidth="8.83203125" defaultRowHeight="15" x14ac:dyDescent="0.2"/>
  <cols>
    <col min="2" max="2" width="20" customWidth="1"/>
    <col min="5" max="5" width="26.33203125" customWidth="1"/>
    <col min="6" max="6" width="21.6640625" customWidth="1"/>
    <col min="10" max="10" width="34.83203125" customWidth="1"/>
    <col min="11" max="11" width="20.33203125" customWidth="1"/>
  </cols>
  <sheetData>
    <row r="2" spans="2:13" x14ac:dyDescent="0.2">
      <c r="B2" s="3" t="s">
        <v>450</v>
      </c>
    </row>
    <row r="5" spans="2:13" s="3" customFormat="1" x14ac:dyDescent="0.2">
      <c r="C5" s="94" t="s">
        <v>141</v>
      </c>
      <c r="D5" s="94"/>
      <c r="G5" s="3" t="s">
        <v>240</v>
      </c>
      <c r="L5" s="94" t="s">
        <v>171</v>
      </c>
      <c r="M5" s="94"/>
    </row>
    <row r="6" spans="2:13" x14ac:dyDescent="0.2">
      <c r="C6" s="10" t="s">
        <v>157</v>
      </c>
      <c r="D6" s="10" t="s">
        <v>158</v>
      </c>
      <c r="G6" s="10" t="s">
        <v>157</v>
      </c>
      <c r="H6" s="10" t="s">
        <v>158</v>
      </c>
      <c r="L6" s="10" t="s">
        <v>157</v>
      </c>
      <c r="M6" s="10" t="s">
        <v>158</v>
      </c>
    </row>
    <row r="7" spans="2:13" x14ac:dyDescent="0.2">
      <c r="C7" s="13">
        <v>8.18</v>
      </c>
      <c r="D7" s="13">
        <v>27.6</v>
      </c>
      <c r="G7" s="13">
        <v>8.2699999999999996E-2</v>
      </c>
      <c r="H7" s="13">
        <v>0.1037</v>
      </c>
      <c r="L7" s="13">
        <v>21</v>
      </c>
      <c r="M7" s="13">
        <v>69.7</v>
      </c>
    </row>
    <row r="8" spans="2:13" x14ac:dyDescent="0.2">
      <c r="C8" s="13">
        <v>2.8</v>
      </c>
      <c r="D8" s="13">
        <v>17</v>
      </c>
      <c r="G8" s="13">
        <v>0.14649999999999999</v>
      </c>
      <c r="H8" s="13">
        <v>0.18129999999999999</v>
      </c>
      <c r="J8" s="75"/>
      <c r="L8" s="13">
        <v>2.02</v>
      </c>
      <c r="M8" s="13">
        <v>70.599999999999994</v>
      </c>
    </row>
    <row r="9" spans="2:13" x14ac:dyDescent="0.2">
      <c r="C9" s="13">
        <v>5.39</v>
      </c>
      <c r="D9" s="13">
        <v>11</v>
      </c>
      <c r="G9" s="13">
        <v>0.1171</v>
      </c>
      <c r="H9" s="13">
        <v>1.7426999999999999</v>
      </c>
      <c r="L9" s="13">
        <v>22.7</v>
      </c>
      <c r="M9" s="13">
        <v>24.8</v>
      </c>
    </row>
    <row r="10" spans="2:13" x14ac:dyDescent="0.2">
      <c r="C10" s="13">
        <v>4.87</v>
      </c>
      <c r="D10" s="13">
        <v>9.85</v>
      </c>
      <c r="G10" s="13">
        <v>1.0513999999999999</v>
      </c>
      <c r="H10" s="13">
        <v>0.62929999999999997</v>
      </c>
      <c r="L10" s="13">
        <v>5.32</v>
      </c>
      <c r="M10" s="13">
        <v>9.24</v>
      </c>
    </row>
    <row r="11" spans="2:13" x14ac:dyDescent="0.2">
      <c r="C11" s="13">
        <v>3.95</v>
      </c>
      <c r="D11" s="13">
        <v>11.6</v>
      </c>
      <c r="G11" s="13">
        <v>0.17599999999999999</v>
      </c>
      <c r="H11" s="13">
        <v>0.42880000000000001</v>
      </c>
      <c r="J11" s="75"/>
      <c r="L11" s="13">
        <v>1.87</v>
      </c>
      <c r="M11" s="13">
        <v>24.7</v>
      </c>
    </row>
    <row r="12" spans="2:13" x14ac:dyDescent="0.2">
      <c r="C12" s="13">
        <v>5.95</v>
      </c>
      <c r="D12" s="13">
        <v>5.63</v>
      </c>
      <c r="G12" s="13">
        <v>0.16470000000000001</v>
      </c>
      <c r="H12" s="13">
        <v>0.62670000000000003</v>
      </c>
      <c r="L12" s="13">
        <v>19.3</v>
      </c>
      <c r="M12" s="13">
        <v>30</v>
      </c>
    </row>
    <row r="13" spans="2:13" x14ac:dyDescent="0.2">
      <c r="C13" s="13">
        <v>8.34</v>
      </c>
      <c r="D13" s="13">
        <v>16.100000000000001</v>
      </c>
      <c r="G13" s="13">
        <v>0.1288</v>
      </c>
      <c r="H13" s="13">
        <v>0.115</v>
      </c>
      <c r="L13" s="13">
        <v>17.5</v>
      </c>
      <c r="M13" s="13">
        <v>49.6</v>
      </c>
    </row>
    <row r="14" spans="2:13" x14ac:dyDescent="0.2">
      <c r="C14" s="13">
        <v>3.99</v>
      </c>
      <c r="D14" s="13">
        <v>5.42</v>
      </c>
      <c r="G14" s="13">
        <v>0.2747</v>
      </c>
      <c r="H14" s="13">
        <v>0.14879999999999999</v>
      </c>
      <c r="L14" s="13">
        <v>51.3</v>
      </c>
      <c r="M14" s="13">
        <v>45.9</v>
      </c>
    </row>
    <row r="15" spans="2:13" x14ac:dyDescent="0.2">
      <c r="C15" s="13">
        <v>17.899999999999999</v>
      </c>
      <c r="D15" s="13">
        <v>22.2</v>
      </c>
      <c r="G15" s="13">
        <v>3.1300000000000001E-2</v>
      </c>
      <c r="H15" s="13">
        <v>0.13780000000000001</v>
      </c>
      <c r="L15" s="13">
        <v>52.6</v>
      </c>
      <c r="M15" s="13">
        <v>25.5</v>
      </c>
    </row>
    <row r="16" spans="2:13" x14ac:dyDescent="0.2">
      <c r="C16" s="13"/>
      <c r="D16" s="13">
        <v>6.7</v>
      </c>
      <c r="G16" s="13"/>
      <c r="H16" s="13">
        <v>0.46300000000000002</v>
      </c>
      <c r="L16" s="13"/>
      <c r="M16" s="13">
        <v>16.399999999999999</v>
      </c>
    </row>
    <row r="17" spans="2:13" x14ac:dyDescent="0.2">
      <c r="C17" s="13"/>
      <c r="D17" s="13">
        <v>23.2</v>
      </c>
      <c r="G17" s="13"/>
      <c r="H17" s="13">
        <v>0.29630000000000001</v>
      </c>
      <c r="L17" s="13"/>
      <c r="M17" s="13">
        <v>2.63</v>
      </c>
    </row>
    <row r="18" spans="2:13" x14ac:dyDescent="0.2">
      <c r="C18" s="26"/>
      <c r="D18" s="26">
        <v>4.1900000000000004</v>
      </c>
      <c r="G18" s="13"/>
      <c r="H18" s="13">
        <v>0.2576</v>
      </c>
      <c r="L18" s="13"/>
      <c r="M18" s="13">
        <v>2.76</v>
      </c>
    </row>
    <row r="19" spans="2:13" x14ac:dyDescent="0.2">
      <c r="B19" s="28"/>
      <c r="C19" s="29"/>
      <c r="D19" s="29"/>
      <c r="K19" s="30"/>
      <c r="L19" s="31"/>
      <c r="M19" s="31"/>
    </row>
    <row r="20" spans="2:13" x14ac:dyDescent="0.2">
      <c r="B20" s="28"/>
      <c r="C20" s="29"/>
      <c r="D20" s="29"/>
      <c r="K20" s="30"/>
      <c r="L20" s="31"/>
      <c r="M20" s="31"/>
    </row>
    <row r="21" spans="2:13" x14ac:dyDescent="0.2">
      <c r="B21" s="21"/>
      <c r="C21" s="21" t="s">
        <v>157</v>
      </c>
      <c r="D21" s="21" t="s">
        <v>158</v>
      </c>
      <c r="F21" s="33"/>
      <c r="G21" s="33" t="s">
        <v>157</v>
      </c>
      <c r="H21" s="33" t="s">
        <v>158</v>
      </c>
      <c r="K21" s="18" t="s">
        <v>227</v>
      </c>
      <c r="L21" s="13">
        <v>9</v>
      </c>
      <c r="M21" s="13">
        <v>12</v>
      </c>
    </row>
    <row r="22" spans="2:13" x14ac:dyDescent="0.2">
      <c r="B22" s="23" t="s">
        <v>227</v>
      </c>
      <c r="C22" s="7">
        <v>9</v>
      </c>
      <c r="D22" s="7">
        <v>12</v>
      </c>
      <c r="F22" s="23" t="s">
        <v>227</v>
      </c>
      <c r="G22" s="7">
        <v>9</v>
      </c>
      <c r="H22" s="7">
        <v>12</v>
      </c>
      <c r="K22" s="18"/>
      <c r="L22" s="13"/>
      <c r="M22" s="13"/>
    </row>
    <row r="23" spans="2:13" x14ac:dyDescent="0.2">
      <c r="B23" s="23"/>
      <c r="C23" s="7"/>
      <c r="D23" s="7"/>
      <c r="F23" s="23"/>
      <c r="G23" s="7"/>
      <c r="H23" s="7"/>
      <c r="K23" s="18" t="s">
        <v>228</v>
      </c>
      <c r="L23" s="13">
        <v>3.67</v>
      </c>
      <c r="M23" s="13">
        <v>11.03</v>
      </c>
    </row>
    <row r="24" spans="2:13" x14ac:dyDescent="0.2">
      <c r="B24" s="23" t="s">
        <v>228</v>
      </c>
      <c r="C24" s="7">
        <v>3.97</v>
      </c>
      <c r="D24" s="7">
        <v>5.8979999999999997</v>
      </c>
      <c r="F24" s="23" t="s">
        <v>228</v>
      </c>
      <c r="G24" s="7">
        <v>9.9900000000000003E-2</v>
      </c>
      <c r="H24" s="7">
        <v>0.1406</v>
      </c>
      <c r="K24" s="18" t="s">
        <v>229</v>
      </c>
      <c r="L24" s="13">
        <v>19.3</v>
      </c>
      <c r="M24" s="13">
        <v>25.15</v>
      </c>
    </row>
    <row r="25" spans="2:13" x14ac:dyDescent="0.2">
      <c r="B25" s="23" t="s">
        <v>229</v>
      </c>
      <c r="C25" s="7">
        <v>5.39</v>
      </c>
      <c r="D25" s="7">
        <v>11.3</v>
      </c>
      <c r="F25" s="23" t="s">
        <v>229</v>
      </c>
      <c r="G25" s="7">
        <v>0.14649999999999999</v>
      </c>
      <c r="H25" s="7">
        <v>0.27700000000000002</v>
      </c>
      <c r="K25" s="18" t="s">
        <v>230</v>
      </c>
      <c r="L25" s="13">
        <v>37</v>
      </c>
      <c r="M25" s="13">
        <v>48.68</v>
      </c>
    </row>
    <row r="26" spans="2:13" x14ac:dyDescent="0.2">
      <c r="B26" s="23" t="s">
        <v>230</v>
      </c>
      <c r="C26" s="7">
        <v>8.26</v>
      </c>
      <c r="D26" s="7">
        <v>20.9</v>
      </c>
      <c r="F26" s="23" t="s">
        <v>230</v>
      </c>
      <c r="G26" s="7">
        <v>0.22539999999999999</v>
      </c>
      <c r="H26" s="7">
        <v>0.58579999999999999</v>
      </c>
      <c r="K26" s="18"/>
      <c r="L26" s="13"/>
      <c r="M26" s="13"/>
    </row>
    <row r="27" spans="2:13" x14ac:dyDescent="0.2">
      <c r="B27" s="23"/>
      <c r="C27" s="7"/>
      <c r="D27" s="7"/>
      <c r="F27" s="23"/>
      <c r="G27" s="7"/>
      <c r="H27" s="7"/>
      <c r="K27" s="18" t="s">
        <v>18</v>
      </c>
      <c r="L27" s="13">
        <v>21.51</v>
      </c>
      <c r="M27" s="13">
        <v>30.99</v>
      </c>
    </row>
    <row r="28" spans="2:13" x14ac:dyDescent="0.2">
      <c r="B28" s="23" t="s">
        <v>18</v>
      </c>
      <c r="C28" s="7">
        <v>6.819</v>
      </c>
      <c r="D28" s="7">
        <v>13.37</v>
      </c>
      <c r="F28" s="23" t="s">
        <v>18</v>
      </c>
      <c r="G28" s="7">
        <v>0.24149999999999999</v>
      </c>
      <c r="H28" s="7">
        <v>0.42759999999999998</v>
      </c>
      <c r="K28" s="18" t="s">
        <v>137</v>
      </c>
      <c r="L28" s="13">
        <v>19.05</v>
      </c>
      <c r="M28" s="13">
        <v>23.42</v>
      </c>
    </row>
    <row r="29" spans="2:13" x14ac:dyDescent="0.2">
      <c r="B29" s="23" t="s">
        <v>137</v>
      </c>
      <c r="C29" s="7">
        <v>4.5540000000000003</v>
      </c>
      <c r="D29" s="7">
        <v>7.8090000000000002</v>
      </c>
      <c r="F29" s="23" t="s">
        <v>137</v>
      </c>
      <c r="G29" s="7">
        <v>0.311</v>
      </c>
      <c r="H29" s="7">
        <v>0.45550000000000002</v>
      </c>
      <c r="K29" s="18" t="s">
        <v>180</v>
      </c>
      <c r="L29" s="13">
        <v>6.351</v>
      </c>
      <c r="M29" s="13">
        <v>6.76</v>
      </c>
    </row>
    <row r="30" spans="2:13" x14ac:dyDescent="0.2">
      <c r="B30" s="23" t="s">
        <v>180</v>
      </c>
      <c r="C30" s="7">
        <v>1.518</v>
      </c>
      <c r="D30" s="7">
        <v>2.254</v>
      </c>
      <c r="F30" s="23" t="s">
        <v>180</v>
      </c>
      <c r="G30" s="7">
        <v>0.1037</v>
      </c>
      <c r="H30" s="7">
        <v>0.13150000000000001</v>
      </c>
    </row>
    <row r="31" spans="2:13" x14ac:dyDescent="0.2">
      <c r="B31" s="20"/>
      <c r="C31" s="4"/>
      <c r="D31" s="4"/>
    </row>
    <row r="32" spans="2:13" x14ac:dyDescent="0.2">
      <c r="B32" s="20"/>
      <c r="C32" s="4"/>
      <c r="D32" s="4"/>
    </row>
    <row r="33" spans="2:13" x14ac:dyDescent="0.2">
      <c r="B33" s="32" t="s">
        <v>239</v>
      </c>
      <c r="C33" s="4"/>
      <c r="D33" s="4"/>
      <c r="L33" s="17" t="s">
        <v>111</v>
      </c>
      <c r="M33" s="11" t="s">
        <v>172</v>
      </c>
    </row>
    <row r="34" spans="2:13" x14ac:dyDescent="0.2">
      <c r="L34" s="17"/>
      <c r="M34" s="11"/>
    </row>
    <row r="35" spans="2:13" x14ac:dyDescent="0.2">
      <c r="B35" s="17" t="s">
        <v>111</v>
      </c>
      <c r="C35" s="11" t="s">
        <v>159</v>
      </c>
      <c r="F35" s="20" t="s">
        <v>111</v>
      </c>
      <c r="G35" s="4" t="s">
        <v>241</v>
      </c>
      <c r="L35" s="17" t="s">
        <v>115</v>
      </c>
      <c r="M35" s="11" t="s">
        <v>158</v>
      </c>
    </row>
    <row r="36" spans="2:13" x14ac:dyDescent="0.2">
      <c r="B36" s="17"/>
      <c r="C36" s="11"/>
      <c r="F36" s="20"/>
      <c r="G36" s="4"/>
      <c r="L36" s="17" t="s">
        <v>114</v>
      </c>
      <c r="M36" s="11" t="s">
        <v>114</v>
      </c>
    </row>
    <row r="37" spans="2:13" x14ac:dyDescent="0.2">
      <c r="B37" s="17" t="s">
        <v>115</v>
      </c>
      <c r="C37" s="11" t="s">
        <v>158</v>
      </c>
      <c r="F37" s="20" t="s">
        <v>115</v>
      </c>
      <c r="G37" s="4" t="s">
        <v>158</v>
      </c>
      <c r="L37" s="17" t="s">
        <v>113</v>
      </c>
      <c r="M37" s="11" t="s">
        <v>157</v>
      </c>
    </row>
    <row r="38" spans="2:13" x14ac:dyDescent="0.2">
      <c r="B38" s="17" t="s">
        <v>114</v>
      </c>
      <c r="C38" s="11" t="s">
        <v>114</v>
      </c>
      <c r="F38" s="20" t="s">
        <v>114</v>
      </c>
      <c r="G38" s="4" t="s">
        <v>114</v>
      </c>
      <c r="L38" s="17"/>
      <c r="M38" s="11"/>
    </row>
    <row r="39" spans="2:13" x14ac:dyDescent="0.2">
      <c r="B39" s="17" t="s">
        <v>113</v>
      </c>
      <c r="C39" s="11" t="s">
        <v>157</v>
      </c>
      <c r="F39" s="20" t="s">
        <v>113</v>
      </c>
      <c r="G39" s="4" t="s">
        <v>157</v>
      </c>
      <c r="L39" s="17" t="s">
        <v>160</v>
      </c>
      <c r="M39" s="11"/>
    </row>
    <row r="40" spans="2:13" x14ac:dyDescent="0.2">
      <c r="B40" s="17"/>
      <c r="C40" s="11"/>
      <c r="F40" s="20"/>
      <c r="G40" s="4"/>
      <c r="L40" s="77" t="s">
        <v>143</v>
      </c>
      <c r="M40" s="78">
        <v>0.27729999999999999</v>
      </c>
    </row>
    <row r="41" spans="2:13" x14ac:dyDescent="0.2">
      <c r="B41" s="17" t="s">
        <v>160</v>
      </c>
      <c r="C41" s="11"/>
      <c r="F41" s="20" t="s">
        <v>160</v>
      </c>
      <c r="G41" s="4"/>
      <c r="L41" s="17" t="s">
        <v>144</v>
      </c>
      <c r="M41" s="11" t="s">
        <v>145</v>
      </c>
    </row>
    <row r="42" spans="2:13" x14ac:dyDescent="0.2">
      <c r="B42" s="77" t="s">
        <v>143</v>
      </c>
      <c r="C42" s="78">
        <v>2.2700000000000001E-2</v>
      </c>
      <c r="F42" s="79" t="s">
        <v>143</v>
      </c>
      <c r="G42" s="69">
        <v>0.1285</v>
      </c>
      <c r="L42" s="17" t="s">
        <v>146</v>
      </c>
      <c r="M42" s="11" t="s">
        <v>51</v>
      </c>
    </row>
    <row r="43" spans="2:13" x14ac:dyDescent="0.2">
      <c r="B43" s="17" t="s">
        <v>144</v>
      </c>
      <c r="C43" s="11" t="s">
        <v>145</v>
      </c>
      <c r="F43" s="20" t="s">
        <v>144</v>
      </c>
      <c r="G43" s="4" t="s">
        <v>145</v>
      </c>
      <c r="L43" s="17" t="s">
        <v>147</v>
      </c>
      <c r="M43" s="11" t="s">
        <v>50</v>
      </c>
    </row>
    <row r="44" spans="2:13" x14ac:dyDescent="0.2">
      <c r="B44" s="17" t="s">
        <v>146</v>
      </c>
      <c r="C44" s="11" t="s">
        <v>86</v>
      </c>
      <c r="F44" s="20" t="s">
        <v>146</v>
      </c>
      <c r="G44" s="4" t="s">
        <v>51</v>
      </c>
      <c r="L44" s="17" t="s">
        <v>148</v>
      </c>
      <c r="M44" s="11" t="s">
        <v>149</v>
      </c>
    </row>
    <row r="45" spans="2:13" x14ac:dyDescent="0.2">
      <c r="B45" s="17" t="s">
        <v>147</v>
      </c>
      <c r="C45" s="11" t="s">
        <v>44</v>
      </c>
      <c r="F45" s="20" t="s">
        <v>147</v>
      </c>
      <c r="G45" s="4" t="s">
        <v>50</v>
      </c>
      <c r="L45" s="17" t="s">
        <v>161</v>
      </c>
      <c r="M45" s="11" t="s">
        <v>173</v>
      </c>
    </row>
    <row r="46" spans="2:13" x14ac:dyDescent="0.2">
      <c r="B46" s="17" t="s">
        <v>148</v>
      </c>
      <c r="C46" s="11" t="s">
        <v>149</v>
      </c>
      <c r="F46" s="20" t="s">
        <v>148</v>
      </c>
      <c r="G46" s="4" t="s">
        <v>149</v>
      </c>
      <c r="L46" s="17" t="s">
        <v>163</v>
      </c>
      <c r="M46" s="11">
        <v>38</v>
      </c>
    </row>
    <row r="47" spans="2:13" x14ac:dyDescent="0.2">
      <c r="B47" s="17" t="s">
        <v>161</v>
      </c>
      <c r="C47" s="11" t="s">
        <v>162</v>
      </c>
      <c r="F47" s="20" t="s">
        <v>161</v>
      </c>
      <c r="G47" s="4" t="s">
        <v>419</v>
      </c>
      <c r="L47" s="17"/>
      <c r="M47" s="11"/>
    </row>
    <row r="48" spans="2:13" x14ac:dyDescent="0.2">
      <c r="B48" s="17" t="s">
        <v>163</v>
      </c>
      <c r="C48" s="11">
        <v>22</v>
      </c>
      <c r="F48" s="20" t="s">
        <v>163</v>
      </c>
      <c r="G48" s="4">
        <v>32</v>
      </c>
      <c r="L48" s="17" t="s">
        <v>164</v>
      </c>
      <c r="M48" s="11"/>
    </row>
    <row r="49" spans="2:13" x14ac:dyDescent="0.2">
      <c r="B49" s="17"/>
      <c r="C49" s="11"/>
      <c r="F49" s="20"/>
      <c r="G49" s="4"/>
      <c r="L49" s="17" t="s">
        <v>165</v>
      </c>
      <c r="M49" s="11" t="s">
        <v>174</v>
      </c>
    </row>
    <row r="50" spans="2:13" x14ac:dyDescent="0.2">
      <c r="B50" s="17" t="s">
        <v>164</v>
      </c>
      <c r="C50" s="11"/>
      <c r="F50" s="20" t="s">
        <v>164</v>
      </c>
      <c r="G50" s="4"/>
      <c r="L50" s="17" t="s">
        <v>167</v>
      </c>
      <c r="M50" s="11" t="s">
        <v>175</v>
      </c>
    </row>
    <row r="51" spans="2:13" x14ac:dyDescent="0.2">
      <c r="B51" s="17" t="s">
        <v>165</v>
      </c>
      <c r="C51" s="11" t="s">
        <v>166</v>
      </c>
      <c r="F51" s="20" t="s">
        <v>165</v>
      </c>
      <c r="G51" s="4" t="s">
        <v>420</v>
      </c>
      <c r="L51" s="17" t="s">
        <v>169</v>
      </c>
      <c r="M51" s="11">
        <v>5.85</v>
      </c>
    </row>
    <row r="52" spans="2:13" x14ac:dyDescent="0.2">
      <c r="B52" s="17" t="s">
        <v>167</v>
      </c>
      <c r="C52" s="11" t="s">
        <v>168</v>
      </c>
      <c r="F52" s="20" t="s">
        <v>167</v>
      </c>
      <c r="G52" s="4" t="s">
        <v>421</v>
      </c>
      <c r="L52" s="17" t="s">
        <v>170</v>
      </c>
      <c r="M52" s="11">
        <v>7.26</v>
      </c>
    </row>
    <row r="53" spans="2:13" x14ac:dyDescent="0.2">
      <c r="B53" s="17" t="s">
        <v>169</v>
      </c>
      <c r="C53" s="11">
        <v>5.91</v>
      </c>
      <c r="F53" s="20" t="s">
        <v>169</v>
      </c>
      <c r="G53" s="4">
        <v>0.1305</v>
      </c>
    </row>
    <row r="54" spans="2:13" x14ac:dyDescent="0.2">
      <c r="B54" s="17" t="s">
        <v>170</v>
      </c>
      <c r="C54" s="11">
        <v>5.63</v>
      </c>
      <c r="F54" s="20" t="s">
        <v>170</v>
      </c>
      <c r="G54" s="4">
        <v>0.1143</v>
      </c>
    </row>
  </sheetData>
  <mergeCells count="2">
    <mergeCell ref="C5:D5"/>
    <mergeCell ref="L5:M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8996-95F0-4C9E-A28C-28E3D3240250}">
  <dimension ref="A2:H43"/>
  <sheetViews>
    <sheetView workbookViewId="0">
      <selection activeCell="F12" sqref="F12"/>
    </sheetView>
  </sheetViews>
  <sheetFormatPr baseColWidth="10" defaultColWidth="8.83203125" defaultRowHeight="15" x14ac:dyDescent="0.2"/>
  <cols>
    <col min="2" max="2" width="12" customWidth="1"/>
    <col min="3" max="3" width="12.83203125" customWidth="1"/>
  </cols>
  <sheetData>
    <row r="2" spans="2:8" x14ac:dyDescent="0.2">
      <c r="B2" s="3" t="s">
        <v>451</v>
      </c>
    </row>
    <row r="5" spans="2:8" x14ac:dyDescent="0.2">
      <c r="B5" s="99" t="s">
        <v>5</v>
      </c>
      <c r="C5" s="99"/>
      <c r="G5" t="s">
        <v>242</v>
      </c>
    </row>
    <row r="7" spans="2:8" x14ac:dyDescent="0.2">
      <c r="B7" s="10" t="s">
        <v>157</v>
      </c>
      <c r="C7" s="10" t="s">
        <v>158</v>
      </c>
      <c r="G7" s="10" t="s">
        <v>157</v>
      </c>
      <c r="H7" s="10" t="s">
        <v>158</v>
      </c>
    </row>
    <row r="8" spans="2:8" x14ac:dyDescent="0.2">
      <c r="B8" s="13">
        <v>57991</v>
      </c>
      <c r="C8" s="13">
        <v>22039</v>
      </c>
      <c r="G8" s="13">
        <v>16997</v>
      </c>
      <c r="H8" s="13">
        <v>7071</v>
      </c>
    </row>
    <row r="9" spans="2:8" x14ac:dyDescent="0.2">
      <c r="B9" s="13">
        <v>67115</v>
      </c>
      <c r="C9" s="13">
        <v>8713</v>
      </c>
      <c r="G9" s="13">
        <v>12410</v>
      </c>
      <c r="H9" s="13">
        <v>6390</v>
      </c>
    </row>
    <row r="10" spans="2:8" x14ac:dyDescent="0.2">
      <c r="B10" s="13">
        <v>64108</v>
      </c>
      <c r="C10" s="13">
        <v>15774</v>
      </c>
      <c r="G10" s="13">
        <v>19450</v>
      </c>
      <c r="H10" s="13">
        <v>7464</v>
      </c>
    </row>
    <row r="11" spans="2:8" x14ac:dyDescent="0.2">
      <c r="B11" s="13">
        <v>32927</v>
      </c>
      <c r="C11" s="13">
        <v>6823</v>
      </c>
      <c r="G11" s="13">
        <v>10111</v>
      </c>
      <c r="H11" s="13">
        <v>16658</v>
      </c>
    </row>
    <row r="12" spans="2:8" x14ac:dyDescent="0.2">
      <c r="B12" s="13">
        <v>65206</v>
      </c>
      <c r="C12" s="13">
        <v>22831</v>
      </c>
      <c r="G12" s="13">
        <v>7503</v>
      </c>
      <c r="H12" s="13">
        <v>13186</v>
      </c>
    </row>
    <row r="13" spans="2:8" x14ac:dyDescent="0.2">
      <c r="B13" s="13">
        <v>44790</v>
      </c>
      <c r="C13" s="13">
        <v>16925</v>
      </c>
      <c r="G13" s="13">
        <v>19073</v>
      </c>
      <c r="H13" s="13">
        <v>8379</v>
      </c>
    </row>
    <row r="14" spans="2:8" x14ac:dyDescent="0.2">
      <c r="B14" s="13">
        <v>53512</v>
      </c>
      <c r="C14" s="13">
        <v>29073</v>
      </c>
      <c r="G14" s="13">
        <v>26711</v>
      </c>
      <c r="H14" s="13">
        <v>7392</v>
      </c>
    </row>
    <row r="15" spans="2:8" x14ac:dyDescent="0.2">
      <c r="B15" s="13">
        <v>68409</v>
      </c>
      <c r="C15" s="13">
        <v>14677</v>
      </c>
      <c r="G15" s="13">
        <v>16322</v>
      </c>
      <c r="H15" s="13">
        <v>9841</v>
      </c>
    </row>
    <row r="16" spans="2:8" x14ac:dyDescent="0.2">
      <c r="B16" s="13">
        <v>57279</v>
      </c>
      <c r="C16" s="13">
        <v>31391</v>
      </c>
      <c r="G16" s="13">
        <v>13750</v>
      </c>
      <c r="H16" s="13">
        <v>20445</v>
      </c>
    </row>
    <row r="17" spans="1:8" x14ac:dyDescent="0.2">
      <c r="B17" s="1"/>
      <c r="C17" s="13">
        <v>17695</v>
      </c>
      <c r="G17" s="13"/>
      <c r="H17" s="13">
        <v>7690</v>
      </c>
    </row>
    <row r="18" spans="1:8" x14ac:dyDescent="0.2">
      <c r="B18" s="1"/>
      <c r="C18" s="13">
        <v>22026</v>
      </c>
      <c r="G18" s="13"/>
      <c r="H18" s="13">
        <v>10337</v>
      </c>
    </row>
    <row r="19" spans="1:8" x14ac:dyDescent="0.2">
      <c r="B19" s="71"/>
      <c r="C19" s="26">
        <v>15439</v>
      </c>
      <c r="G19" s="26"/>
      <c r="H19" s="26">
        <v>7947</v>
      </c>
    </row>
    <row r="20" spans="1:8" x14ac:dyDescent="0.2">
      <c r="A20" s="8" t="s">
        <v>411</v>
      </c>
      <c r="B20" s="8">
        <f>AVERAGE(B8:B19)</f>
        <v>56815.222222222219</v>
      </c>
      <c r="C20" s="8">
        <f>AVERAGE(C8:C19)</f>
        <v>18617.166666666668</v>
      </c>
      <c r="F20" s="8" t="s">
        <v>411</v>
      </c>
      <c r="G20" s="8">
        <f>AVERAGE(G8:G19)</f>
        <v>15814.111111111111</v>
      </c>
      <c r="H20" s="8">
        <f>AVERAGE(H8:H19)</f>
        <v>10233.333333333334</v>
      </c>
    </row>
    <row r="21" spans="1:8" x14ac:dyDescent="0.2">
      <c r="A21" s="8" t="s">
        <v>412</v>
      </c>
      <c r="B21" s="8">
        <f>MEDIAN(B8:B19)</f>
        <v>57991</v>
      </c>
      <c r="C21" s="8">
        <f>MEDIAN(C8:C19)</f>
        <v>17310</v>
      </c>
      <c r="F21" s="8" t="s">
        <v>412</v>
      </c>
      <c r="G21" s="8">
        <f>MEDIAN(G8:G19)</f>
        <v>16322</v>
      </c>
      <c r="H21" s="8">
        <f>MEDIAN(H8:H19)</f>
        <v>8163</v>
      </c>
    </row>
    <row r="22" spans="1:8" x14ac:dyDescent="0.2">
      <c r="A22" s="8" t="s">
        <v>24</v>
      </c>
      <c r="B22" s="8">
        <f>_xlfn.STDEV.S(B8:B19)</f>
        <v>11682.534054923386</v>
      </c>
      <c r="C22" s="8">
        <f>_xlfn.STDEV.S(C8:C19)</f>
        <v>7312.4968106701144</v>
      </c>
      <c r="F22" s="8" t="s">
        <v>24</v>
      </c>
      <c r="G22" s="8">
        <f>_xlfn.STDEV.S(G8:G19)</f>
        <v>5719.3529014313417</v>
      </c>
      <c r="H22" s="8">
        <f>_xlfn.STDEV.S(H8:H19)</f>
        <v>4370.2064925903442</v>
      </c>
    </row>
    <row r="24" spans="1:8" x14ac:dyDescent="0.2">
      <c r="B24" s="17" t="s">
        <v>111</v>
      </c>
      <c r="C24" s="11" t="s">
        <v>365</v>
      </c>
      <c r="F24" s="17" t="s">
        <v>111</v>
      </c>
      <c r="G24" s="11" t="s">
        <v>361</v>
      </c>
    </row>
    <row r="25" spans="1:8" x14ac:dyDescent="0.2">
      <c r="B25" s="17"/>
      <c r="C25" s="11"/>
      <c r="F25" s="17"/>
      <c r="G25" s="11"/>
    </row>
    <row r="26" spans="1:8" x14ac:dyDescent="0.2">
      <c r="B26" s="17" t="s">
        <v>115</v>
      </c>
      <c r="C26" s="11" t="s">
        <v>158</v>
      </c>
      <c r="F26" s="17" t="s">
        <v>115</v>
      </c>
      <c r="G26" s="11" t="s">
        <v>158</v>
      </c>
    </row>
    <row r="27" spans="1:8" x14ac:dyDescent="0.2">
      <c r="B27" s="17" t="s">
        <v>114</v>
      </c>
      <c r="C27" s="11" t="s">
        <v>114</v>
      </c>
      <c r="F27" s="17" t="s">
        <v>114</v>
      </c>
      <c r="G27" s="11" t="s">
        <v>114</v>
      </c>
    </row>
    <row r="28" spans="1:8" x14ac:dyDescent="0.2">
      <c r="B28" s="17" t="s">
        <v>113</v>
      </c>
      <c r="C28" s="11" t="s">
        <v>157</v>
      </c>
      <c r="F28" s="17" t="s">
        <v>113</v>
      </c>
      <c r="G28" s="11" t="s">
        <v>157</v>
      </c>
    </row>
    <row r="29" spans="1:8" x14ac:dyDescent="0.2">
      <c r="B29" s="17"/>
      <c r="C29" s="11"/>
      <c r="F29" s="17"/>
      <c r="G29" s="11"/>
    </row>
    <row r="30" spans="1:8" x14ac:dyDescent="0.2">
      <c r="B30" s="17" t="s">
        <v>160</v>
      </c>
      <c r="C30" s="11"/>
      <c r="F30" s="17" t="s">
        <v>160</v>
      </c>
      <c r="G30" s="11"/>
    </row>
    <row r="31" spans="1:8" x14ac:dyDescent="0.2">
      <c r="B31" s="77" t="s">
        <v>143</v>
      </c>
      <c r="C31" s="78" t="s">
        <v>46</v>
      </c>
      <c r="F31" s="77" t="s">
        <v>143</v>
      </c>
      <c r="G31" s="78">
        <v>2.2700000000000001E-2</v>
      </c>
    </row>
    <row r="32" spans="1:8" x14ac:dyDescent="0.2">
      <c r="B32" s="17" t="s">
        <v>144</v>
      </c>
      <c r="C32" s="11" t="s">
        <v>145</v>
      </c>
      <c r="F32" s="17" t="s">
        <v>144</v>
      </c>
      <c r="G32" s="11" t="s">
        <v>145</v>
      </c>
    </row>
    <row r="33" spans="2:7" x14ac:dyDescent="0.2">
      <c r="B33" s="17" t="s">
        <v>146</v>
      </c>
      <c r="C33" s="11" t="s">
        <v>45</v>
      </c>
      <c r="F33" s="17" t="s">
        <v>146</v>
      </c>
      <c r="G33" s="11" t="s">
        <v>86</v>
      </c>
    </row>
    <row r="34" spans="2:7" x14ac:dyDescent="0.2">
      <c r="B34" s="17" t="s">
        <v>147</v>
      </c>
      <c r="C34" s="11" t="s">
        <v>44</v>
      </c>
      <c r="F34" s="17" t="s">
        <v>147</v>
      </c>
      <c r="G34" s="11" t="s">
        <v>44</v>
      </c>
    </row>
    <row r="35" spans="2:7" x14ac:dyDescent="0.2">
      <c r="B35" s="17" t="s">
        <v>148</v>
      </c>
      <c r="C35" s="11" t="s">
        <v>149</v>
      </c>
      <c r="F35" s="17" t="s">
        <v>148</v>
      </c>
      <c r="G35" s="11" t="s">
        <v>149</v>
      </c>
    </row>
    <row r="36" spans="2:7" x14ac:dyDescent="0.2">
      <c r="B36" s="17" t="s">
        <v>161</v>
      </c>
      <c r="C36" s="11" t="s">
        <v>366</v>
      </c>
      <c r="F36" s="17" t="s">
        <v>161</v>
      </c>
      <c r="G36" s="11" t="s">
        <v>362</v>
      </c>
    </row>
    <row r="37" spans="2:7" x14ac:dyDescent="0.2">
      <c r="B37" s="17" t="s">
        <v>163</v>
      </c>
      <c r="C37" s="11">
        <v>0</v>
      </c>
      <c r="F37" s="17" t="s">
        <v>163</v>
      </c>
      <c r="G37" s="11">
        <v>22</v>
      </c>
    </row>
    <row r="38" spans="2:7" x14ac:dyDescent="0.2">
      <c r="B38" s="17"/>
      <c r="C38" s="11"/>
      <c r="F38" s="17"/>
      <c r="G38" s="11"/>
    </row>
    <row r="39" spans="2:7" x14ac:dyDescent="0.2">
      <c r="B39" s="17" t="s">
        <v>164</v>
      </c>
      <c r="C39" s="11"/>
      <c r="F39" s="17" t="s">
        <v>164</v>
      </c>
      <c r="G39" s="11"/>
    </row>
    <row r="40" spans="2:7" x14ac:dyDescent="0.2">
      <c r="B40" s="17" t="s">
        <v>165</v>
      </c>
      <c r="C40" s="11" t="s">
        <v>367</v>
      </c>
      <c r="F40" s="17" t="s">
        <v>165</v>
      </c>
      <c r="G40" s="11" t="s">
        <v>363</v>
      </c>
    </row>
    <row r="41" spans="2:7" x14ac:dyDescent="0.2">
      <c r="B41" s="17" t="s">
        <v>167</v>
      </c>
      <c r="C41" s="11" t="s">
        <v>368</v>
      </c>
      <c r="F41" s="17" t="s">
        <v>167</v>
      </c>
      <c r="G41" s="11" t="s">
        <v>364</v>
      </c>
    </row>
    <row r="42" spans="2:7" x14ac:dyDescent="0.2">
      <c r="B42" s="17" t="s">
        <v>169</v>
      </c>
      <c r="C42" s="11">
        <v>-40681</v>
      </c>
      <c r="F42" s="17" t="s">
        <v>169</v>
      </c>
      <c r="G42" s="11">
        <v>-8159</v>
      </c>
    </row>
    <row r="43" spans="2:7" x14ac:dyDescent="0.2">
      <c r="B43" s="17" t="s">
        <v>170</v>
      </c>
      <c r="C43" s="11">
        <v>-40325</v>
      </c>
      <c r="F43" s="17" t="s">
        <v>170</v>
      </c>
      <c r="G43" s="11">
        <v>-6003</v>
      </c>
    </row>
  </sheetData>
  <mergeCells count="1"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Fig. 1A</vt:lpstr>
      <vt:lpstr>Fig. 1D</vt:lpstr>
      <vt:lpstr>Fig. 1F</vt:lpstr>
      <vt:lpstr>Fig. 2B</vt:lpstr>
      <vt:lpstr>Fig. 3C</vt:lpstr>
      <vt:lpstr>Fig. 3D</vt:lpstr>
      <vt:lpstr>Fig. 4A</vt:lpstr>
      <vt:lpstr>Fig. 4B</vt:lpstr>
      <vt:lpstr>Fig. 4C</vt:lpstr>
      <vt:lpstr>Fig. 4F</vt:lpstr>
      <vt:lpstr>Fig. 5B</vt:lpstr>
      <vt:lpstr>Fig. 5C</vt:lpstr>
      <vt:lpstr>Fig. 5D</vt:lpstr>
      <vt:lpstr>Fig. 5E</vt:lpstr>
      <vt:lpstr>Fig. 5G</vt:lpstr>
      <vt:lpstr>Fig. 5H</vt:lpstr>
      <vt:lpstr>Fig. 5I</vt:lpstr>
      <vt:lpstr>Fig. 6B</vt:lpstr>
      <vt:lpstr>Fig. 6C</vt:lpstr>
      <vt:lpstr>Fig. 6D</vt:lpstr>
      <vt:lpstr>Supp. Fig. 1B</vt:lpstr>
      <vt:lpstr>Supp. Fig 1C</vt:lpstr>
      <vt:lpstr>Supp. Fig 2A</vt:lpstr>
      <vt:lpstr>Supp. Fig. 2B</vt:lpstr>
      <vt:lpstr>Supp. Fig. 2C</vt:lpstr>
      <vt:lpstr>Supp. Fig. 4A</vt:lpstr>
      <vt:lpstr>Supp. Fig. 4B</vt:lpstr>
      <vt:lpstr>Supp. Fig. 4C</vt:lpstr>
      <vt:lpstr>Supp. Fig. 5</vt:lpstr>
      <vt:lpstr>Supp. Fig. 6A</vt:lpstr>
      <vt:lpstr>Supp. Fig.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Eisman, Shira E.</dc:creator>
  <cp:lastModifiedBy>Mace, Emily M.</cp:lastModifiedBy>
  <cp:lastPrinted>2026-03-13T02:12:39Z</cp:lastPrinted>
  <dcterms:created xsi:type="dcterms:W3CDTF">2026-02-18T20:51:52Z</dcterms:created>
  <dcterms:modified xsi:type="dcterms:W3CDTF">2026-07-06T19:23:02Z</dcterms:modified>
</cp:coreProperties>
</file>