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rinterSettings/printerSettings1.bin" ContentType="application/vnd.openxmlformats-officedocument.spreadsheetml.printerSettings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235\OneDrive - Duke University\Goodwin Lab Related\JCI_UGDH-Manuscript-Revisions_2025\"/>
    </mc:Choice>
  </mc:AlternateContent>
  <xr:revisionPtr revIDLastSave="385" documentId="8_{ADB2735D-9E63-4E36-8CE2-B83A7C7A9361}" xr6:coauthVersionLast="36" xr6:coauthVersionMax="36" xr10:uidLastSave="{46C20A8F-F540-48D0-8FF4-266AC236FE7D}"/>
  <bookViews>
    <workbookView xWindow="0" yWindow="0" windowWidth="23040" windowHeight="8364" xr2:uid="{BB331C06-DD58-4DDF-8281-5A906E876F22}"/>
  </bookViews>
  <sheets>
    <sheet name="Table of Contents" sheetId="11" r:id="rId1"/>
    <sheet name="Fig.2A - MCF7 RNA" sheetId="50" r:id="rId2"/>
    <sheet name="Fig.2B - MCF7 Protein" sheetId="49" r:id="rId3"/>
    <sheet name="Fig 2C - MDA231 RNA" sheetId="3" r:id="rId4"/>
    <sheet name="Fig 2D - MDA231 Protein" sheetId="4" r:id="rId5"/>
    <sheet name="Fig.2E_MCF7 Scratch" sheetId="48" r:id="rId6"/>
    <sheet name="Fig.2F_MCF7 Transwell" sheetId="47" r:id="rId7"/>
    <sheet name="Fig.2G_MDA231 Scratch" sheetId="46" r:id="rId8"/>
    <sheet name="Fig.2H_MDA231 Transwell" sheetId="45" r:id="rId9"/>
    <sheet name="Fig.2I_MCF7 Colony Form" sheetId="44" r:id="rId10"/>
    <sheet name="Fig.2J_MCF7 Proliferation" sheetId="43" r:id="rId11"/>
    <sheet name="Fig.2K_MDA231 Colony Form" sheetId="40" r:id="rId12"/>
    <sheet name="Fig.2L_MDA231 Proliferation" sheetId="39" r:id="rId13"/>
    <sheet name="Fig.3B_MCF7 Primary Tumor" sheetId="42" r:id="rId14"/>
    <sheet name="Fig.3C_MDA231 Primary Tumor" sheetId="41" r:id="rId15"/>
    <sheet name="Fig 3E - MDA231 Extravasation" sheetId="12" r:id="rId16"/>
    <sheet name="Fig 3G MDA231 In Vivo Met" sheetId="13" r:id="rId17"/>
    <sheet name="Fig 3H MDA231 Met Survival" sheetId="14" r:id="rId18"/>
    <sheet name="Fig4A.MCF7-GPER-Scratch-noUGDH" sheetId="15" r:id="rId19"/>
    <sheet name="Fig4B.MCF7-GPER_Trans-no-rUGDH" sheetId="18" r:id="rId20"/>
    <sheet name="Fig4C.MCF7-GPER-no rUGDH_Wblots" sheetId="23" r:id="rId21"/>
    <sheet name="Fig4D.MCF7-GPER-Scratch-rUGDH" sheetId="16" r:id="rId22"/>
    <sheet name="Fig4E.MCF7-GPER-Transwell-rUGDH" sheetId="17" r:id="rId23"/>
    <sheet name="Fig4F.MCF7-GPER-rUGDH_Wblots" sheetId="24" r:id="rId24"/>
    <sheet name="Fig4G.MDA231-GPER-Scratch-noUGD" sheetId="19" r:id="rId25"/>
    <sheet name="Fig4H.MDA231-GPER-Trans-norUGDH" sheetId="22" r:id="rId26"/>
    <sheet name="Fig4I. MDA231-GPER-no rUGDH WBs" sheetId="25" r:id="rId27"/>
    <sheet name="Fig4J.MDA231-GPER-Scratch-rUGDH" sheetId="21" r:id="rId28"/>
    <sheet name="Fig4K.MDA231-GPER-rUGDH-Trans" sheetId="20" r:id="rId29"/>
    <sheet name="Fig4L. MDA231-GPER-w-rUGDH_WBs" sheetId="26" r:id="rId30"/>
    <sheet name="Fig.5A-MDA231 RNAseq NT.E2vsCS" sheetId="53" r:id="rId31"/>
    <sheet name="Fig.5B-MDA231 Rseq U1.E2vsNT.E2" sheetId="54" r:id="rId32"/>
    <sheet name="Fig 5C. RNAseq validation" sheetId="27" r:id="rId33"/>
    <sheet name="SuppFig1A.ER+ BC UGDH RNA" sheetId="51" r:id="rId34"/>
    <sheet name="Supp1B_ER+ 24h-48h" sheetId="56" r:id="rId35"/>
    <sheet name="SuppFig1C. ER- BC UGDH Protein" sheetId="52" r:id="rId36"/>
    <sheet name="Supp.Fig.2A_T47D RNA" sheetId="38" r:id="rId37"/>
    <sheet name="Supp.Fig2B_T47D Scratch" sheetId="37" r:id="rId38"/>
    <sheet name="Supp.Fig2C_T47D Transwell" sheetId="36" r:id="rId39"/>
    <sheet name="Supp. Fig2D - MDA468 RNA" sheetId="31" r:id="rId40"/>
    <sheet name="Supp. Fig2E - MDA468 Scratch" sheetId="32" r:id="rId41"/>
    <sheet name="Supp. Fig2F - MDA468 Transwell" sheetId="33" r:id="rId42"/>
    <sheet name="Supp.Fig.3A_MDA468-PrimaryTumor" sheetId="34" r:id="rId43"/>
    <sheet name="Supp.Fig.3B_MDA468 Met Expt" sheetId="35" r:id="rId44"/>
    <sheet name="SuppFig.4A - MCF7 GPER blot" sheetId="58" r:id="rId45"/>
    <sheet name="SuppFig.4B - MDA231 GPER blot" sheetId="59" r:id="rId46"/>
    <sheet name="SuppFig 5A_MDA231 mTOR blots" sheetId="57" r:id="rId47"/>
    <sheet name="Supp. Fig6A- MDA231 SNAI1 RNA" sheetId="28" r:id="rId48"/>
    <sheet name="Supp. Fig6B_MDA231-CDH1-RNA" sheetId="29" r:id="rId49"/>
    <sheet name="Supp. Fig6C_MDA231_CDH2-RNA" sheetId="30" r:id="rId5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54" l="1"/>
  <c r="D9" i="54" s="1"/>
  <c r="C10" i="54"/>
  <c r="D10" i="54" s="1"/>
  <c r="C11" i="54"/>
  <c r="D11" i="54" s="1"/>
  <c r="C12" i="54"/>
  <c r="D12" i="54" s="1"/>
  <c r="C4" i="54"/>
  <c r="C11" i="53"/>
  <c r="D11" i="53" s="1"/>
  <c r="C10" i="53"/>
  <c r="D10" i="53" s="1"/>
  <c r="C6" i="53"/>
  <c r="C5" i="53"/>
  <c r="C4" i="53"/>
  <c r="V50" i="32" l="1"/>
  <c r="W50" i="32" s="1"/>
  <c r="N50" i="32"/>
  <c r="O50" i="32" s="1"/>
  <c r="F50" i="32"/>
  <c r="G50" i="32" s="1"/>
  <c r="V49" i="32"/>
  <c r="W49" i="32" s="1"/>
  <c r="N49" i="32"/>
  <c r="O49" i="32" s="1"/>
  <c r="F49" i="32"/>
  <c r="G49" i="32" s="1"/>
  <c r="V48" i="32"/>
  <c r="W48" i="32" s="1"/>
  <c r="N48" i="32"/>
  <c r="O48" i="32" s="1"/>
  <c r="F48" i="32"/>
  <c r="G48" i="32" s="1"/>
  <c r="V47" i="32"/>
  <c r="W47" i="32" s="1"/>
  <c r="N47" i="32"/>
  <c r="O47" i="32" s="1"/>
  <c r="G47" i="32"/>
  <c r="F47" i="32"/>
  <c r="V46" i="32"/>
  <c r="W46" i="32" s="1"/>
  <c r="N46" i="32"/>
  <c r="O46" i="32" s="1"/>
  <c r="F46" i="32"/>
  <c r="G46" i="32" s="1"/>
  <c r="V45" i="32"/>
  <c r="W45" i="32" s="1"/>
  <c r="N45" i="32"/>
  <c r="O45" i="32" s="1"/>
  <c r="F45" i="32"/>
  <c r="G45" i="32" s="1"/>
  <c r="V44" i="32"/>
  <c r="W44" i="32" s="1"/>
  <c r="N44" i="32"/>
  <c r="O44" i="32" s="1"/>
  <c r="F44" i="32"/>
  <c r="G44" i="32" s="1"/>
  <c r="V43" i="32"/>
  <c r="W43" i="32" s="1"/>
  <c r="N43" i="32"/>
  <c r="O43" i="32" s="1"/>
  <c r="F43" i="32"/>
  <c r="G43" i="32" s="1"/>
  <c r="V42" i="32"/>
  <c r="W42" i="32" s="1"/>
  <c r="N42" i="32"/>
  <c r="O42" i="32" s="1"/>
  <c r="F42" i="32"/>
  <c r="G42" i="32" s="1"/>
  <c r="V41" i="32"/>
  <c r="W41" i="32" s="1"/>
  <c r="N41" i="32"/>
  <c r="O41" i="32" s="1"/>
  <c r="F41" i="32"/>
  <c r="G41" i="32" s="1"/>
  <c r="V40" i="32"/>
  <c r="W40" i="32" s="1"/>
  <c r="N40" i="32"/>
  <c r="O40" i="32" s="1"/>
  <c r="F40" i="32"/>
  <c r="G40" i="32" s="1"/>
  <c r="V39" i="32"/>
  <c r="W39" i="32" s="1"/>
  <c r="N39" i="32"/>
  <c r="O39" i="32" s="1"/>
  <c r="F39" i="32"/>
  <c r="G39" i="32" s="1"/>
  <c r="V38" i="32"/>
  <c r="W38" i="32" s="1"/>
  <c r="N38" i="32"/>
  <c r="O38" i="32" s="1"/>
  <c r="F38" i="32"/>
  <c r="G38" i="32" s="1"/>
  <c r="V37" i="32"/>
  <c r="W37" i="32" s="1"/>
  <c r="N37" i="32"/>
  <c r="O37" i="32" s="1"/>
  <c r="F37" i="32"/>
  <c r="G37" i="32" s="1"/>
  <c r="V36" i="32"/>
  <c r="W36" i="32" s="1"/>
  <c r="N36" i="32"/>
  <c r="O36" i="32" s="1"/>
  <c r="F36" i="32"/>
  <c r="G36" i="32" s="1"/>
  <c r="V35" i="32"/>
  <c r="W35" i="32" s="1"/>
  <c r="N35" i="32"/>
  <c r="O35" i="32" s="1"/>
  <c r="F35" i="32"/>
  <c r="G35" i="32" s="1"/>
  <c r="V34" i="32"/>
  <c r="W34" i="32" s="1"/>
  <c r="N34" i="32"/>
  <c r="O34" i="32" s="1"/>
  <c r="F34" i="32"/>
  <c r="G34" i="32" s="1"/>
  <c r="V33" i="32"/>
  <c r="W33" i="32" s="1"/>
  <c r="N33" i="32"/>
  <c r="O33" i="32" s="1"/>
  <c r="F33" i="32"/>
  <c r="G33" i="32" s="1"/>
  <c r="V32" i="32"/>
  <c r="W32" i="32" s="1"/>
  <c r="N32" i="32"/>
  <c r="O32" i="32" s="1"/>
  <c r="F32" i="32"/>
  <c r="G32" i="32" s="1"/>
  <c r="V31" i="32"/>
  <c r="W31" i="32" s="1"/>
  <c r="N31" i="32"/>
  <c r="O31" i="32" s="1"/>
  <c r="F31" i="32"/>
  <c r="G31" i="32" s="1"/>
  <c r="V30" i="32"/>
  <c r="W30" i="32" s="1"/>
  <c r="N30" i="32"/>
  <c r="O30" i="32" s="1"/>
  <c r="F30" i="32"/>
  <c r="G30" i="32" s="1"/>
  <c r="V29" i="32"/>
  <c r="W29" i="32" s="1"/>
  <c r="N29" i="32"/>
  <c r="O29" i="32" s="1"/>
  <c r="F29" i="32"/>
  <c r="G29" i="32" s="1"/>
  <c r="V28" i="32"/>
  <c r="W28" i="32" s="1"/>
  <c r="N28" i="32"/>
  <c r="O28" i="32" s="1"/>
  <c r="F28" i="32"/>
  <c r="G28" i="32" s="1"/>
  <c r="V27" i="32"/>
  <c r="W27" i="32" s="1"/>
  <c r="N27" i="32"/>
  <c r="O27" i="32" s="1"/>
  <c r="F27" i="32"/>
  <c r="G27" i="32" s="1"/>
  <c r="V26" i="32"/>
  <c r="W26" i="32" s="1"/>
  <c r="N26" i="32"/>
  <c r="O26" i="32" s="1"/>
  <c r="F26" i="32"/>
  <c r="G26" i="32" s="1"/>
  <c r="V25" i="32"/>
  <c r="W25" i="32" s="1"/>
  <c r="N25" i="32"/>
  <c r="O25" i="32" s="1"/>
  <c r="F25" i="32"/>
  <c r="G25" i="32" s="1"/>
  <c r="V24" i="32"/>
  <c r="W24" i="32" s="1"/>
  <c r="N24" i="32"/>
  <c r="O24" i="32" s="1"/>
  <c r="F24" i="32"/>
  <c r="G24" i="32" s="1"/>
  <c r="V23" i="32"/>
  <c r="W23" i="32" s="1"/>
  <c r="N23" i="32"/>
  <c r="O23" i="32" s="1"/>
  <c r="F23" i="32"/>
  <c r="G23" i="32" s="1"/>
  <c r="V22" i="32"/>
  <c r="W22" i="32" s="1"/>
  <c r="N22" i="32"/>
  <c r="O22" i="32" s="1"/>
  <c r="F22" i="32"/>
  <c r="G22" i="32" s="1"/>
  <c r="V21" i="32"/>
  <c r="W21" i="32" s="1"/>
  <c r="N21" i="32"/>
  <c r="O21" i="32" s="1"/>
  <c r="F21" i="32"/>
  <c r="G21" i="32" s="1"/>
  <c r="V20" i="32"/>
  <c r="W20" i="32" s="1"/>
  <c r="N20" i="32"/>
  <c r="O20" i="32" s="1"/>
  <c r="F20" i="32"/>
  <c r="G20" i="32" s="1"/>
  <c r="V19" i="32"/>
  <c r="W19" i="32" s="1"/>
  <c r="N19" i="32"/>
  <c r="O19" i="32" s="1"/>
  <c r="F19" i="32"/>
  <c r="G19" i="32" s="1"/>
  <c r="V18" i="32"/>
  <c r="W18" i="32" s="1"/>
  <c r="N18" i="32"/>
  <c r="O18" i="32" s="1"/>
  <c r="F18" i="32"/>
  <c r="G18" i="32" s="1"/>
  <c r="V17" i="32"/>
  <c r="W17" i="32" s="1"/>
  <c r="N17" i="32"/>
  <c r="O17" i="32" s="1"/>
  <c r="F17" i="32"/>
  <c r="G17" i="32" s="1"/>
  <c r="V16" i="32"/>
  <c r="W16" i="32" s="1"/>
  <c r="N16" i="32"/>
  <c r="O16" i="32" s="1"/>
  <c r="F16" i="32"/>
  <c r="G16" i="32" s="1"/>
  <c r="V15" i="32"/>
  <c r="W15" i="32" s="1"/>
  <c r="N15" i="32"/>
  <c r="O15" i="32" s="1"/>
  <c r="F15" i="32"/>
  <c r="G15" i="32" s="1"/>
  <c r="V14" i="32"/>
  <c r="W14" i="32" s="1"/>
  <c r="N14" i="32"/>
  <c r="O14" i="32" s="1"/>
  <c r="F14" i="32"/>
  <c r="G14" i="32" s="1"/>
  <c r="V13" i="32"/>
  <c r="W13" i="32" s="1"/>
  <c r="N13" i="32"/>
  <c r="O13" i="32" s="1"/>
  <c r="F13" i="32"/>
  <c r="G13" i="32" s="1"/>
  <c r="V12" i="32"/>
  <c r="W12" i="32" s="1"/>
  <c r="N12" i="32"/>
  <c r="O12" i="32" s="1"/>
  <c r="F12" i="32"/>
  <c r="G12" i="32" s="1"/>
  <c r="V11" i="32"/>
  <c r="W11" i="32" s="1"/>
  <c r="N11" i="32"/>
  <c r="O11" i="32" s="1"/>
  <c r="F11" i="32"/>
  <c r="G11" i="32" s="1"/>
  <c r="V10" i="32"/>
  <c r="W10" i="32" s="1"/>
  <c r="N10" i="32"/>
  <c r="O10" i="32" s="1"/>
  <c r="F10" i="32"/>
  <c r="G10" i="32" s="1"/>
  <c r="V9" i="32"/>
  <c r="W9" i="32" s="1"/>
  <c r="N9" i="32"/>
  <c r="O9" i="32" s="1"/>
  <c r="F9" i="32"/>
  <c r="G9" i="32" s="1"/>
  <c r="V8" i="32"/>
  <c r="W8" i="32" s="1"/>
  <c r="N8" i="32"/>
  <c r="O8" i="32" s="1"/>
  <c r="F8" i="32"/>
  <c r="G8" i="32" s="1"/>
  <c r="V7" i="32"/>
  <c r="W7" i="32" s="1"/>
  <c r="N7" i="32"/>
  <c r="O7" i="32" s="1"/>
  <c r="F7" i="32"/>
  <c r="G7" i="32" s="1"/>
  <c r="V6" i="32"/>
  <c r="W6" i="32" s="1"/>
  <c r="N6" i="32"/>
  <c r="O6" i="32" s="1"/>
  <c r="F6" i="32"/>
  <c r="G6" i="32" s="1"/>
  <c r="V5" i="32"/>
  <c r="N5" i="32"/>
  <c r="O5" i="32" s="1"/>
  <c r="F5" i="32"/>
  <c r="G5" i="32" s="1"/>
  <c r="V4" i="32"/>
  <c r="W4" i="32" s="1"/>
  <c r="N4" i="32"/>
  <c r="O4" i="32" s="1"/>
  <c r="F4" i="32"/>
  <c r="G4" i="32" s="1"/>
  <c r="V3" i="32"/>
  <c r="W3" i="32" s="1"/>
  <c r="N3" i="32"/>
  <c r="O3" i="32" s="1"/>
  <c r="F3" i="32"/>
  <c r="G3" i="32" s="1"/>
  <c r="I26" i="31" l="1"/>
  <c r="I27" i="31"/>
  <c r="I28" i="31"/>
  <c r="I29" i="31"/>
  <c r="I30" i="31"/>
  <c r="I25" i="31"/>
  <c r="H26" i="31"/>
  <c r="H27" i="31"/>
  <c r="H28" i="31"/>
  <c r="H29" i="31"/>
  <c r="H30" i="31"/>
  <c r="H25" i="31"/>
  <c r="G26" i="31"/>
  <c r="G27" i="31"/>
  <c r="G28" i="31"/>
  <c r="G29" i="31"/>
  <c r="G30" i="31"/>
  <c r="G25" i="31"/>
  <c r="F26" i="31"/>
  <c r="F27" i="31"/>
  <c r="F28" i="31"/>
  <c r="F29" i="31"/>
  <c r="F30" i="31"/>
  <c r="F25" i="31"/>
  <c r="E27" i="31"/>
  <c r="E28" i="31"/>
  <c r="E29" i="31"/>
  <c r="E30" i="31"/>
  <c r="E26" i="31"/>
  <c r="E25" i="31"/>
  <c r="D26" i="31"/>
  <c r="D27" i="31"/>
  <c r="D28" i="31"/>
  <c r="D29" i="31"/>
  <c r="D30" i="31"/>
  <c r="D25" i="31"/>
  <c r="L19" i="31"/>
  <c r="K19" i="31"/>
  <c r="J19" i="31"/>
  <c r="L16" i="31"/>
  <c r="K16" i="31"/>
  <c r="J16" i="31"/>
  <c r="L13" i="31"/>
  <c r="K13" i="31"/>
  <c r="J13" i="31"/>
  <c r="L10" i="31"/>
  <c r="K10" i="31"/>
  <c r="J10" i="31"/>
  <c r="L7" i="31"/>
  <c r="K7" i="31"/>
  <c r="J7" i="31"/>
  <c r="L4" i="31"/>
  <c r="K4" i="31"/>
  <c r="J4" i="31"/>
  <c r="E19" i="31"/>
  <c r="D19" i="31"/>
  <c r="C19" i="31"/>
  <c r="E16" i="31"/>
  <c r="D16" i="31"/>
  <c r="C16" i="31"/>
  <c r="E13" i="31"/>
  <c r="D13" i="31"/>
  <c r="C13" i="31"/>
  <c r="E10" i="31"/>
  <c r="D10" i="31"/>
  <c r="C10" i="31"/>
  <c r="E7" i="31"/>
  <c r="D7" i="31"/>
  <c r="C7" i="31"/>
  <c r="E4" i="31"/>
  <c r="D4" i="31"/>
  <c r="C4" i="31"/>
  <c r="E37" i="30" l="1"/>
  <c r="D37" i="30"/>
  <c r="C37" i="30"/>
  <c r="E34" i="30"/>
  <c r="D34" i="30"/>
  <c r="C34" i="30"/>
  <c r="E31" i="30"/>
  <c r="D31" i="30"/>
  <c r="C31" i="30"/>
  <c r="E28" i="30"/>
  <c r="D28" i="30"/>
  <c r="C28" i="30"/>
  <c r="E25" i="30"/>
  <c r="D25" i="30"/>
  <c r="C25" i="30"/>
  <c r="E16" i="30"/>
  <c r="D16" i="30"/>
  <c r="C16" i="30"/>
  <c r="E13" i="30"/>
  <c r="D13" i="30"/>
  <c r="C13" i="30"/>
  <c r="E10" i="30"/>
  <c r="D10" i="30"/>
  <c r="C10" i="30"/>
  <c r="E7" i="30"/>
  <c r="D7" i="30"/>
  <c r="C7" i="30"/>
  <c r="E4" i="30"/>
  <c r="D4" i="30"/>
  <c r="C4" i="30"/>
  <c r="I22" i="29" l="1"/>
  <c r="I23" i="29"/>
  <c r="I24" i="29"/>
  <c r="I21" i="29"/>
  <c r="K10" i="29"/>
  <c r="J10" i="29"/>
  <c r="I10" i="29"/>
  <c r="K7" i="29"/>
  <c r="J7" i="29"/>
  <c r="I7" i="29"/>
  <c r="K4" i="29"/>
  <c r="J4" i="29"/>
  <c r="I4" i="29"/>
  <c r="E24" i="28" l="1"/>
  <c r="E25" i="28"/>
  <c r="E23" i="28"/>
  <c r="D23" i="28"/>
  <c r="F23" i="28" s="1"/>
  <c r="G23" i="28" s="1"/>
  <c r="H23" i="28" s="1"/>
  <c r="D24" i="28"/>
  <c r="F24" i="28" s="1"/>
  <c r="G24" i="28" s="1"/>
  <c r="H24" i="28" s="1"/>
  <c r="D25" i="28"/>
  <c r="F25" i="28" s="1"/>
  <c r="G25" i="28" s="1"/>
  <c r="H25" i="28" s="1"/>
  <c r="D22" i="28"/>
  <c r="K17" i="28"/>
  <c r="J17" i="28"/>
  <c r="I17" i="28"/>
  <c r="E17" i="28"/>
  <c r="D17" i="28"/>
  <c r="C17" i="28"/>
  <c r="K14" i="28"/>
  <c r="J14" i="28"/>
  <c r="I14" i="28"/>
  <c r="E14" i="28"/>
  <c r="D14" i="28"/>
  <c r="C14" i="28"/>
  <c r="K11" i="28"/>
  <c r="J11" i="28"/>
  <c r="I11" i="28"/>
  <c r="E11" i="28"/>
  <c r="D11" i="28"/>
  <c r="C11" i="28"/>
  <c r="K8" i="28"/>
  <c r="J8" i="28"/>
  <c r="I8" i="28"/>
  <c r="E8" i="28"/>
  <c r="D8" i="28"/>
  <c r="C8" i="28"/>
  <c r="K5" i="28"/>
  <c r="J5" i="28"/>
  <c r="I5" i="28"/>
  <c r="E5" i="28"/>
  <c r="D5" i="28"/>
  <c r="C5" i="28"/>
  <c r="E22" i="28" l="1"/>
  <c r="F22" i="28" s="1"/>
  <c r="G22" i="28" s="1"/>
  <c r="H22" i="28" s="1"/>
  <c r="I22" i="28" s="1"/>
  <c r="I24" i="28" l="1"/>
  <c r="I23" i="28"/>
  <c r="I25" i="28"/>
  <c r="E4" i="29" l="1"/>
  <c r="D4" i="29"/>
  <c r="C4" i="29"/>
  <c r="R27" i="27"/>
  <c r="R28" i="27"/>
  <c r="R29" i="27"/>
  <c r="R30" i="27"/>
  <c r="R31" i="27"/>
  <c r="R32" i="27"/>
  <c r="R33" i="27"/>
  <c r="R34" i="27"/>
  <c r="R35" i="27"/>
  <c r="R36" i="27"/>
  <c r="R37" i="27"/>
  <c r="R26" i="27"/>
  <c r="R138" i="27"/>
  <c r="R139" i="27"/>
  <c r="R140" i="27"/>
  <c r="R141" i="27"/>
  <c r="R142" i="27"/>
  <c r="R143" i="27"/>
  <c r="R144" i="27"/>
  <c r="R145" i="27"/>
  <c r="R146" i="27"/>
  <c r="R147" i="27"/>
  <c r="R148" i="27"/>
  <c r="R137" i="27"/>
  <c r="R156" i="27"/>
  <c r="R157" i="27"/>
  <c r="R158" i="27"/>
  <c r="R159" i="27"/>
  <c r="R160" i="27"/>
  <c r="R161" i="27"/>
  <c r="R162" i="27"/>
  <c r="R163" i="27"/>
  <c r="R164" i="27"/>
  <c r="R165" i="27"/>
  <c r="R166" i="27"/>
  <c r="R155" i="27"/>
  <c r="R174" i="27"/>
  <c r="R175" i="27"/>
  <c r="R176" i="27"/>
  <c r="R177" i="27"/>
  <c r="R178" i="27"/>
  <c r="R179" i="27"/>
  <c r="R180" i="27"/>
  <c r="R181" i="27"/>
  <c r="R182" i="27"/>
  <c r="R183" i="27"/>
  <c r="R184" i="27"/>
  <c r="R173" i="27"/>
  <c r="R193" i="27"/>
  <c r="R194" i="27"/>
  <c r="R195" i="27"/>
  <c r="R196" i="27"/>
  <c r="R197" i="27"/>
  <c r="R198" i="27"/>
  <c r="R199" i="27"/>
  <c r="R200" i="27"/>
  <c r="R201" i="27"/>
  <c r="R202" i="27"/>
  <c r="R203" i="27"/>
  <c r="R192" i="27"/>
  <c r="R226" i="27"/>
  <c r="R227" i="27"/>
  <c r="R228" i="27"/>
  <c r="R229" i="27"/>
  <c r="R230" i="27"/>
  <c r="R231" i="27"/>
  <c r="R232" i="27"/>
  <c r="R233" i="27"/>
  <c r="R234" i="27"/>
  <c r="R235" i="27"/>
  <c r="R236" i="27"/>
  <c r="R225" i="27"/>
  <c r="R260" i="27"/>
  <c r="R261" i="27"/>
  <c r="R262" i="27"/>
  <c r="R263" i="27"/>
  <c r="R264" i="27"/>
  <c r="R265" i="27"/>
  <c r="R266" i="27"/>
  <c r="R267" i="27"/>
  <c r="R268" i="27"/>
  <c r="R269" i="27"/>
  <c r="R270" i="27"/>
  <c r="R259" i="27"/>
  <c r="M270" i="27"/>
  <c r="O270" i="27" s="1"/>
  <c r="P270" i="27" s="1"/>
  <c r="Q270" i="27" s="1"/>
  <c r="M269" i="27"/>
  <c r="O269" i="27" s="1"/>
  <c r="P269" i="27" s="1"/>
  <c r="Q269" i="27" s="1"/>
  <c r="M268" i="27"/>
  <c r="O268" i="27" s="1"/>
  <c r="P268" i="27" s="1"/>
  <c r="Q268" i="27" s="1"/>
  <c r="M267" i="27"/>
  <c r="O267" i="27" s="1"/>
  <c r="P267" i="27" s="1"/>
  <c r="Q267" i="27" s="1"/>
  <c r="O266" i="27"/>
  <c r="P266" i="27" s="1"/>
  <c r="Q266" i="27" s="1"/>
  <c r="M266" i="27"/>
  <c r="M265" i="27"/>
  <c r="O265" i="27" s="1"/>
  <c r="P265" i="27" s="1"/>
  <c r="Q265" i="27" s="1"/>
  <c r="M264" i="27"/>
  <c r="O264" i="27" s="1"/>
  <c r="P264" i="27" s="1"/>
  <c r="Q264" i="27" s="1"/>
  <c r="M263" i="27"/>
  <c r="O263" i="27" s="1"/>
  <c r="P263" i="27" s="1"/>
  <c r="Q263" i="27" s="1"/>
  <c r="M262" i="27"/>
  <c r="O262" i="27" s="1"/>
  <c r="P262" i="27" s="1"/>
  <c r="Q262" i="27" s="1"/>
  <c r="M261" i="27"/>
  <c r="O261" i="27" s="1"/>
  <c r="P261" i="27" s="1"/>
  <c r="Q261" i="27" s="1"/>
  <c r="M260" i="27"/>
  <c r="N259" i="27" s="1"/>
  <c r="M259" i="27"/>
  <c r="K268" i="27"/>
  <c r="J268" i="27"/>
  <c r="I268" i="27"/>
  <c r="E268" i="27"/>
  <c r="D268" i="27"/>
  <c r="C268" i="27"/>
  <c r="K265" i="27"/>
  <c r="J265" i="27"/>
  <c r="I265" i="27"/>
  <c r="E265" i="27"/>
  <c r="D265" i="27"/>
  <c r="C265" i="27"/>
  <c r="K262" i="27"/>
  <c r="J262" i="27"/>
  <c r="I262" i="27"/>
  <c r="E262" i="27"/>
  <c r="D262" i="27"/>
  <c r="C262" i="27"/>
  <c r="K259" i="27"/>
  <c r="J259" i="27"/>
  <c r="I259" i="27"/>
  <c r="E259" i="27"/>
  <c r="D259" i="27"/>
  <c r="C259" i="27"/>
  <c r="K256" i="27"/>
  <c r="J256" i="27"/>
  <c r="I256" i="27"/>
  <c r="E256" i="27"/>
  <c r="D256" i="27"/>
  <c r="C256" i="27"/>
  <c r="O236" i="27"/>
  <c r="P236" i="27" s="1"/>
  <c r="Q236" i="27" s="1"/>
  <c r="M236" i="27"/>
  <c r="M235" i="27"/>
  <c r="O235" i="27" s="1"/>
  <c r="P235" i="27" s="1"/>
  <c r="Q235" i="27" s="1"/>
  <c r="M234" i="27"/>
  <c r="O234" i="27" s="1"/>
  <c r="P234" i="27" s="1"/>
  <c r="Q234" i="27" s="1"/>
  <c r="M233" i="27"/>
  <c r="O233" i="27" s="1"/>
  <c r="P233" i="27" s="1"/>
  <c r="Q233" i="27" s="1"/>
  <c r="O232" i="27"/>
  <c r="P232" i="27" s="1"/>
  <c r="Q232" i="27" s="1"/>
  <c r="M232" i="27"/>
  <c r="M231" i="27"/>
  <c r="O231" i="27" s="1"/>
  <c r="P231" i="27" s="1"/>
  <c r="Q231" i="27" s="1"/>
  <c r="O230" i="27"/>
  <c r="P230" i="27" s="1"/>
  <c r="Q230" i="27" s="1"/>
  <c r="M230" i="27"/>
  <c r="M229" i="27"/>
  <c r="O229" i="27" s="1"/>
  <c r="P229" i="27" s="1"/>
  <c r="Q229" i="27" s="1"/>
  <c r="O228" i="27"/>
  <c r="P228" i="27" s="1"/>
  <c r="Q228" i="27" s="1"/>
  <c r="M228" i="27"/>
  <c r="M227" i="27"/>
  <c r="O227" i="27" s="1"/>
  <c r="P227" i="27" s="1"/>
  <c r="Q227" i="27" s="1"/>
  <c r="M226" i="27"/>
  <c r="O226" i="27" s="1"/>
  <c r="P226" i="27" s="1"/>
  <c r="Q226" i="27" s="1"/>
  <c r="N225" i="27"/>
  <c r="O225" i="27" s="1"/>
  <c r="P225" i="27" s="1"/>
  <c r="Q225" i="27" s="1"/>
  <c r="M225" i="27"/>
  <c r="K234" i="27"/>
  <c r="J234" i="27"/>
  <c r="I234" i="27"/>
  <c r="K231" i="27"/>
  <c r="J231" i="27"/>
  <c r="I231" i="27"/>
  <c r="K228" i="27"/>
  <c r="J228" i="27"/>
  <c r="I228" i="27"/>
  <c r="K225" i="27"/>
  <c r="J225" i="27"/>
  <c r="I225" i="27"/>
  <c r="K222" i="27"/>
  <c r="J222" i="27"/>
  <c r="I222" i="27"/>
  <c r="E234" i="27"/>
  <c r="D234" i="27"/>
  <c r="C234" i="27"/>
  <c r="E231" i="27"/>
  <c r="D231" i="27"/>
  <c r="C231" i="27"/>
  <c r="E228" i="27"/>
  <c r="D228" i="27"/>
  <c r="C228" i="27"/>
  <c r="E225" i="27"/>
  <c r="D225" i="27"/>
  <c r="C225" i="27"/>
  <c r="E222" i="27"/>
  <c r="D222" i="27"/>
  <c r="C222" i="27"/>
  <c r="M203" i="27"/>
  <c r="O203" i="27" s="1"/>
  <c r="P203" i="27" s="1"/>
  <c r="Q203" i="27" s="1"/>
  <c r="M202" i="27"/>
  <c r="O202" i="27" s="1"/>
  <c r="P202" i="27" s="1"/>
  <c r="Q202" i="27" s="1"/>
  <c r="O201" i="27"/>
  <c r="P201" i="27" s="1"/>
  <c r="Q201" i="27" s="1"/>
  <c r="M201" i="27"/>
  <c r="M200" i="27"/>
  <c r="O200" i="27" s="1"/>
  <c r="P200" i="27" s="1"/>
  <c r="Q200" i="27" s="1"/>
  <c r="M199" i="27"/>
  <c r="O199" i="27" s="1"/>
  <c r="P199" i="27" s="1"/>
  <c r="Q199" i="27" s="1"/>
  <c r="M198" i="27"/>
  <c r="O198" i="27" s="1"/>
  <c r="P198" i="27" s="1"/>
  <c r="Q198" i="27" s="1"/>
  <c r="M197" i="27"/>
  <c r="O197" i="27" s="1"/>
  <c r="P197" i="27" s="1"/>
  <c r="Q197" i="27" s="1"/>
  <c r="M196" i="27"/>
  <c r="O196" i="27" s="1"/>
  <c r="P196" i="27" s="1"/>
  <c r="Q196" i="27" s="1"/>
  <c r="M195" i="27"/>
  <c r="O195" i="27" s="1"/>
  <c r="P195" i="27" s="1"/>
  <c r="Q195" i="27" s="1"/>
  <c r="M194" i="27"/>
  <c r="O194" i="27" s="1"/>
  <c r="P194" i="27" s="1"/>
  <c r="Q194" i="27" s="1"/>
  <c r="M193" i="27"/>
  <c r="O193" i="27" s="1"/>
  <c r="P193" i="27" s="1"/>
  <c r="Q193" i="27" s="1"/>
  <c r="M192" i="27"/>
  <c r="K201" i="27"/>
  <c r="J201" i="27"/>
  <c r="I201" i="27"/>
  <c r="K198" i="27"/>
  <c r="J198" i="27"/>
  <c r="I198" i="27"/>
  <c r="K195" i="27"/>
  <c r="J195" i="27"/>
  <c r="I195" i="27"/>
  <c r="K192" i="27"/>
  <c r="J192" i="27"/>
  <c r="I192" i="27"/>
  <c r="K189" i="27"/>
  <c r="J189" i="27"/>
  <c r="I189" i="27"/>
  <c r="E201" i="27"/>
  <c r="D201" i="27"/>
  <c r="C201" i="27"/>
  <c r="E198" i="27"/>
  <c r="D198" i="27"/>
  <c r="C198" i="27"/>
  <c r="E195" i="27"/>
  <c r="D195" i="27"/>
  <c r="C195" i="27"/>
  <c r="E192" i="27"/>
  <c r="D192" i="27"/>
  <c r="C192" i="27"/>
  <c r="E189" i="27"/>
  <c r="D189" i="27"/>
  <c r="C189" i="27"/>
  <c r="M184" i="27"/>
  <c r="O184" i="27" s="1"/>
  <c r="P184" i="27" s="1"/>
  <c r="Q184" i="27" s="1"/>
  <c r="M183" i="27"/>
  <c r="O183" i="27" s="1"/>
  <c r="P183" i="27" s="1"/>
  <c r="Q183" i="27" s="1"/>
  <c r="M182" i="27"/>
  <c r="O182" i="27" s="1"/>
  <c r="P182" i="27" s="1"/>
  <c r="Q182" i="27" s="1"/>
  <c r="M181" i="27"/>
  <c r="O181" i="27" s="1"/>
  <c r="P181" i="27" s="1"/>
  <c r="Q181" i="27" s="1"/>
  <c r="M180" i="27"/>
  <c r="O180" i="27" s="1"/>
  <c r="P180" i="27" s="1"/>
  <c r="Q180" i="27" s="1"/>
  <c r="M179" i="27"/>
  <c r="O179" i="27" s="1"/>
  <c r="P179" i="27" s="1"/>
  <c r="Q179" i="27" s="1"/>
  <c r="M178" i="27"/>
  <c r="O178" i="27" s="1"/>
  <c r="P178" i="27" s="1"/>
  <c r="Q178" i="27" s="1"/>
  <c r="M177" i="27"/>
  <c r="O177" i="27" s="1"/>
  <c r="P177" i="27" s="1"/>
  <c r="Q177" i="27" s="1"/>
  <c r="M176" i="27"/>
  <c r="O176" i="27" s="1"/>
  <c r="P176" i="27" s="1"/>
  <c r="Q176" i="27" s="1"/>
  <c r="M175" i="27"/>
  <c r="O175" i="27" s="1"/>
  <c r="P175" i="27" s="1"/>
  <c r="Q175" i="27" s="1"/>
  <c r="M174" i="27"/>
  <c r="O174" i="27" s="1"/>
  <c r="P174" i="27" s="1"/>
  <c r="Q174" i="27" s="1"/>
  <c r="M173" i="27"/>
  <c r="K182" i="27"/>
  <c r="J182" i="27"/>
  <c r="I182" i="27"/>
  <c r="K179" i="27"/>
  <c r="J179" i="27"/>
  <c r="I179" i="27"/>
  <c r="K176" i="27"/>
  <c r="J176" i="27"/>
  <c r="I176" i="27"/>
  <c r="K173" i="27"/>
  <c r="J173" i="27"/>
  <c r="I173" i="27"/>
  <c r="K170" i="27"/>
  <c r="J170" i="27"/>
  <c r="I170" i="27"/>
  <c r="E182" i="27"/>
  <c r="D182" i="27"/>
  <c r="C182" i="27"/>
  <c r="E179" i="27"/>
  <c r="D179" i="27"/>
  <c r="C179" i="27"/>
  <c r="E176" i="27"/>
  <c r="D176" i="27"/>
  <c r="C176" i="27"/>
  <c r="E173" i="27"/>
  <c r="D173" i="27"/>
  <c r="C173" i="27"/>
  <c r="E170" i="27"/>
  <c r="D170" i="27"/>
  <c r="C170" i="27"/>
  <c r="M166" i="27"/>
  <c r="O166" i="27" s="1"/>
  <c r="P166" i="27" s="1"/>
  <c r="Q166" i="27" s="1"/>
  <c r="M165" i="27"/>
  <c r="O165" i="27" s="1"/>
  <c r="P165" i="27" s="1"/>
  <c r="Q165" i="27" s="1"/>
  <c r="M164" i="27"/>
  <c r="O164" i="27" s="1"/>
  <c r="P164" i="27" s="1"/>
  <c r="Q164" i="27" s="1"/>
  <c r="M163" i="27"/>
  <c r="O163" i="27" s="1"/>
  <c r="P163" i="27" s="1"/>
  <c r="Q163" i="27" s="1"/>
  <c r="O162" i="27"/>
  <c r="P162" i="27" s="1"/>
  <c r="Q162" i="27" s="1"/>
  <c r="M162" i="27"/>
  <c r="M161" i="27"/>
  <c r="O161" i="27" s="1"/>
  <c r="P161" i="27" s="1"/>
  <c r="Q161" i="27" s="1"/>
  <c r="M160" i="27"/>
  <c r="O160" i="27" s="1"/>
  <c r="P160" i="27" s="1"/>
  <c r="Q160" i="27" s="1"/>
  <c r="M159" i="27"/>
  <c r="O159" i="27" s="1"/>
  <c r="P159" i="27" s="1"/>
  <c r="Q159" i="27" s="1"/>
  <c r="M158" i="27"/>
  <c r="O158" i="27" s="1"/>
  <c r="P158" i="27" s="1"/>
  <c r="Q158" i="27" s="1"/>
  <c r="M157" i="27"/>
  <c r="O157" i="27" s="1"/>
  <c r="P157" i="27" s="1"/>
  <c r="Q157" i="27" s="1"/>
  <c r="M156" i="27"/>
  <c r="O156" i="27" s="1"/>
  <c r="P156" i="27" s="1"/>
  <c r="Q156" i="27" s="1"/>
  <c r="M155" i="27"/>
  <c r="N155" i="27" s="1"/>
  <c r="O155" i="27" s="1"/>
  <c r="P155" i="27" s="1"/>
  <c r="Q155" i="27" s="1"/>
  <c r="M148" i="27"/>
  <c r="O148" i="27" s="1"/>
  <c r="P148" i="27" s="1"/>
  <c r="Q148" i="27" s="1"/>
  <c r="M147" i="27"/>
  <c r="O147" i="27" s="1"/>
  <c r="P147" i="27" s="1"/>
  <c r="Q147" i="27" s="1"/>
  <c r="M146" i="27"/>
  <c r="O146" i="27" s="1"/>
  <c r="P146" i="27" s="1"/>
  <c r="Q146" i="27" s="1"/>
  <c r="M145" i="27"/>
  <c r="O145" i="27" s="1"/>
  <c r="P145" i="27" s="1"/>
  <c r="Q145" i="27" s="1"/>
  <c r="M144" i="27"/>
  <c r="O144" i="27" s="1"/>
  <c r="P144" i="27" s="1"/>
  <c r="Q144" i="27" s="1"/>
  <c r="M143" i="27"/>
  <c r="O143" i="27" s="1"/>
  <c r="P143" i="27" s="1"/>
  <c r="Q143" i="27" s="1"/>
  <c r="M142" i="27"/>
  <c r="O142" i="27" s="1"/>
  <c r="P142" i="27" s="1"/>
  <c r="Q142" i="27" s="1"/>
  <c r="M141" i="27"/>
  <c r="O141" i="27" s="1"/>
  <c r="P141" i="27" s="1"/>
  <c r="Q141" i="27" s="1"/>
  <c r="M140" i="27"/>
  <c r="O140" i="27" s="1"/>
  <c r="P140" i="27" s="1"/>
  <c r="Q140" i="27" s="1"/>
  <c r="M139" i="27"/>
  <c r="O139" i="27" s="1"/>
  <c r="P139" i="27" s="1"/>
  <c r="Q139" i="27" s="1"/>
  <c r="M138" i="27"/>
  <c r="M137" i="27"/>
  <c r="N137" i="27" s="1"/>
  <c r="K146" i="27"/>
  <c r="J146" i="27"/>
  <c r="I146" i="27"/>
  <c r="K143" i="27"/>
  <c r="J143" i="27"/>
  <c r="I143" i="27"/>
  <c r="K140" i="27"/>
  <c r="J140" i="27"/>
  <c r="I140" i="27"/>
  <c r="K137" i="27"/>
  <c r="J137" i="27"/>
  <c r="I137" i="27"/>
  <c r="K134" i="27"/>
  <c r="J134" i="27"/>
  <c r="I134" i="27"/>
  <c r="E146" i="27"/>
  <c r="D146" i="27"/>
  <c r="C146" i="27"/>
  <c r="E143" i="27"/>
  <c r="D143" i="27"/>
  <c r="C143" i="27"/>
  <c r="E140" i="27"/>
  <c r="D140" i="27"/>
  <c r="C140" i="27"/>
  <c r="E137" i="27"/>
  <c r="D137" i="27"/>
  <c r="C137" i="27"/>
  <c r="E134" i="27"/>
  <c r="D134" i="27"/>
  <c r="C134" i="27"/>
  <c r="O128" i="27"/>
  <c r="N128" i="27"/>
  <c r="M128" i="27"/>
  <c r="O125" i="27"/>
  <c r="N125" i="27"/>
  <c r="M125" i="27"/>
  <c r="O122" i="27"/>
  <c r="N122" i="27"/>
  <c r="M122" i="27"/>
  <c r="O119" i="27"/>
  <c r="N119" i="27"/>
  <c r="M119" i="27"/>
  <c r="O116" i="27"/>
  <c r="N116" i="27"/>
  <c r="M116" i="27"/>
  <c r="O113" i="27"/>
  <c r="N113" i="27"/>
  <c r="M113" i="27"/>
  <c r="O110" i="27"/>
  <c r="N110" i="27"/>
  <c r="M110" i="27"/>
  <c r="O107" i="27"/>
  <c r="N107" i="27"/>
  <c r="M107" i="27"/>
  <c r="O104" i="27"/>
  <c r="N104" i="27"/>
  <c r="M104" i="27"/>
  <c r="O101" i="27"/>
  <c r="N101" i="27"/>
  <c r="M101" i="27"/>
  <c r="E71" i="27"/>
  <c r="D71" i="27"/>
  <c r="C71" i="27"/>
  <c r="E68" i="27"/>
  <c r="D68" i="27"/>
  <c r="C68" i="27"/>
  <c r="E65" i="27"/>
  <c r="D65" i="27"/>
  <c r="C65" i="27"/>
  <c r="E62" i="27"/>
  <c r="D62" i="27"/>
  <c r="C62" i="27"/>
  <c r="E59" i="27"/>
  <c r="D59" i="27"/>
  <c r="C59" i="27"/>
  <c r="K95" i="27"/>
  <c r="J95" i="27"/>
  <c r="I95" i="27"/>
  <c r="K92" i="27"/>
  <c r="J92" i="27"/>
  <c r="I92" i="27"/>
  <c r="K89" i="27"/>
  <c r="J89" i="27"/>
  <c r="I89" i="27"/>
  <c r="K86" i="27"/>
  <c r="J86" i="27"/>
  <c r="I86" i="27"/>
  <c r="K83" i="27"/>
  <c r="J83" i="27"/>
  <c r="I83" i="27"/>
  <c r="K80" i="27"/>
  <c r="J80" i="27"/>
  <c r="I80" i="27"/>
  <c r="K77" i="27"/>
  <c r="J77" i="27"/>
  <c r="I77" i="27"/>
  <c r="K74" i="27"/>
  <c r="J74" i="27"/>
  <c r="I74" i="27"/>
  <c r="K71" i="27"/>
  <c r="J71" i="27"/>
  <c r="I71" i="27"/>
  <c r="K68" i="27"/>
  <c r="J68" i="27"/>
  <c r="I68" i="27"/>
  <c r="K65" i="27"/>
  <c r="J65" i="27"/>
  <c r="I65" i="27"/>
  <c r="K62" i="27"/>
  <c r="J62" i="27"/>
  <c r="I62" i="27"/>
  <c r="K59" i="27"/>
  <c r="J59" i="27"/>
  <c r="I59" i="27"/>
  <c r="O259" i="27" l="1"/>
  <c r="P259" i="27" s="1"/>
  <c r="Q259" i="27" s="1"/>
  <c r="O260" i="27"/>
  <c r="P260" i="27" s="1"/>
  <c r="Q260" i="27" s="1"/>
  <c r="N192" i="27"/>
  <c r="O192" i="27" s="1"/>
  <c r="P192" i="27" s="1"/>
  <c r="Q192" i="27" s="1"/>
  <c r="N173" i="27"/>
  <c r="O173" i="27" s="1"/>
  <c r="P173" i="27" s="1"/>
  <c r="Q173" i="27" s="1"/>
  <c r="O137" i="27"/>
  <c r="P137" i="27" s="1"/>
  <c r="Q137" i="27" s="1"/>
  <c r="O138" i="27"/>
  <c r="P138" i="27" s="1"/>
  <c r="Q138" i="27" s="1"/>
  <c r="M55" i="27"/>
  <c r="O55" i="27" s="1"/>
  <c r="P55" i="27" s="1"/>
  <c r="Q55" i="27" s="1"/>
  <c r="M54" i="27"/>
  <c r="O54" i="27" s="1"/>
  <c r="P54" i="27" s="1"/>
  <c r="Q54" i="27" s="1"/>
  <c r="M53" i="27"/>
  <c r="O53" i="27" s="1"/>
  <c r="P53" i="27" s="1"/>
  <c r="Q53" i="27" s="1"/>
  <c r="M52" i="27"/>
  <c r="O52" i="27" s="1"/>
  <c r="P52" i="27" s="1"/>
  <c r="Q52" i="27" s="1"/>
  <c r="M51" i="27"/>
  <c r="O51" i="27" s="1"/>
  <c r="P51" i="27" s="1"/>
  <c r="Q51" i="27" s="1"/>
  <c r="M50" i="27"/>
  <c r="O50" i="27" s="1"/>
  <c r="P50" i="27" s="1"/>
  <c r="Q50" i="27" s="1"/>
  <c r="M49" i="27"/>
  <c r="O49" i="27" s="1"/>
  <c r="P49" i="27" s="1"/>
  <c r="Q49" i="27" s="1"/>
  <c r="M48" i="27"/>
  <c r="O48" i="27" s="1"/>
  <c r="P48" i="27" s="1"/>
  <c r="Q48" i="27" s="1"/>
  <c r="M47" i="27"/>
  <c r="O47" i="27" s="1"/>
  <c r="P47" i="27" s="1"/>
  <c r="Q47" i="27" s="1"/>
  <c r="M46" i="27"/>
  <c r="O46" i="27" s="1"/>
  <c r="P46" i="27" s="1"/>
  <c r="Q46" i="27" s="1"/>
  <c r="M45" i="27"/>
  <c r="O45" i="27" s="1"/>
  <c r="P45" i="27" s="1"/>
  <c r="Q45" i="27" s="1"/>
  <c r="M44" i="27"/>
  <c r="K53" i="27"/>
  <c r="J53" i="27"/>
  <c r="I53" i="27"/>
  <c r="K50" i="27"/>
  <c r="J50" i="27"/>
  <c r="I50" i="27"/>
  <c r="K47" i="27"/>
  <c r="J47" i="27"/>
  <c r="I47" i="27"/>
  <c r="K44" i="27"/>
  <c r="J44" i="27"/>
  <c r="I44" i="27"/>
  <c r="K41" i="27"/>
  <c r="J41" i="27"/>
  <c r="I41" i="27"/>
  <c r="E53" i="27"/>
  <c r="D53" i="27"/>
  <c r="C53" i="27"/>
  <c r="E50" i="27"/>
  <c r="D50" i="27"/>
  <c r="C50" i="27"/>
  <c r="E47" i="27"/>
  <c r="D47" i="27"/>
  <c r="C47" i="27"/>
  <c r="E44" i="27"/>
  <c r="D44" i="27"/>
  <c r="C44" i="27"/>
  <c r="E41" i="27"/>
  <c r="D41" i="27"/>
  <c r="C41" i="27"/>
  <c r="M37" i="27"/>
  <c r="O37" i="27" s="1"/>
  <c r="P37" i="27" s="1"/>
  <c r="Q37" i="27" s="1"/>
  <c r="M36" i="27"/>
  <c r="O36" i="27" s="1"/>
  <c r="P36" i="27" s="1"/>
  <c r="Q36" i="27" s="1"/>
  <c r="M35" i="27"/>
  <c r="O35" i="27" s="1"/>
  <c r="P35" i="27" s="1"/>
  <c r="Q35" i="27" s="1"/>
  <c r="M34" i="27"/>
  <c r="O34" i="27" s="1"/>
  <c r="P34" i="27" s="1"/>
  <c r="Q34" i="27" s="1"/>
  <c r="M33" i="27"/>
  <c r="O33" i="27" s="1"/>
  <c r="P33" i="27" s="1"/>
  <c r="Q33" i="27" s="1"/>
  <c r="M32" i="27"/>
  <c r="O32" i="27" s="1"/>
  <c r="P32" i="27" s="1"/>
  <c r="Q32" i="27" s="1"/>
  <c r="M31" i="27"/>
  <c r="O31" i="27" s="1"/>
  <c r="P31" i="27" s="1"/>
  <c r="Q31" i="27" s="1"/>
  <c r="M30" i="27"/>
  <c r="O30" i="27" s="1"/>
  <c r="P30" i="27" s="1"/>
  <c r="Q30" i="27" s="1"/>
  <c r="M29" i="27"/>
  <c r="O29" i="27" s="1"/>
  <c r="P29" i="27" s="1"/>
  <c r="Q29" i="27" s="1"/>
  <c r="M28" i="27"/>
  <c r="O28" i="27" s="1"/>
  <c r="P28" i="27" s="1"/>
  <c r="Q28" i="27" s="1"/>
  <c r="M27" i="27"/>
  <c r="O27" i="27" s="1"/>
  <c r="P27" i="27" s="1"/>
  <c r="Q27" i="27" s="1"/>
  <c r="M26" i="27"/>
  <c r="K35" i="27"/>
  <c r="J35" i="27"/>
  <c r="I35" i="27"/>
  <c r="K32" i="27"/>
  <c r="J32" i="27"/>
  <c r="I32" i="27"/>
  <c r="K29" i="27"/>
  <c r="J29" i="27"/>
  <c r="I29" i="27"/>
  <c r="K26" i="27"/>
  <c r="J26" i="27"/>
  <c r="I26" i="27"/>
  <c r="K23" i="27"/>
  <c r="J23" i="27"/>
  <c r="I23" i="27"/>
  <c r="E35" i="27"/>
  <c r="D35" i="27"/>
  <c r="C35" i="27"/>
  <c r="E32" i="27"/>
  <c r="D32" i="27"/>
  <c r="C32" i="27"/>
  <c r="E29" i="27"/>
  <c r="D29" i="27"/>
  <c r="C29" i="27"/>
  <c r="E26" i="27"/>
  <c r="D26" i="27"/>
  <c r="C26" i="27"/>
  <c r="E23" i="27"/>
  <c r="D23" i="27"/>
  <c r="C23" i="27"/>
  <c r="M9" i="27"/>
  <c r="M10" i="27"/>
  <c r="M11" i="27"/>
  <c r="M12" i="27"/>
  <c r="M13" i="27"/>
  <c r="M14" i="27"/>
  <c r="M15" i="27"/>
  <c r="M16" i="27"/>
  <c r="M17" i="27"/>
  <c r="M18" i="27"/>
  <c r="M19" i="27"/>
  <c r="M8" i="27"/>
  <c r="K17" i="27"/>
  <c r="J17" i="27"/>
  <c r="I17" i="27"/>
  <c r="K14" i="27"/>
  <c r="J14" i="27"/>
  <c r="I14" i="27"/>
  <c r="K11" i="27"/>
  <c r="J11" i="27"/>
  <c r="I11" i="27"/>
  <c r="K8" i="27"/>
  <c r="J8" i="27"/>
  <c r="I8" i="27"/>
  <c r="K5" i="27"/>
  <c r="J5" i="27"/>
  <c r="I5" i="27"/>
  <c r="E17" i="27"/>
  <c r="D17" i="27"/>
  <c r="C17" i="27"/>
  <c r="E14" i="27"/>
  <c r="D14" i="27"/>
  <c r="C14" i="27"/>
  <c r="E11" i="27"/>
  <c r="D11" i="27"/>
  <c r="C11" i="27"/>
  <c r="E8" i="27"/>
  <c r="D8" i="27"/>
  <c r="C8" i="27"/>
  <c r="E5" i="27"/>
  <c r="D5" i="27"/>
  <c r="C5" i="27"/>
  <c r="N44" i="27" l="1"/>
  <c r="N26" i="27"/>
  <c r="O26" i="27" s="1"/>
  <c r="P26" i="27" s="1"/>
  <c r="Q26" i="27" s="1"/>
  <c r="N8" i="27"/>
  <c r="O8" i="27" s="1"/>
  <c r="O44" i="27" l="1"/>
  <c r="P44" i="27" s="1"/>
  <c r="Q44" i="27" s="1"/>
  <c r="P8" i="27"/>
  <c r="Q8" i="27" s="1"/>
  <c r="R8" i="27" s="1"/>
  <c r="N14" i="27"/>
  <c r="O14" i="27" s="1"/>
  <c r="P14" i="27" s="1"/>
  <c r="Q14" i="27" s="1"/>
  <c r="N15" i="27"/>
  <c r="O15" i="27" s="1"/>
  <c r="P15" i="27" s="1"/>
  <c r="Q15" i="27" s="1"/>
  <c r="N17" i="27"/>
  <c r="O17" i="27" s="1"/>
  <c r="P17" i="27" s="1"/>
  <c r="Q17" i="27" s="1"/>
  <c r="N18" i="27"/>
  <c r="O18" i="27" s="1"/>
  <c r="P18" i="27" s="1"/>
  <c r="Q18" i="27" s="1"/>
  <c r="N13" i="27"/>
  <c r="O13" i="27" s="1"/>
  <c r="P13" i="27" s="1"/>
  <c r="Q13" i="27" s="1"/>
  <c r="N16" i="27"/>
  <c r="O16" i="27" s="1"/>
  <c r="P16" i="27" s="1"/>
  <c r="Q16" i="27" s="1"/>
  <c r="N9" i="27"/>
  <c r="O9" i="27" s="1"/>
  <c r="P9" i="27" s="1"/>
  <c r="Q9" i="27" s="1"/>
  <c r="N10" i="27"/>
  <c r="O10" i="27" s="1"/>
  <c r="P10" i="27" s="1"/>
  <c r="Q10" i="27" s="1"/>
  <c r="N11" i="27"/>
  <c r="O11" i="27" s="1"/>
  <c r="P11" i="27" s="1"/>
  <c r="Q11" i="27" s="1"/>
  <c r="N19" i="27"/>
  <c r="O19" i="27" s="1"/>
  <c r="P19" i="27" s="1"/>
  <c r="Q19" i="27" s="1"/>
  <c r="N12" i="27"/>
  <c r="O12" i="27" s="1"/>
  <c r="P12" i="27" s="1"/>
  <c r="Q12" i="27" s="1"/>
  <c r="R18" i="27" l="1"/>
  <c r="R19" i="27"/>
  <c r="R15" i="27"/>
  <c r="R17" i="27"/>
  <c r="R14" i="27"/>
  <c r="R12" i="27"/>
  <c r="R11" i="27"/>
  <c r="R10" i="27"/>
  <c r="R9" i="27"/>
  <c r="R50" i="27"/>
  <c r="R44" i="27"/>
  <c r="R49" i="27"/>
  <c r="R48" i="27"/>
  <c r="R53" i="27"/>
  <c r="R55" i="27"/>
  <c r="R52" i="27"/>
  <c r="R45" i="27"/>
  <c r="R47" i="27"/>
  <c r="R51" i="27"/>
  <c r="R46" i="27"/>
  <c r="R54" i="27"/>
  <c r="R16" i="27"/>
  <c r="R13" i="27"/>
  <c r="Z31" i="22"/>
  <c r="Y31" i="22"/>
  <c r="X31" i="22"/>
  <c r="W31" i="22"/>
  <c r="V31" i="22"/>
  <c r="U31" i="22"/>
  <c r="Q31" i="22"/>
  <c r="P31" i="22"/>
  <c r="O31" i="22"/>
  <c r="N31" i="22"/>
  <c r="M31" i="22"/>
  <c r="L31" i="22"/>
  <c r="H31" i="22"/>
  <c r="G31" i="22"/>
  <c r="F31" i="22"/>
  <c r="E31" i="22"/>
  <c r="D31" i="22"/>
  <c r="C31" i="22"/>
  <c r="Z30" i="22"/>
  <c r="Y30" i="22"/>
  <c r="X30" i="22"/>
  <c r="W30" i="22"/>
  <c r="V30" i="22"/>
  <c r="U30" i="22"/>
  <c r="Q30" i="22"/>
  <c r="P30" i="22"/>
  <c r="O30" i="22"/>
  <c r="N30" i="22"/>
  <c r="M30" i="22"/>
  <c r="L30" i="22"/>
  <c r="H30" i="22"/>
  <c r="G30" i="22"/>
  <c r="F30" i="22"/>
  <c r="E30" i="22"/>
  <c r="D30" i="22"/>
  <c r="C30" i="22"/>
  <c r="V50" i="21" l="1"/>
  <c r="W50" i="21" s="1"/>
  <c r="N50" i="21"/>
  <c r="O50" i="21" s="1"/>
  <c r="F50" i="21"/>
  <c r="G50" i="21" s="1"/>
  <c r="V49" i="21"/>
  <c r="W49" i="21" s="1"/>
  <c r="N49" i="21"/>
  <c r="O49" i="21" s="1"/>
  <c r="F49" i="21"/>
  <c r="G49" i="21" s="1"/>
  <c r="V48" i="21"/>
  <c r="W48" i="21" s="1"/>
  <c r="N48" i="21"/>
  <c r="O48" i="21" s="1"/>
  <c r="F48" i="21"/>
  <c r="G48" i="21" s="1"/>
  <c r="V47" i="21"/>
  <c r="W47" i="21" s="1"/>
  <c r="N47" i="21"/>
  <c r="O47" i="21" s="1"/>
  <c r="F47" i="21"/>
  <c r="G47" i="21" s="1"/>
  <c r="V46" i="21"/>
  <c r="W46" i="21" s="1"/>
  <c r="N46" i="21"/>
  <c r="O46" i="21" s="1"/>
  <c r="F46" i="21"/>
  <c r="G46" i="21" s="1"/>
  <c r="V45" i="21"/>
  <c r="W45" i="21" s="1"/>
  <c r="N45" i="21"/>
  <c r="O45" i="21" s="1"/>
  <c r="F45" i="21"/>
  <c r="G45" i="21" s="1"/>
  <c r="V44" i="21"/>
  <c r="W44" i="21" s="1"/>
  <c r="N44" i="21"/>
  <c r="O44" i="21" s="1"/>
  <c r="F44" i="21"/>
  <c r="G44" i="21" s="1"/>
  <c r="V43" i="21"/>
  <c r="W43" i="21" s="1"/>
  <c r="N43" i="21"/>
  <c r="O43" i="21" s="1"/>
  <c r="F43" i="21"/>
  <c r="G43" i="21" s="1"/>
  <c r="W42" i="21"/>
  <c r="V42" i="21"/>
  <c r="N42" i="21"/>
  <c r="O42" i="21" s="1"/>
  <c r="F42" i="21"/>
  <c r="G42" i="21" s="1"/>
  <c r="V41" i="21"/>
  <c r="W41" i="21" s="1"/>
  <c r="N41" i="21"/>
  <c r="O41" i="21" s="1"/>
  <c r="F41" i="21"/>
  <c r="G41" i="21" s="1"/>
  <c r="V40" i="21"/>
  <c r="W40" i="21" s="1"/>
  <c r="N40" i="21"/>
  <c r="O40" i="21" s="1"/>
  <c r="F40" i="21"/>
  <c r="G40" i="21" s="1"/>
  <c r="V39" i="21"/>
  <c r="W39" i="21" s="1"/>
  <c r="N39" i="21"/>
  <c r="O39" i="21" s="1"/>
  <c r="F39" i="21"/>
  <c r="G39" i="21" s="1"/>
  <c r="V38" i="21"/>
  <c r="W38" i="21" s="1"/>
  <c r="N38" i="21"/>
  <c r="O38" i="21" s="1"/>
  <c r="F38" i="21"/>
  <c r="G38" i="21" s="1"/>
  <c r="V37" i="21"/>
  <c r="W37" i="21" s="1"/>
  <c r="N37" i="21"/>
  <c r="O37" i="21" s="1"/>
  <c r="F37" i="21"/>
  <c r="G37" i="21" s="1"/>
  <c r="V36" i="21"/>
  <c r="W36" i="21" s="1"/>
  <c r="N36" i="21"/>
  <c r="O36" i="21" s="1"/>
  <c r="F36" i="21"/>
  <c r="G36" i="21" s="1"/>
  <c r="V35" i="21"/>
  <c r="W35" i="21" s="1"/>
  <c r="N35" i="21"/>
  <c r="O35" i="21" s="1"/>
  <c r="F35" i="21"/>
  <c r="G35" i="21" s="1"/>
  <c r="V34" i="21"/>
  <c r="W34" i="21" s="1"/>
  <c r="N34" i="21"/>
  <c r="O34" i="21" s="1"/>
  <c r="F34" i="21"/>
  <c r="G34" i="21" s="1"/>
  <c r="V33" i="21"/>
  <c r="W33" i="21" s="1"/>
  <c r="N33" i="21"/>
  <c r="O33" i="21" s="1"/>
  <c r="F33" i="21"/>
  <c r="G33" i="21" s="1"/>
  <c r="V32" i="21"/>
  <c r="W32" i="21" s="1"/>
  <c r="N32" i="21"/>
  <c r="O32" i="21" s="1"/>
  <c r="F32" i="21"/>
  <c r="G32" i="21" s="1"/>
  <c r="V31" i="21"/>
  <c r="W31" i="21" s="1"/>
  <c r="N31" i="21"/>
  <c r="O31" i="21" s="1"/>
  <c r="F31" i="21"/>
  <c r="G31" i="21" s="1"/>
  <c r="V30" i="21"/>
  <c r="W30" i="21" s="1"/>
  <c r="N30" i="21"/>
  <c r="O30" i="21" s="1"/>
  <c r="F30" i="21"/>
  <c r="G30" i="21" s="1"/>
  <c r="V29" i="21"/>
  <c r="W29" i="21" s="1"/>
  <c r="N29" i="21"/>
  <c r="O29" i="21" s="1"/>
  <c r="F29" i="21"/>
  <c r="G29" i="21" s="1"/>
  <c r="V28" i="21"/>
  <c r="W28" i="21" s="1"/>
  <c r="N28" i="21"/>
  <c r="O28" i="21" s="1"/>
  <c r="F28" i="21"/>
  <c r="G28" i="21" s="1"/>
  <c r="V27" i="21"/>
  <c r="W27" i="21" s="1"/>
  <c r="N27" i="21"/>
  <c r="O27" i="21" s="1"/>
  <c r="F27" i="21"/>
  <c r="G27" i="21" s="1"/>
  <c r="V26" i="21"/>
  <c r="W26" i="21" s="1"/>
  <c r="N26" i="21"/>
  <c r="O26" i="21" s="1"/>
  <c r="F26" i="21"/>
  <c r="G26" i="21" s="1"/>
  <c r="V25" i="21"/>
  <c r="W25" i="21" s="1"/>
  <c r="N25" i="21"/>
  <c r="O25" i="21" s="1"/>
  <c r="F25" i="21"/>
  <c r="G25" i="21" s="1"/>
  <c r="V24" i="21"/>
  <c r="W24" i="21" s="1"/>
  <c r="N24" i="21"/>
  <c r="O24" i="21" s="1"/>
  <c r="F24" i="21"/>
  <c r="G24" i="21" s="1"/>
  <c r="V23" i="21"/>
  <c r="W23" i="21" s="1"/>
  <c r="N23" i="21"/>
  <c r="O23" i="21" s="1"/>
  <c r="F23" i="21"/>
  <c r="G23" i="21" s="1"/>
  <c r="V22" i="21"/>
  <c r="W22" i="21" s="1"/>
  <c r="N22" i="21"/>
  <c r="O22" i="21" s="1"/>
  <c r="F22" i="21"/>
  <c r="G22" i="21" s="1"/>
  <c r="V21" i="21"/>
  <c r="W21" i="21" s="1"/>
  <c r="N21" i="21"/>
  <c r="O21" i="21" s="1"/>
  <c r="F21" i="21"/>
  <c r="G21" i="21" s="1"/>
  <c r="V20" i="21"/>
  <c r="W20" i="21" s="1"/>
  <c r="N20" i="21"/>
  <c r="O20" i="21" s="1"/>
  <c r="F20" i="21"/>
  <c r="G20" i="21" s="1"/>
  <c r="V19" i="21"/>
  <c r="W19" i="21" s="1"/>
  <c r="N19" i="21"/>
  <c r="O19" i="21" s="1"/>
  <c r="F19" i="21"/>
  <c r="G19" i="21" s="1"/>
  <c r="V18" i="21"/>
  <c r="W18" i="21" s="1"/>
  <c r="N18" i="21"/>
  <c r="O18" i="21" s="1"/>
  <c r="F18" i="21"/>
  <c r="G18" i="21" s="1"/>
  <c r="V17" i="21"/>
  <c r="W17" i="21" s="1"/>
  <c r="N17" i="21"/>
  <c r="O17" i="21" s="1"/>
  <c r="F17" i="21"/>
  <c r="G17" i="21" s="1"/>
  <c r="V16" i="21"/>
  <c r="W16" i="21" s="1"/>
  <c r="N16" i="21"/>
  <c r="O16" i="21" s="1"/>
  <c r="F16" i="21"/>
  <c r="G16" i="21" s="1"/>
  <c r="V15" i="21"/>
  <c r="W15" i="21" s="1"/>
  <c r="N15" i="21"/>
  <c r="O15" i="21" s="1"/>
  <c r="F15" i="21"/>
  <c r="G15" i="21" s="1"/>
  <c r="V14" i="21"/>
  <c r="W14" i="21" s="1"/>
  <c r="N14" i="21"/>
  <c r="O14" i="21" s="1"/>
  <c r="F14" i="21"/>
  <c r="G14" i="21" s="1"/>
  <c r="V13" i="21"/>
  <c r="W13" i="21" s="1"/>
  <c r="N13" i="21"/>
  <c r="O13" i="21" s="1"/>
  <c r="F13" i="21"/>
  <c r="G13" i="21" s="1"/>
  <c r="V12" i="21"/>
  <c r="W12" i="21" s="1"/>
  <c r="N12" i="21"/>
  <c r="O12" i="21" s="1"/>
  <c r="F12" i="21"/>
  <c r="G12" i="21" s="1"/>
  <c r="V11" i="21"/>
  <c r="W11" i="21" s="1"/>
  <c r="N11" i="21"/>
  <c r="O11" i="21" s="1"/>
  <c r="F11" i="21"/>
  <c r="G11" i="21" s="1"/>
  <c r="V10" i="21"/>
  <c r="W10" i="21" s="1"/>
  <c r="N10" i="21"/>
  <c r="O10" i="21" s="1"/>
  <c r="F10" i="21"/>
  <c r="G10" i="21" s="1"/>
  <c r="V9" i="21"/>
  <c r="W9" i="21" s="1"/>
  <c r="N9" i="21"/>
  <c r="O9" i="21" s="1"/>
  <c r="F9" i="21"/>
  <c r="G9" i="21" s="1"/>
  <c r="V8" i="21"/>
  <c r="W8" i="21" s="1"/>
  <c r="N8" i="21"/>
  <c r="O8" i="21" s="1"/>
  <c r="F8" i="21"/>
  <c r="G8" i="21" s="1"/>
  <c r="V7" i="21"/>
  <c r="W7" i="21" s="1"/>
  <c r="N7" i="21"/>
  <c r="O7" i="21" s="1"/>
  <c r="F7" i="21"/>
  <c r="G7" i="21" s="1"/>
  <c r="V6" i="21"/>
  <c r="W6" i="21" s="1"/>
  <c r="N6" i="21"/>
  <c r="O6" i="21" s="1"/>
  <c r="F6" i="21"/>
  <c r="G6" i="21" s="1"/>
  <c r="V5" i="21"/>
  <c r="W5" i="21" s="1"/>
  <c r="N5" i="21"/>
  <c r="O5" i="21" s="1"/>
  <c r="F5" i="21"/>
  <c r="G5" i="21" s="1"/>
  <c r="V4" i="21"/>
  <c r="W4" i="21" s="1"/>
  <c r="N4" i="21"/>
  <c r="O4" i="21" s="1"/>
  <c r="F4" i="21"/>
  <c r="G4" i="21" s="1"/>
  <c r="V3" i="21"/>
  <c r="W3" i="21" s="1"/>
  <c r="N3" i="21"/>
  <c r="O3" i="21" s="1"/>
  <c r="F3" i="21"/>
  <c r="G3" i="21" s="1"/>
  <c r="Z26" i="20" l="1"/>
  <c r="Y26" i="20"/>
  <c r="X26" i="20"/>
  <c r="W26" i="20"/>
  <c r="V26" i="20"/>
  <c r="U26" i="20"/>
  <c r="Q26" i="20"/>
  <c r="P26" i="20"/>
  <c r="O26" i="20"/>
  <c r="N26" i="20"/>
  <c r="M26" i="20"/>
  <c r="L26" i="20"/>
  <c r="H26" i="20"/>
  <c r="G26" i="20"/>
  <c r="F26" i="20"/>
  <c r="E26" i="20"/>
  <c r="D26" i="20"/>
  <c r="C26" i="20"/>
  <c r="Z25" i="20"/>
  <c r="Y25" i="20"/>
  <c r="X25" i="20"/>
  <c r="W25" i="20"/>
  <c r="V25" i="20"/>
  <c r="U25" i="20"/>
  <c r="Q25" i="20"/>
  <c r="P25" i="20"/>
  <c r="O25" i="20"/>
  <c r="N25" i="20"/>
  <c r="M25" i="20"/>
  <c r="L25" i="20"/>
  <c r="H25" i="20"/>
  <c r="G25" i="20"/>
  <c r="F25" i="20"/>
  <c r="E25" i="20"/>
  <c r="D25" i="20"/>
  <c r="C25" i="20"/>
  <c r="N8" i="19" l="1"/>
  <c r="O8" i="19" s="1"/>
  <c r="V50" i="19"/>
  <c r="W50" i="19" s="1"/>
  <c r="N50" i="19"/>
  <c r="O50" i="19" s="1"/>
  <c r="F50" i="19"/>
  <c r="G50" i="19" s="1"/>
  <c r="V49" i="19"/>
  <c r="W49" i="19" s="1"/>
  <c r="N49" i="19"/>
  <c r="O49" i="19" s="1"/>
  <c r="F49" i="19"/>
  <c r="G49" i="19" s="1"/>
  <c r="V48" i="19"/>
  <c r="W48" i="19" s="1"/>
  <c r="N48" i="19"/>
  <c r="O48" i="19" s="1"/>
  <c r="F48" i="19"/>
  <c r="G48" i="19" s="1"/>
  <c r="V47" i="19"/>
  <c r="W47" i="19" s="1"/>
  <c r="N47" i="19"/>
  <c r="O47" i="19" s="1"/>
  <c r="F47" i="19"/>
  <c r="G47" i="19" s="1"/>
  <c r="V46" i="19"/>
  <c r="W46" i="19" s="1"/>
  <c r="N46" i="19"/>
  <c r="O46" i="19" s="1"/>
  <c r="F46" i="19"/>
  <c r="G46" i="19" s="1"/>
  <c r="V45" i="19"/>
  <c r="W45" i="19" s="1"/>
  <c r="N45" i="19"/>
  <c r="O45" i="19" s="1"/>
  <c r="F45" i="19"/>
  <c r="G45" i="19" s="1"/>
  <c r="V44" i="19"/>
  <c r="W44" i="19" s="1"/>
  <c r="N44" i="19"/>
  <c r="O44" i="19" s="1"/>
  <c r="F44" i="19"/>
  <c r="G44" i="19" s="1"/>
  <c r="V43" i="19"/>
  <c r="W43" i="19" s="1"/>
  <c r="N43" i="19"/>
  <c r="O43" i="19" s="1"/>
  <c r="F43" i="19"/>
  <c r="G43" i="19" s="1"/>
  <c r="V42" i="19"/>
  <c r="W42" i="19" s="1"/>
  <c r="N42" i="19"/>
  <c r="O42" i="19" s="1"/>
  <c r="F42" i="19"/>
  <c r="G42" i="19" s="1"/>
  <c r="V41" i="19"/>
  <c r="W41" i="19" s="1"/>
  <c r="N41" i="19"/>
  <c r="O41" i="19" s="1"/>
  <c r="F41" i="19"/>
  <c r="G41" i="19" s="1"/>
  <c r="V40" i="19"/>
  <c r="W40" i="19" s="1"/>
  <c r="N40" i="19"/>
  <c r="O40" i="19" s="1"/>
  <c r="F40" i="19"/>
  <c r="G40" i="19" s="1"/>
  <c r="V39" i="19"/>
  <c r="W39" i="19" s="1"/>
  <c r="N39" i="19"/>
  <c r="O39" i="19" s="1"/>
  <c r="F39" i="19"/>
  <c r="G39" i="19" s="1"/>
  <c r="V38" i="19"/>
  <c r="W38" i="19" s="1"/>
  <c r="N38" i="19"/>
  <c r="O38" i="19" s="1"/>
  <c r="F38" i="19"/>
  <c r="G38" i="19" s="1"/>
  <c r="V37" i="19"/>
  <c r="W37" i="19" s="1"/>
  <c r="N37" i="19"/>
  <c r="O37" i="19" s="1"/>
  <c r="F37" i="19"/>
  <c r="G37" i="19" s="1"/>
  <c r="V36" i="19"/>
  <c r="W36" i="19" s="1"/>
  <c r="N36" i="19"/>
  <c r="O36" i="19" s="1"/>
  <c r="F36" i="19"/>
  <c r="G36" i="19" s="1"/>
  <c r="V35" i="19"/>
  <c r="W35" i="19" s="1"/>
  <c r="N35" i="19"/>
  <c r="O35" i="19" s="1"/>
  <c r="F35" i="19"/>
  <c r="G35" i="19" s="1"/>
  <c r="V34" i="19"/>
  <c r="W34" i="19" s="1"/>
  <c r="N34" i="19"/>
  <c r="O34" i="19" s="1"/>
  <c r="F34" i="19"/>
  <c r="G34" i="19" s="1"/>
  <c r="V33" i="19"/>
  <c r="W33" i="19" s="1"/>
  <c r="N33" i="19"/>
  <c r="O33" i="19" s="1"/>
  <c r="F33" i="19"/>
  <c r="G33" i="19" s="1"/>
  <c r="V32" i="19"/>
  <c r="W32" i="19" s="1"/>
  <c r="N32" i="19"/>
  <c r="O32" i="19" s="1"/>
  <c r="F32" i="19"/>
  <c r="G32" i="19" s="1"/>
  <c r="V31" i="19"/>
  <c r="W31" i="19" s="1"/>
  <c r="N31" i="19"/>
  <c r="O31" i="19" s="1"/>
  <c r="F31" i="19"/>
  <c r="G31" i="19" s="1"/>
  <c r="V30" i="19"/>
  <c r="W30" i="19" s="1"/>
  <c r="N30" i="19"/>
  <c r="O30" i="19" s="1"/>
  <c r="F30" i="19"/>
  <c r="G30" i="19" s="1"/>
  <c r="V29" i="19"/>
  <c r="W29" i="19" s="1"/>
  <c r="N29" i="19"/>
  <c r="O29" i="19" s="1"/>
  <c r="F29" i="19"/>
  <c r="G29" i="19" s="1"/>
  <c r="V28" i="19"/>
  <c r="W28" i="19" s="1"/>
  <c r="N28" i="19"/>
  <c r="O28" i="19" s="1"/>
  <c r="F28" i="19"/>
  <c r="G28" i="19" s="1"/>
  <c r="V27" i="19"/>
  <c r="W27" i="19" s="1"/>
  <c r="N27" i="19"/>
  <c r="O27" i="19" s="1"/>
  <c r="F27" i="19"/>
  <c r="G27" i="19" s="1"/>
  <c r="V26" i="19"/>
  <c r="W26" i="19" s="1"/>
  <c r="N26" i="19"/>
  <c r="O26" i="19" s="1"/>
  <c r="F26" i="19"/>
  <c r="G26" i="19" s="1"/>
  <c r="V25" i="19"/>
  <c r="W25" i="19" s="1"/>
  <c r="N25" i="19"/>
  <c r="O25" i="19" s="1"/>
  <c r="F25" i="19"/>
  <c r="G25" i="19" s="1"/>
  <c r="V24" i="19"/>
  <c r="W24" i="19" s="1"/>
  <c r="N24" i="19"/>
  <c r="O24" i="19" s="1"/>
  <c r="F24" i="19"/>
  <c r="G24" i="19" s="1"/>
  <c r="V23" i="19"/>
  <c r="W23" i="19" s="1"/>
  <c r="N23" i="19"/>
  <c r="O23" i="19" s="1"/>
  <c r="F23" i="19"/>
  <c r="G23" i="19" s="1"/>
  <c r="V22" i="19"/>
  <c r="W22" i="19" s="1"/>
  <c r="N22" i="19"/>
  <c r="O22" i="19" s="1"/>
  <c r="F22" i="19"/>
  <c r="G22" i="19" s="1"/>
  <c r="V21" i="19"/>
  <c r="W21" i="19" s="1"/>
  <c r="N21" i="19"/>
  <c r="O21" i="19" s="1"/>
  <c r="F21" i="19"/>
  <c r="G21" i="19" s="1"/>
  <c r="U20" i="19"/>
  <c r="V20" i="19" s="1"/>
  <c r="W20" i="19" s="1"/>
  <c r="N20" i="19"/>
  <c r="O20" i="19" s="1"/>
  <c r="F20" i="19"/>
  <c r="G20" i="19" s="1"/>
  <c r="V19" i="19"/>
  <c r="W19" i="19" s="1"/>
  <c r="N19" i="19"/>
  <c r="O19" i="19" s="1"/>
  <c r="F19" i="19"/>
  <c r="G19" i="19" s="1"/>
  <c r="V18" i="19"/>
  <c r="W18" i="19" s="1"/>
  <c r="N18" i="19"/>
  <c r="O18" i="19" s="1"/>
  <c r="F18" i="19"/>
  <c r="G18" i="19" s="1"/>
  <c r="V17" i="19"/>
  <c r="W17" i="19" s="1"/>
  <c r="N17" i="19"/>
  <c r="O17" i="19" s="1"/>
  <c r="F17" i="19"/>
  <c r="G17" i="19" s="1"/>
  <c r="V16" i="19"/>
  <c r="W16" i="19" s="1"/>
  <c r="N16" i="19"/>
  <c r="O16" i="19" s="1"/>
  <c r="F16" i="19"/>
  <c r="G16" i="19" s="1"/>
  <c r="V15" i="19"/>
  <c r="W15" i="19" s="1"/>
  <c r="N15" i="19"/>
  <c r="O15" i="19" s="1"/>
  <c r="F15" i="19"/>
  <c r="G15" i="19" s="1"/>
  <c r="V14" i="19"/>
  <c r="W14" i="19" s="1"/>
  <c r="N14" i="19"/>
  <c r="O14" i="19" s="1"/>
  <c r="F14" i="19"/>
  <c r="G14" i="19" s="1"/>
  <c r="V13" i="19"/>
  <c r="W13" i="19" s="1"/>
  <c r="N13" i="19"/>
  <c r="O13" i="19" s="1"/>
  <c r="F13" i="19"/>
  <c r="G13" i="19" s="1"/>
  <c r="W12" i="19"/>
  <c r="V12" i="19"/>
  <c r="N12" i="19"/>
  <c r="O12" i="19" s="1"/>
  <c r="F12" i="19"/>
  <c r="G12" i="19" s="1"/>
  <c r="V11" i="19"/>
  <c r="W11" i="19" s="1"/>
  <c r="N11" i="19"/>
  <c r="O11" i="19" s="1"/>
  <c r="F11" i="19"/>
  <c r="G11" i="19" s="1"/>
  <c r="V10" i="19"/>
  <c r="W10" i="19" s="1"/>
  <c r="N10" i="19"/>
  <c r="O10" i="19" s="1"/>
  <c r="F10" i="19"/>
  <c r="G10" i="19" s="1"/>
  <c r="V9" i="19"/>
  <c r="W9" i="19" s="1"/>
  <c r="N9" i="19"/>
  <c r="O9" i="19" s="1"/>
  <c r="F9" i="19"/>
  <c r="G9" i="19" s="1"/>
  <c r="V8" i="19"/>
  <c r="W8" i="19" s="1"/>
  <c r="F8" i="19"/>
  <c r="G8" i="19" s="1"/>
  <c r="V7" i="19"/>
  <c r="W7" i="19" s="1"/>
  <c r="N7" i="19"/>
  <c r="O7" i="19" s="1"/>
  <c r="F7" i="19"/>
  <c r="G7" i="19" s="1"/>
  <c r="V6" i="19"/>
  <c r="W6" i="19" s="1"/>
  <c r="N6" i="19"/>
  <c r="O6" i="19" s="1"/>
  <c r="F6" i="19"/>
  <c r="G6" i="19" s="1"/>
  <c r="V5" i="19"/>
  <c r="W5" i="19" s="1"/>
  <c r="N5" i="19"/>
  <c r="O5" i="19" s="1"/>
  <c r="F5" i="19"/>
  <c r="G5" i="19" s="1"/>
  <c r="V4" i="19"/>
  <c r="W4" i="19" s="1"/>
  <c r="M4" i="19"/>
  <c r="N4" i="19" s="1"/>
  <c r="O4" i="19" s="1"/>
  <c r="F4" i="19"/>
  <c r="G4" i="19" s="1"/>
  <c r="W3" i="19"/>
  <c r="V3" i="19"/>
  <c r="N3" i="19"/>
  <c r="O3" i="19" s="1"/>
  <c r="G3" i="19"/>
  <c r="F3" i="19"/>
  <c r="Z25" i="18" l="1"/>
  <c r="Y25" i="18"/>
  <c r="X25" i="18"/>
  <c r="W25" i="18"/>
  <c r="V25" i="18"/>
  <c r="U25" i="18"/>
  <c r="Q25" i="18"/>
  <c r="P25" i="18"/>
  <c r="O25" i="18"/>
  <c r="N25" i="18"/>
  <c r="M25" i="18"/>
  <c r="L25" i="18"/>
  <c r="H25" i="18"/>
  <c r="G25" i="18"/>
  <c r="F25" i="18"/>
  <c r="E25" i="18"/>
  <c r="D25" i="18"/>
  <c r="C25" i="18"/>
  <c r="Z24" i="18"/>
  <c r="Y24" i="18"/>
  <c r="X24" i="18"/>
  <c r="W24" i="18"/>
  <c r="V24" i="18"/>
  <c r="U24" i="18"/>
  <c r="Q24" i="18"/>
  <c r="P24" i="18"/>
  <c r="O24" i="18"/>
  <c r="N24" i="18"/>
  <c r="M24" i="18"/>
  <c r="L24" i="18"/>
  <c r="H24" i="18"/>
  <c r="G24" i="18"/>
  <c r="F24" i="18"/>
  <c r="E24" i="18"/>
  <c r="D24" i="18"/>
  <c r="C24" i="18"/>
  <c r="Z25" i="17" l="1"/>
  <c r="Y25" i="17"/>
  <c r="X25" i="17"/>
  <c r="W25" i="17"/>
  <c r="V25" i="17"/>
  <c r="U25" i="17"/>
  <c r="Q25" i="17"/>
  <c r="P25" i="17"/>
  <c r="O25" i="17"/>
  <c r="N25" i="17"/>
  <c r="M25" i="17"/>
  <c r="L25" i="17"/>
  <c r="H25" i="17"/>
  <c r="G25" i="17"/>
  <c r="F25" i="17"/>
  <c r="E25" i="17"/>
  <c r="D25" i="17"/>
  <c r="C25" i="17"/>
  <c r="Z24" i="17"/>
  <c r="Y24" i="17"/>
  <c r="X24" i="17"/>
  <c r="W24" i="17"/>
  <c r="V24" i="17"/>
  <c r="U24" i="17"/>
  <c r="Q24" i="17"/>
  <c r="P24" i="17"/>
  <c r="O24" i="17"/>
  <c r="N24" i="17"/>
  <c r="M24" i="17"/>
  <c r="L24" i="17"/>
  <c r="H24" i="17"/>
  <c r="G24" i="17"/>
  <c r="F24" i="17"/>
  <c r="E24" i="17"/>
  <c r="D24" i="17"/>
  <c r="C24" i="17"/>
  <c r="V50" i="16"/>
  <c r="W50" i="16" s="1"/>
  <c r="N50" i="16"/>
  <c r="O50" i="16" s="1"/>
  <c r="F50" i="16"/>
  <c r="G50" i="16" s="1"/>
  <c r="V49" i="16"/>
  <c r="W49" i="16" s="1"/>
  <c r="N49" i="16"/>
  <c r="O49" i="16" s="1"/>
  <c r="F49" i="16"/>
  <c r="G49" i="16" s="1"/>
  <c r="V48" i="16"/>
  <c r="W48" i="16" s="1"/>
  <c r="N48" i="16"/>
  <c r="O48" i="16" s="1"/>
  <c r="F48" i="16"/>
  <c r="G48" i="16" s="1"/>
  <c r="V47" i="16"/>
  <c r="W47" i="16" s="1"/>
  <c r="N47" i="16"/>
  <c r="O47" i="16" s="1"/>
  <c r="F47" i="16"/>
  <c r="G47" i="16" s="1"/>
  <c r="V46" i="16"/>
  <c r="W46" i="16" s="1"/>
  <c r="N46" i="16"/>
  <c r="O46" i="16" s="1"/>
  <c r="G46" i="16"/>
  <c r="F46" i="16"/>
  <c r="V45" i="16"/>
  <c r="W45" i="16" s="1"/>
  <c r="O45" i="16"/>
  <c r="N45" i="16"/>
  <c r="F45" i="16"/>
  <c r="G45" i="16" s="1"/>
  <c r="V44" i="16"/>
  <c r="W44" i="16" s="1"/>
  <c r="N44" i="16"/>
  <c r="O44" i="16" s="1"/>
  <c r="F44" i="16"/>
  <c r="G44" i="16" s="1"/>
  <c r="V43" i="16"/>
  <c r="W43" i="16" s="1"/>
  <c r="N43" i="16"/>
  <c r="O43" i="16" s="1"/>
  <c r="F43" i="16"/>
  <c r="G43" i="16" s="1"/>
  <c r="V42" i="16"/>
  <c r="W42" i="16" s="1"/>
  <c r="N42" i="16"/>
  <c r="O42" i="16" s="1"/>
  <c r="F42" i="16"/>
  <c r="G42" i="16" s="1"/>
  <c r="V41" i="16"/>
  <c r="W41" i="16" s="1"/>
  <c r="N41" i="16"/>
  <c r="O41" i="16" s="1"/>
  <c r="F41" i="16"/>
  <c r="G41" i="16" s="1"/>
  <c r="V40" i="16"/>
  <c r="W40" i="16" s="1"/>
  <c r="N40" i="16"/>
  <c r="O40" i="16" s="1"/>
  <c r="F40" i="16"/>
  <c r="G40" i="16" s="1"/>
  <c r="V39" i="16"/>
  <c r="W39" i="16" s="1"/>
  <c r="N39" i="16"/>
  <c r="O39" i="16" s="1"/>
  <c r="F39" i="16"/>
  <c r="G39" i="16" s="1"/>
  <c r="V38" i="16"/>
  <c r="W38" i="16" s="1"/>
  <c r="N38" i="16"/>
  <c r="O38" i="16" s="1"/>
  <c r="F38" i="16"/>
  <c r="G38" i="16" s="1"/>
  <c r="V37" i="16"/>
  <c r="W37" i="16" s="1"/>
  <c r="N37" i="16"/>
  <c r="O37" i="16" s="1"/>
  <c r="F37" i="16"/>
  <c r="G37" i="16" s="1"/>
  <c r="V36" i="16"/>
  <c r="W36" i="16" s="1"/>
  <c r="N36" i="16"/>
  <c r="O36" i="16" s="1"/>
  <c r="F36" i="16"/>
  <c r="G36" i="16" s="1"/>
  <c r="V35" i="16"/>
  <c r="W35" i="16" s="1"/>
  <c r="N35" i="16"/>
  <c r="O35" i="16" s="1"/>
  <c r="F35" i="16"/>
  <c r="G35" i="16" s="1"/>
  <c r="V34" i="16"/>
  <c r="W34" i="16" s="1"/>
  <c r="N34" i="16"/>
  <c r="O34" i="16" s="1"/>
  <c r="F34" i="16"/>
  <c r="G34" i="16" s="1"/>
  <c r="V33" i="16"/>
  <c r="W33" i="16" s="1"/>
  <c r="N33" i="16"/>
  <c r="O33" i="16" s="1"/>
  <c r="F33" i="16"/>
  <c r="G33" i="16" s="1"/>
  <c r="V32" i="16"/>
  <c r="W32" i="16" s="1"/>
  <c r="N32" i="16"/>
  <c r="O32" i="16" s="1"/>
  <c r="F32" i="16"/>
  <c r="G32" i="16" s="1"/>
  <c r="V31" i="16"/>
  <c r="W31" i="16" s="1"/>
  <c r="N31" i="16"/>
  <c r="O31" i="16" s="1"/>
  <c r="F31" i="16"/>
  <c r="G31" i="16" s="1"/>
  <c r="V30" i="16"/>
  <c r="W30" i="16" s="1"/>
  <c r="N30" i="16"/>
  <c r="O30" i="16" s="1"/>
  <c r="F30" i="16"/>
  <c r="G30" i="16" s="1"/>
  <c r="V29" i="16"/>
  <c r="W29" i="16" s="1"/>
  <c r="N29" i="16"/>
  <c r="O29" i="16" s="1"/>
  <c r="F29" i="16"/>
  <c r="G29" i="16" s="1"/>
  <c r="W28" i="16"/>
  <c r="V28" i="16"/>
  <c r="N28" i="16"/>
  <c r="O28" i="16" s="1"/>
  <c r="F28" i="16"/>
  <c r="G28" i="16" s="1"/>
  <c r="V27" i="16"/>
  <c r="W27" i="16" s="1"/>
  <c r="N27" i="16"/>
  <c r="O27" i="16" s="1"/>
  <c r="F27" i="16"/>
  <c r="G27" i="16" s="1"/>
  <c r="V26" i="16"/>
  <c r="W26" i="16" s="1"/>
  <c r="N26" i="16"/>
  <c r="O26" i="16" s="1"/>
  <c r="F26" i="16"/>
  <c r="G26" i="16" s="1"/>
  <c r="V25" i="16"/>
  <c r="W25" i="16" s="1"/>
  <c r="N25" i="16"/>
  <c r="O25" i="16" s="1"/>
  <c r="F25" i="16"/>
  <c r="G25" i="16" s="1"/>
  <c r="V24" i="16"/>
  <c r="W24" i="16" s="1"/>
  <c r="N24" i="16"/>
  <c r="O24" i="16" s="1"/>
  <c r="F24" i="16"/>
  <c r="G24" i="16" s="1"/>
  <c r="V23" i="16"/>
  <c r="W23" i="16" s="1"/>
  <c r="N23" i="16"/>
  <c r="O23" i="16" s="1"/>
  <c r="F23" i="16"/>
  <c r="G23" i="16" s="1"/>
  <c r="V22" i="16"/>
  <c r="W22" i="16" s="1"/>
  <c r="N22" i="16"/>
  <c r="O22" i="16" s="1"/>
  <c r="F22" i="16"/>
  <c r="G22" i="16" s="1"/>
  <c r="V21" i="16"/>
  <c r="W21" i="16" s="1"/>
  <c r="N21" i="16"/>
  <c r="O21" i="16" s="1"/>
  <c r="F21" i="16"/>
  <c r="G21" i="16" s="1"/>
  <c r="V20" i="16"/>
  <c r="W20" i="16" s="1"/>
  <c r="N20" i="16"/>
  <c r="O20" i="16" s="1"/>
  <c r="F20" i="16"/>
  <c r="G20" i="16" s="1"/>
  <c r="V19" i="16"/>
  <c r="W19" i="16" s="1"/>
  <c r="N19" i="16"/>
  <c r="O19" i="16" s="1"/>
  <c r="F19" i="16"/>
  <c r="G19" i="16" s="1"/>
  <c r="V18" i="16"/>
  <c r="W18" i="16" s="1"/>
  <c r="N18" i="16"/>
  <c r="O18" i="16" s="1"/>
  <c r="F18" i="16"/>
  <c r="G18" i="16" s="1"/>
  <c r="V17" i="16"/>
  <c r="W17" i="16" s="1"/>
  <c r="N17" i="16"/>
  <c r="O17" i="16" s="1"/>
  <c r="F17" i="16"/>
  <c r="G17" i="16" s="1"/>
  <c r="V16" i="16"/>
  <c r="W16" i="16" s="1"/>
  <c r="N16" i="16"/>
  <c r="O16" i="16" s="1"/>
  <c r="F16" i="16"/>
  <c r="G16" i="16" s="1"/>
  <c r="V15" i="16"/>
  <c r="W15" i="16" s="1"/>
  <c r="N15" i="16"/>
  <c r="O15" i="16" s="1"/>
  <c r="F15" i="16"/>
  <c r="G15" i="16" s="1"/>
  <c r="V14" i="16"/>
  <c r="W14" i="16" s="1"/>
  <c r="N14" i="16"/>
  <c r="O14" i="16" s="1"/>
  <c r="F14" i="16"/>
  <c r="G14" i="16" s="1"/>
  <c r="V13" i="16"/>
  <c r="W13" i="16" s="1"/>
  <c r="N13" i="16"/>
  <c r="O13" i="16" s="1"/>
  <c r="F13" i="16"/>
  <c r="G13" i="16" s="1"/>
  <c r="V12" i="16"/>
  <c r="W12" i="16" s="1"/>
  <c r="N12" i="16"/>
  <c r="O12" i="16" s="1"/>
  <c r="F12" i="16"/>
  <c r="G12" i="16" s="1"/>
  <c r="V11" i="16"/>
  <c r="W11" i="16" s="1"/>
  <c r="N11" i="16"/>
  <c r="O11" i="16" s="1"/>
  <c r="F11" i="16"/>
  <c r="G11" i="16" s="1"/>
  <c r="V10" i="16"/>
  <c r="W10" i="16" s="1"/>
  <c r="N10" i="16"/>
  <c r="O10" i="16" s="1"/>
  <c r="F10" i="16"/>
  <c r="G10" i="16" s="1"/>
  <c r="V9" i="16"/>
  <c r="W9" i="16" s="1"/>
  <c r="N9" i="16"/>
  <c r="O9" i="16" s="1"/>
  <c r="F9" i="16"/>
  <c r="G9" i="16" s="1"/>
  <c r="V8" i="16"/>
  <c r="W8" i="16" s="1"/>
  <c r="N8" i="16"/>
  <c r="O8" i="16" s="1"/>
  <c r="F8" i="16"/>
  <c r="G8" i="16" s="1"/>
  <c r="V7" i="16"/>
  <c r="W7" i="16" s="1"/>
  <c r="N7" i="16"/>
  <c r="O7" i="16" s="1"/>
  <c r="F7" i="16"/>
  <c r="G7" i="16" s="1"/>
  <c r="V6" i="16"/>
  <c r="W6" i="16" s="1"/>
  <c r="N6" i="16"/>
  <c r="O6" i="16" s="1"/>
  <c r="F6" i="16"/>
  <c r="G6" i="16" s="1"/>
  <c r="V5" i="16"/>
  <c r="W5" i="16" s="1"/>
  <c r="N5" i="16"/>
  <c r="O5" i="16" s="1"/>
  <c r="F5" i="16"/>
  <c r="G5" i="16" s="1"/>
  <c r="V4" i="16"/>
  <c r="W4" i="16" s="1"/>
  <c r="N4" i="16"/>
  <c r="O4" i="16" s="1"/>
  <c r="F4" i="16"/>
  <c r="G4" i="16" s="1"/>
  <c r="V3" i="16"/>
  <c r="W3" i="16" s="1"/>
  <c r="N3" i="16"/>
  <c r="O3" i="16" s="1"/>
  <c r="F3" i="16"/>
  <c r="G3" i="16" s="1"/>
  <c r="V50" i="15" l="1"/>
  <c r="W50" i="15" s="1"/>
  <c r="N50" i="15"/>
  <c r="O50" i="15" s="1"/>
  <c r="V49" i="15"/>
  <c r="W49" i="15" s="1"/>
  <c r="N49" i="15"/>
  <c r="O49" i="15" s="1"/>
  <c r="V48" i="15"/>
  <c r="W48" i="15" s="1"/>
  <c r="N48" i="15"/>
  <c r="O48" i="15" s="1"/>
  <c r="V47" i="15"/>
  <c r="W47" i="15" s="1"/>
  <c r="N47" i="15"/>
  <c r="O47" i="15" s="1"/>
  <c r="V46" i="15"/>
  <c r="W46" i="15" s="1"/>
  <c r="N46" i="15"/>
  <c r="O46" i="15" s="1"/>
  <c r="V45" i="15"/>
  <c r="W45" i="15" s="1"/>
  <c r="N45" i="15"/>
  <c r="O45" i="15" s="1"/>
  <c r="V44" i="15"/>
  <c r="W44" i="15" s="1"/>
  <c r="N44" i="15"/>
  <c r="O44" i="15" s="1"/>
  <c r="V43" i="15"/>
  <c r="W43" i="15" s="1"/>
  <c r="N43" i="15"/>
  <c r="O43" i="15" s="1"/>
  <c r="V42" i="15"/>
  <c r="W42" i="15" s="1"/>
  <c r="N42" i="15"/>
  <c r="O42" i="15" s="1"/>
  <c r="V41" i="15"/>
  <c r="W41" i="15" s="1"/>
  <c r="N41" i="15"/>
  <c r="O41" i="15" s="1"/>
  <c r="V40" i="15"/>
  <c r="W40" i="15" s="1"/>
  <c r="N40" i="15"/>
  <c r="O40" i="15" s="1"/>
  <c r="V39" i="15"/>
  <c r="W39" i="15" s="1"/>
  <c r="N39" i="15"/>
  <c r="O39" i="15" s="1"/>
  <c r="V38" i="15"/>
  <c r="W38" i="15" s="1"/>
  <c r="N38" i="15"/>
  <c r="O38" i="15" s="1"/>
  <c r="V37" i="15"/>
  <c r="W37" i="15" s="1"/>
  <c r="N37" i="15"/>
  <c r="O37" i="15" s="1"/>
  <c r="V36" i="15"/>
  <c r="W36" i="15" s="1"/>
  <c r="N36" i="15"/>
  <c r="O36" i="15" s="1"/>
  <c r="V35" i="15"/>
  <c r="W35" i="15" s="1"/>
  <c r="N35" i="15"/>
  <c r="O35" i="15" s="1"/>
  <c r="V34" i="15"/>
  <c r="W34" i="15" s="1"/>
  <c r="N34" i="15"/>
  <c r="O34" i="15" s="1"/>
  <c r="V33" i="15"/>
  <c r="W33" i="15" s="1"/>
  <c r="N33" i="15"/>
  <c r="O33" i="15" s="1"/>
  <c r="V32" i="15"/>
  <c r="W32" i="15" s="1"/>
  <c r="N32" i="15"/>
  <c r="O32" i="15" s="1"/>
  <c r="V31" i="15"/>
  <c r="W31" i="15" s="1"/>
  <c r="N31" i="15"/>
  <c r="O31" i="15" s="1"/>
  <c r="V30" i="15"/>
  <c r="W30" i="15" s="1"/>
  <c r="N30" i="15"/>
  <c r="O30" i="15" s="1"/>
  <c r="V29" i="15"/>
  <c r="W29" i="15" s="1"/>
  <c r="N29" i="15"/>
  <c r="O29" i="15" s="1"/>
  <c r="V28" i="15"/>
  <c r="W28" i="15" s="1"/>
  <c r="N28" i="15"/>
  <c r="O28" i="15" s="1"/>
  <c r="V27" i="15"/>
  <c r="W27" i="15" s="1"/>
  <c r="N27" i="15"/>
  <c r="O27" i="15" s="1"/>
  <c r="V26" i="15"/>
  <c r="W26" i="15" s="1"/>
  <c r="N26" i="15"/>
  <c r="O26" i="15" s="1"/>
  <c r="V25" i="15"/>
  <c r="W25" i="15" s="1"/>
  <c r="N25" i="15"/>
  <c r="O25" i="15" s="1"/>
  <c r="V24" i="15"/>
  <c r="W24" i="15" s="1"/>
  <c r="N24" i="15"/>
  <c r="O24" i="15" s="1"/>
  <c r="V23" i="15"/>
  <c r="W23" i="15" s="1"/>
  <c r="N23" i="15"/>
  <c r="O23" i="15" s="1"/>
  <c r="V22" i="15"/>
  <c r="W22" i="15" s="1"/>
  <c r="N22" i="15"/>
  <c r="O22" i="15" s="1"/>
  <c r="V21" i="15"/>
  <c r="W21" i="15" s="1"/>
  <c r="N21" i="15"/>
  <c r="O21" i="15" s="1"/>
  <c r="V20" i="15"/>
  <c r="W20" i="15" s="1"/>
  <c r="N20" i="15"/>
  <c r="O20" i="15" s="1"/>
  <c r="V19" i="15"/>
  <c r="W19" i="15" s="1"/>
  <c r="N19" i="15"/>
  <c r="O19" i="15" s="1"/>
  <c r="V18" i="15"/>
  <c r="W18" i="15" s="1"/>
  <c r="N18" i="15"/>
  <c r="O18" i="15" s="1"/>
  <c r="V17" i="15"/>
  <c r="W17" i="15" s="1"/>
  <c r="N17" i="15"/>
  <c r="O17" i="15" s="1"/>
  <c r="V16" i="15"/>
  <c r="W16" i="15" s="1"/>
  <c r="N16" i="15"/>
  <c r="O16" i="15" s="1"/>
  <c r="V15" i="15"/>
  <c r="W15" i="15" s="1"/>
  <c r="N15" i="15"/>
  <c r="O15" i="15" s="1"/>
  <c r="V14" i="15"/>
  <c r="W14" i="15" s="1"/>
  <c r="N14" i="15"/>
  <c r="O14" i="15" s="1"/>
  <c r="V13" i="15"/>
  <c r="W13" i="15" s="1"/>
  <c r="N13" i="15"/>
  <c r="O13" i="15" s="1"/>
  <c r="V12" i="15"/>
  <c r="W12" i="15" s="1"/>
  <c r="N12" i="15"/>
  <c r="O12" i="15" s="1"/>
  <c r="V11" i="15"/>
  <c r="W11" i="15" s="1"/>
  <c r="N11" i="15"/>
  <c r="O11" i="15" s="1"/>
  <c r="V10" i="15"/>
  <c r="W10" i="15" s="1"/>
  <c r="N10" i="15"/>
  <c r="O10" i="15" s="1"/>
  <c r="V9" i="15"/>
  <c r="W9" i="15" s="1"/>
  <c r="N9" i="15"/>
  <c r="O9" i="15" s="1"/>
  <c r="V8" i="15"/>
  <c r="W8" i="15" s="1"/>
  <c r="N8" i="15"/>
  <c r="O8" i="15" s="1"/>
  <c r="V7" i="15"/>
  <c r="W7" i="15" s="1"/>
  <c r="N7" i="15"/>
  <c r="O7" i="15" s="1"/>
  <c r="V6" i="15"/>
  <c r="W6" i="15" s="1"/>
  <c r="N6" i="15"/>
  <c r="O6" i="15" s="1"/>
  <c r="V5" i="15"/>
  <c r="W5" i="15" s="1"/>
  <c r="N5" i="15"/>
  <c r="O5" i="15" s="1"/>
  <c r="V4" i="15"/>
  <c r="W4" i="15" s="1"/>
  <c r="N4" i="15"/>
  <c r="O4" i="15" s="1"/>
  <c r="V3" i="15"/>
  <c r="W3" i="15" s="1"/>
  <c r="N3" i="15"/>
  <c r="O3" i="15" s="1"/>
  <c r="F50" i="15"/>
  <c r="G50" i="15" s="1"/>
  <c r="F49" i="15"/>
  <c r="G49" i="15" s="1"/>
  <c r="F48" i="15"/>
  <c r="G48" i="15" s="1"/>
  <c r="F47" i="15"/>
  <c r="G47" i="15" s="1"/>
  <c r="F46" i="15"/>
  <c r="G46" i="15" s="1"/>
  <c r="F45" i="15"/>
  <c r="G45" i="15" s="1"/>
  <c r="F44" i="15"/>
  <c r="G44" i="15" s="1"/>
  <c r="F43" i="15"/>
  <c r="G43" i="15" s="1"/>
  <c r="F42" i="15"/>
  <c r="G42" i="15" s="1"/>
  <c r="F41" i="15"/>
  <c r="G41" i="15" s="1"/>
  <c r="F40" i="15"/>
  <c r="G40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F32" i="15"/>
  <c r="G32" i="15" s="1"/>
  <c r="F31" i="15"/>
  <c r="G31" i="15" s="1"/>
  <c r="F30" i="15"/>
  <c r="G30" i="15" s="1"/>
  <c r="F29" i="15"/>
  <c r="G29" i="15" s="1"/>
  <c r="F28" i="15"/>
  <c r="G28" i="15" s="1"/>
  <c r="F27" i="15"/>
  <c r="G27" i="15" s="1"/>
  <c r="F26" i="15"/>
  <c r="G26" i="15" s="1"/>
  <c r="F25" i="15"/>
  <c r="G25" i="15" s="1"/>
  <c r="F24" i="15"/>
  <c r="G24" i="15" s="1"/>
  <c r="F23" i="15"/>
  <c r="G23" i="15" s="1"/>
  <c r="F22" i="15"/>
  <c r="G22" i="15" s="1"/>
  <c r="F21" i="15"/>
  <c r="G21" i="15" s="1"/>
  <c r="F20" i="15"/>
  <c r="G20" i="15" s="1"/>
  <c r="F19" i="15"/>
  <c r="G19" i="15" s="1"/>
  <c r="F18" i="15"/>
  <c r="G18" i="15" s="1"/>
  <c r="F17" i="15"/>
  <c r="G17" i="15" s="1"/>
  <c r="F16" i="15"/>
  <c r="G16" i="15" s="1"/>
  <c r="F15" i="15"/>
  <c r="G15" i="15" s="1"/>
  <c r="F14" i="15"/>
  <c r="G14" i="15" s="1"/>
  <c r="F13" i="15"/>
  <c r="G13" i="15" s="1"/>
  <c r="F12" i="15"/>
  <c r="G12" i="15" s="1"/>
  <c r="F11" i="15"/>
  <c r="G11" i="15" s="1"/>
  <c r="F10" i="15"/>
  <c r="G10" i="15" s="1"/>
  <c r="F9" i="15"/>
  <c r="G9" i="15" s="1"/>
  <c r="F8" i="15"/>
  <c r="G8" i="15" s="1"/>
  <c r="F7" i="15"/>
  <c r="G7" i="15" s="1"/>
  <c r="F6" i="15"/>
  <c r="G6" i="15" s="1"/>
  <c r="F5" i="15"/>
  <c r="G5" i="15" s="1"/>
  <c r="F4" i="15"/>
  <c r="G4" i="15" s="1"/>
  <c r="F3" i="15"/>
  <c r="G3" i="15" s="1"/>
  <c r="P560" i="14" l="1"/>
  <c r="O560" i="14"/>
  <c r="N560" i="14"/>
  <c r="M560" i="14"/>
  <c r="L560" i="14"/>
  <c r="P505" i="14"/>
  <c r="O505" i="14"/>
  <c r="N505" i="14"/>
  <c r="M505" i="14"/>
  <c r="L505" i="14"/>
  <c r="P450" i="14"/>
  <c r="O450" i="14"/>
  <c r="N450" i="14"/>
  <c r="M450" i="14"/>
  <c r="L450" i="14"/>
  <c r="P395" i="14"/>
  <c r="O395" i="14"/>
  <c r="N395" i="14"/>
  <c r="M395" i="14"/>
  <c r="L395" i="14"/>
  <c r="P340" i="14"/>
  <c r="O340" i="14"/>
  <c r="N340" i="14"/>
  <c r="M340" i="14"/>
  <c r="L340" i="14"/>
  <c r="P285" i="14"/>
  <c r="O285" i="14"/>
  <c r="N285" i="14"/>
  <c r="M285" i="14"/>
  <c r="L285" i="14"/>
  <c r="P230" i="14"/>
  <c r="O230" i="14"/>
  <c r="N230" i="14"/>
  <c r="M230" i="14"/>
  <c r="L230" i="14"/>
  <c r="P175" i="14"/>
  <c r="O175" i="14"/>
  <c r="N175" i="14"/>
  <c r="M175" i="14"/>
  <c r="L175" i="14"/>
  <c r="P118" i="14"/>
  <c r="O118" i="14"/>
  <c r="N118" i="14"/>
  <c r="M118" i="14"/>
  <c r="L118" i="14"/>
  <c r="P65" i="14"/>
  <c r="O65" i="14"/>
  <c r="N65" i="14"/>
  <c r="M65" i="14"/>
  <c r="L65" i="14"/>
  <c r="P11" i="14"/>
  <c r="O11" i="14"/>
  <c r="N11" i="14"/>
  <c r="M11" i="14"/>
  <c r="L11" i="14"/>
  <c r="G613" i="14"/>
  <c r="F613" i="14"/>
  <c r="E613" i="14"/>
  <c r="D613" i="14"/>
  <c r="C613" i="14"/>
  <c r="G558" i="14"/>
  <c r="F558" i="14"/>
  <c r="E558" i="14"/>
  <c r="D558" i="14"/>
  <c r="C558" i="14"/>
  <c r="G503" i="14"/>
  <c r="F503" i="14"/>
  <c r="E503" i="14"/>
  <c r="D503" i="14"/>
  <c r="C503" i="14"/>
  <c r="G448" i="14"/>
  <c r="F448" i="14"/>
  <c r="E448" i="14"/>
  <c r="D448" i="14"/>
  <c r="C448" i="14"/>
  <c r="G393" i="14"/>
  <c r="F393" i="14"/>
  <c r="E393" i="14"/>
  <c r="D393" i="14"/>
  <c r="C393" i="14"/>
  <c r="G338" i="14"/>
  <c r="F338" i="14"/>
  <c r="E338" i="14"/>
  <c r="D338" i="14"/>
  <c r="C338" i="14"/>
  <c r="G283" i="14"/>
  <c r="F283" i="14"/>
  <c r="E283" i="14"/>
  <c r="D283" i="14"/>
  <c r="C283" i="14"/>
  <c r="G228" i="14"/>
  <c r="F228" i="14"/>
  <c r="E228" i="14"/>
  <c r="D228" i="14"/>
  <c r="C228" i="14"/>
  <c r="G173" i="14"/>
  <c r="F173" i="14"/>
  <c r="E173" i="14"/>
  <c r="D173" i="14"/>
  <c r="C173" i="14"/>
  <c r="G119" i="14"/>
  <c r="F119" i="14"/>
  <c r="E119" i="14"/>
  <c r="D119" i="14"/>
  <c r="C119" i="14"/>
  <c r="G65" i="14"/>
  <c r="F65" i="14"/>
  <c r="E65" i="14"/>
  <c r="D65" i="14"/>
  <c r="C65" i="14"/>
  <c r="G11" i="14"/>
  <c r="F11" i="14"/>
  <c r="E11" i="14"/>
  <c r="D11" i="14"/>
  <c r="C11" i="14"/>
  <c r="D47" i="13" l="1"/>
  <c r="D32" i="13"/>
  <c r="D17" i="13"/>
  <c r="D2" i="13"/>
  <c r="P17" i="12" l="1"/>
  <c r="L17" i="12"/>
  <c r="K17" i="12"/>
  <c r="J17" i="12"/>
  <c r="I17" i="12"/>
  <c r="H17" i="12"/>
  <c r="G17" i="12"/>
  <c r="H19" i="12" s="1"/>
  <c r="AA16" i="12"/>
  <c r="R16" i="12"/>
  <c r="Q16" i="12"/>
  <c r="R18" i="12" s="1"/>
  <c r="T15" i="12"/>
  <c r="T18" i="12" s="1"/>
  <c r="S15" i="12"/>
  <c r="W13" i="12"/>
  <c r="V13" i="12"/>
  <c r="W16" i="12" s="1"/>
  <c r="Y12" i="12"/>
  <c r="X12" i="12"/>
  <c r="Y15" i="12" s="1"/>
  <c r="P12" i="12"/>
  <c r="O12" i="12"/>
  <c r="F12" i="12"/>
  <c r="E12" i="12"/>
  <c r="F15" i="12" s="1"/>
  <c r="D12" i="12"/>
  <c r="C12" i="12"/>
  <c r="D15" i="12" s="1"/>
  <c r="B12" i="12"/>
  <c r="A12" i="12"/>
  <c r="B15" i="12" s="1"/>
  <c r="AA11" i="12"/>
  <c r="Z11" i="12"/>
</calcChain>
</file>

<file path=xl/sharedStrings.xml><?xml version="1.0" encoding="utf-8"?>
<sst xmlns="http://schemas.openxmlformats.org/spreadsheetml/2006/main" count="3339" uniqueCount="1349">
  <si>
    <t>Fig 2A - MCF7 RNA</t>
  </si>
  <si>
    <t>Fig 2B - MCF7 Protein</t>
  </si>
  <si>
    <t>Fig 2C - MDA231 RNA</t>
  </si>
  <si>
    <t>Fig 2D - MDA231 Protein</t>
  </si>
  <si>
    <t>Fig 2E - MCF7 Scratch</t>
  </si>
  <si>
    <t>Fig 2F - MCF7 Transwell</t>
  </si>
  <si>
    <t>Fig 2G - MDA231 Scratch</t>
  </si>
  <si>
    <t>Fig 2H - MDA231 Transwell</t>
  </si>
  <si>
    <t>Fig 2I - MCF7 Colony Formation</t>
  </si>
  <si>
    <t>Fig 2J - MCF7 Proliferation</t>
  </si>
  <si>
    <t>Fig 2K - MDA231 Colony Formation</t>
  </si>
  <si>
    <t>Fig 2L - MDA231 Proliferation</t>
  </si>
  <si>
    <t>Fig 3B - MCF7 Primary Tumor Growth</t>
  </si>
  <si>
    <t>Fig 3C - MDA231 Primary Tumor Growth</t>
  </si>
  <si>
    <t>Fig 3E - MDA231 Extravasation Expt</t>
  </si>
  <si>
    <t>Fig 3G - MDA231 Metastasis Week 7 Figure</t>
  </si>
  <si>
    <t>Fig 3H - MDA231 Survival Curve</t>
  </si>
  <si>
    <t>Fig 4A - MCF7/GPER pharm scratch</t>
  </si>
  <si>
    <t>Fig 4B - MCF7/GPER pharma transwell</t>
  </si>
  <si>
    <t>Fig 4C - MCF7 GPER-UGDH Wblots</t>
  </si>
  <si>
    <t>Fig 4D - MCF7/+rUGDH GPER pharm scratch</t>
  </si>
  <si>
    <t>Fig 4E - MCF7/+rUGDH GPER pharm transwell</t>
  </si>
  <si>
    <t>Fig 4F - MCF7 GPER + rUGDH Wblots</t>
  </si>
  <si>
    <t>Fig 4L - MDA231 GPER + rUGDH Wblots</t>
  </si>
  <si>
    <t>Fig 4K - MDA231/+rUGDH GPER pharm transwell</t>
  </si>
  <si>
    <t>Fig 4J - MDA231/+rUGDH GPER pharm scratch</t>
  </si>
  <si>
    <t>Fig 4I - MDA231 GPER-UGDH Wblots</t>
  </si>
  <si>
    <t>Fig 4H - MDA231/GPER pharma transwell</t>
  </si>
  <si>
    <t>Fig 4G - MDA231/GPER pharm scratch</t>
  </si>
  <si>
    <t>Fig 5A - pathway analysis NT MDA231 + E2 vs NT MDA231 + Veh</t>
  </si>
  <si>
    <t>Fig 5B - pathway analysis U1 MDA231 + E2 vs NT MDA231 + E2</t>
  </si>
  <si>
    <t xml:space="preserve">Fig 5C - RNA seq validation qPCR </t>
  </si>
  <si>
    <t>Figure Subpanel with Raw Data</t>
  </si>
  <si>
    <t>Meghan</t>
  </si>
  <si>
    <t>Annee</t>
  </si>
  <si>
    <t>Catherine</t>
  </si>
  <si>
    <t>Person's Data</t>
  </si>
  <si>
    <t>WT chip 1</t>
  </si>
  <si>
    <t>WT chip 2</t>
  </si>
  <si>
    <t>WT chip 3</t>
  </si>
  <si>
    <t>KO chip 1</t>
  </si>
  <si>
    <t>KO chip 2</t>
  </si>
  <si>
    <t>KO chip 3</t>
  </si>
  <si>
    <t>WT E2 chip 1</t>
  </si>
  <si>
    <t>WT E2 chip 2</t>
  </si>
  <si>
    <t>WT E2 chip 3</t>
  </si>
  <si>
    <t>KO E2 chip 1</t>
  </si>
  <si>
    <t>KO E2 chip 2</t>
  </si>
  <si>
    <t>KO E3 chip 3</t>
  </si>
  <si>
    <t>extravasating</t>
  </si>
  <si>
    <t>total</t>
  </si>
  <si>
    <t>extravasation efficiency</t>
  </si>
  <si>
    <t>Home</t>
  </si>
  <si>
    <t>Animal ID</t>
  </si>
  <si>
    <t>Tx Group</t>
  </si>
  <si>
    <t>Placebo + NT</t>
  </si>
  <si>
    <t>Estrogen + NT</t>
  </si>
  <si>
    <t>Placebo + U1</t>
  </si>
  <si>
    <t>Estrogen + U1</t>
  </si>
  <si>
    <t>180 sec Total Flux [Radiance]</t>
  </si>
  <si>
    <t>180 sec MEAN</t>
  </si>
  <si>
    <t>STUDY NAME</t>
  </si>
  <si>
    <t>SW231 Animal Met Expt 2022</t>
  </si>
  <si>
    <t>Original Cage Number:</t>
  </si>
  <si>
    <t>Mouse Strain:</t>
  </si>
  <si>
    <t>Nu/J</t>
  </si>
  <si>
    <t>DOB:</t>
  </si>
  <si>
    <t>Mouse Sex:</t>
  </si>
  <si>
    <t>Female</t>
  </si>
  <si>
    <t>Date of Surgery:</t>
  </si>
  <si>
    <t>Tumor Cell Line:</t>
  </si>
  <si>
    <t>U1 shRNA-FFLuc-iRFP</t>
  </si>
  <si>
    <t>Date of Tumor Implantation:</t>
  </si>
  <si>
    <t>Number of Tumor Cells Injected:</t>
  </si>
  <si>
    <t>1 x 10^6</t>
  </si>
  <si>
    <t>Surgery:</t>
  </si>
  <si>
    <t>Oopherectomy</t>
  </si>
  <si>
    <t>Treatment:</t>
  </si>
  <si>
    <t>Placebo</t>
  </si>
  <si>
    <t>Days Post Surgery</t>
  </si>
  <si>
    <t>Date</t>
  </si>
  <si>
    <t>Days Post Tumor Implantation:</t>
  </si>
  <si>
    <t>Mouse Euthanized or Found Dead?</t>
  </si>
  <si>
    <t>Death Occurred on Day</t>
  </si>
  <si>
    <r>
      <t xml:space="preserve">Justification for Euthanasia </t>
    </r>
    <r>
      <rPr>
        <sz val="11"/>
        <color theme="1"/>
        <rFont val="Calibri"/>
        <family val="2"/>
        <scheme val="minor"/>
      </rPr>
      <t>(If Applicable)</t>
    </r>
  </si>
  <si>
    <t>Notes</t>
  </si>
  <si>
    <t>NT shRNA-FFLuc-iRFP</t>
  </si>
  <si>
    <t>mobility issues</t>
  </si>
  <si>
    <t>euthanized</t>
  </si>
  <si>
    <t>3 grams lost in 1 week, without recovery; underweight</t>
  </si>
  <si>
    <t>L side wound clip fell off</t>
  </si>
  <si>
    <t>patches under skin; losing weight; plan to sac and image organs if no signal detected at week 5</t>
  </si>
  <si>
    <t>Estrogen</t>
  </si>
  <si>
    <t>Days Post Tumor Implantation</t>
  </si>
  <si>
    <t>found dead</t>
  </si>
  <si>
    <t>none; day 3 post op</t>
  </si>
  <si>
    <t>dry skin, some bleeding at site</t>
  </si>
  <si>
    <t>died during tail injection</t>
  </si>
  <si>
    <t>scaly</t>
  </si>
  <si>
    <t>internal bleeding over left site; neurologic</t>
  </si>
  <si>
    <t>euth'd</t>
  </si>
  <si>
    <t>5 grams lost in 2 days</t>
  </si>
  <si>
    <t>organs harvested for ex vivo imaging; HUGE bladder stone</t>
  </si>
  <si>
    <t xml:space="preserve">wound dip L side fell off </t>
  </si>
  <si>
    <t>prolapsed vagina day 49</t>
  </si>
  <si>
    <t xml:space="preserve">euthanized </t>
  </si>
  <si>
    <t>head tilt, 3/28/22; difficulty moving and righting itself; seizures</t>
  </si>
  <si>
    <t>tumor developing under left flank inhibiting mobility</t>
  </si>
  <si>
    <t>U1 shRNA FFLuc iRFP</t>
  </si>
  <si>
    <t xml:space="preserve">1 x 10^6 </t>
  </si>
  <si>
    <t>39/40?</t>
  </si>
  <si>
    <t>n/a: mouse found rigid and half eaten</t>
  </si>
  <si>
    <t>rash on back? Freckles? Discovered on day 37</t>
  </si>
  <si>
    <t>sacrificed 4/20/22</t>
  </si>
  <si>
    <t>end of study day 100</t>
  </si>
  <si>
    <t>5/2/22/</t>
  </si>
  <si>
    <t xml:space="preserve">euth'd </t>
  </si>
  <si>
    <t>loss of mobility of hind legs</t>
  </si>
  <si>
    <t>freckles on back; semi dehydrated</t>
  </si>
  <si>
    <t>Weight Record Part 1</t>
  </si>
  <si>
    <t>Weight Record Part 2</t>
  </si>
  <si>
    <t>Cell Line</t>
  </si>
  <si>
    <t>Treatment Group</t>
  </si>
  <si>
    <t>Image #</t>
  </si>
  <si>
    <t>0 hr width (Area in inches squared)</t>
  </si>
  <si>
    <t>48 hr width</t>
  </si>
  <si>
    <t>∆ (Day 2 &amp; Day 0)</t>
  </si>
  <si>
    <t>% change Day 2</t>
  </si>
  <si>
    <t>NT shRNA</t>
  </si>
  <si>
    <t>CS</t>
  </si>
  <si>
    <t>E2</t>
  </si>
  <si>
    <t>G1</t>
  </si>
  <si>
    <t>G15</t>
  </si>
  <si>
    <t>E2 + G15</t>
  </si>
  <si>
    <t>G1 + G15</t>
  </si>
  <si>
    <t>U1 shRNA</t>
  </si>
  <si>
    <t>U2 shRNA</t>
  </si>
  <si>
    <t>CS + rUGDH</t>
  </si>
  <si>
    <t>E2 + rUGDH</t>
  </si>
  <si>
    <t>G1 + rUGDH</t>
  </si>
  <si>
    <t>G15 + rUGDH</t>
  </si>
  <si>
    <t>E2 + G15 + rUGDH</t>
  </si>
  <si>
    <t>G1 + G15 + rUGDH</t>
  </si>
  <si>
    <t>NT MCF7 + rUGDH</t>
  </si>
  <si>
    <t>U1 MCF7 + rUGDH</t>
  </si>
  <si>
    <t>U2 MCF7 + rUGDH</t>
  </si>
  <si>
    <t>Frame #</t>
  </si>
  <si>
    <t>Tx</t>
  </si>
  <si>
    <t>Veh</t>
  </si>
  <si>
    <t>G15+E2</t>
  </si>
  <si>
    <t>G15+G1</t>
  </si>
  <si>
    <t>Cells/Frame</t>
  </si>
  <si>
    <t>Mean</t>
  </si>
  <si>
    <t>STDEV</t>
  </si>
  <si>
    <t>Slice</t>
  </si>
  <si>
    <t>Count</t>
  </si>
  <si>
    <t>Total Area</t>
  </si>
  <si>
    <t>Average Size</t>
  </si>
  <si>
    <t>%Area</t>
  </si>
  <si>
    <t>NT MCF7 rUGDH-E2 10x_0001.tif</t>
  </si>
  <si>
    <t>NT MCF7 rUGDH-E2 10x_0002.tif</t>
  </si>
  <si>
    <t>NT MCF7 rUGDH-E2 10x_0003.tif</t>
  </si>
  <si>
    <t>NT MCF7 rUGDH-E2 10x_0004.tif</t>
  </si>
  <si>
    <t>NT MCF7 rUGDH-E2 10x_0005.tif</t>
  </si>
  <si>
    <t>NT MCF7 rUGDH-E2 10x_0006.tif</t>
  </si>
  <si>
    <t>NT MCF7 rUGDH-E2 10x_0007.tif</t>
  </si>
  <si>
    <t>NT MCF7 rUGDH-E2 10x_0008.tif</t>
  </si>
  <si>
    <t>NT MCF7 rUGDH-E2 10x_0009.tif</t>
  </si>
  <si>
    <t>NT MCF7 rUGDH-E2 10x_0010.tif</t>
  </si>
  <si>
    <t>NT MCF7 rUGDH-E2 10x_0011.tif</t>
  </si>
  <si>
    <t>NT MCF7 rUGDH-E2 10x_0012.tif</t>
  </si>
  <si>
    <t>NT MCF7 rUGDH-G1 10x_0001.tif</t>
  </si>
  <si>
    <t>NT MCF7 rUGDH-G1 10x_0002.tif</t>
  </si>
  <si>
    <t>NT MCF7 rUGDH-G1 10x_0003.tif</t>
  </si>
  <si>
    <t>NT MCF7 rUGDH-G1 10x_0004.tif</t>
  </si>
  <si>
    <t>NT MCF7 rUGDH-G1 10x_0005.tif</t>
  </si>
  <si>
    <t>NT MCF7 rUGDH-G1 10x_0006.tif</t>
  </si>
  <si>
    <t>NT MCF7 rUGDH-G1 10x_0007.tif</t>
  </si>
  <si>
    <t>NT MCF7 rUGDH-G1 10x_0008.tif</t>
  </si>
  <si>
    <t>NT MCF7 rUGDH-G1 10x_0009.tif</t>
  </si>
  <si>
    <t>NT MCF7 rUGDH-G1 10x_0010.tif</t>
  </si>
  <si>
    <t>NT MCF7 rUGDH-G1 10x_0011.tif</t>
  </si>
  <si>
    <t>NT MCF7 rUGDH-G1 10x_0012.tif</t>
  </si>
  <si>
    <t>NT MCF7 rUGDH-G15 10x_0001.tif</t>
  </si>
  <si>
    <t>NT MCF7 rUGDH-G15 10x_0002.tif</t>
  </si>
  <si>
    <t>NT MCF7 rUGDH-G15 10x_0003.tif</t>
  </si>
  <si>
    <t>NT MCF7 rUGDH-G15 10x_0004.tif</t>
  </si>
  <si>
    <t>NT MCF7 rUGDH-G15 10x_0005.tif</t>
  </si>
  <si>
    <t>NT MCF7 rUGDH-G15 10x_0006.tif</t>
  </si>
  <si>
    <t>NT MCF7 rUGDH-G15 10x_0007.tif</t>
  </si>
  <si>
    <t>NT MCF7 rUGDH-G15 10x_0008.tif</t>
  </si>
  <si>
    <t>NT MCF7 rUGDH-G15 10x_0009.tif</t>
  </si>
  <si>
    <t>NT MCF7 rUGDH-G15 10x_0010.tif</t>
  </si>
  <si>
    <t>NT MCF7 rUGDH-G15 10x_0011.tif</t>
  </si>
  <si>
    <t>NT MCF7 rUGDH-G15 10x_0012.tif</t>
  </si>
  <si>
    <t>NT MCF7 rUGDH-G15-E210x_0001.tif</t>
  </si>
  <si>
    <t>NT MCF7 rUGDH-G15-E210x_0002.tif</t>
  </si>
  <si>
    <t>NT MCF7 rUGDH-G15-E210x_0003.tif</t>
  </si>
  <si>
    <t>NT MCF7 rUGDH-G15-E210x_0004.tif</t>
  </si>
  <si>
    <t>NT MCF7 rUGDH-G15-E210x_0005.tif</t>
  </si>
  <si>
    <t>NT MCF7 rUGDH-G15-E210x_0006.tif</t>
  </si>
  <si>
    <t>NT MCF7 rUGDH-G15-E210x_0007.tif</t>
  </si>
  <si>
    <t>NT MCF7 rUGDH-G15-E210x_0008.tif</t>
  </si>
  <si>
    <t>NT MCF7 rUGDH-G15-E210x_0009.tif</t>
  </si>
  <si>
    <t>NT MCF7 rUGDH-G15-E210x_0010.tif</t>
  </si>
  <si>
    <t>NT MCF7 rUGDH-G15-G1 10x_0001.tif</t>
  </si>
  <si>
    <t>NT MCF7 rUGDH-G15-G1 10x_0002.tif</t>
  </si>
  <si>
    <t>NT MCF7 rUGDH-G15-G1 10x_0003.tif</t>
  </si>
  <si>
    <t>NT MCF7 rUGDH-G15-G1 10x_0004.tif</t>
  </si>
  <si>
    <t>NT MCF7 rUGDH-G15-G1 10x_0005.tif</t>
  </si>
  <si>
    <t>NT MCF7 rUGDH-G15-G1 10x_0006.tif</t>
  </si>
  <si>
    <t>NT MCF7 rUGDH-G15-G1 10x_0007.tif</t>
  </si>
  <si>
    <t>NT MCF7 rUGDH-G15-G1 10x_0008.tif</t>
  </si>
  <si>
    <t>NT MCF7 rUGDH-G15-G1 10x_0009.tif</t>
  </si>
  <si>
    <t>NT MCF7 rUGDH-G15-G1 10x_0010.tif</t>
  </si>
  <si>
    <t>NT MCF7 rUGDH-G15-G1 10x_0011.tif</t>
  </si>
  <si>
    <t>NT MCF7 rUGDH-Veh 10x_0001.tif</t>
  </si>
  <si>
    <t>NT MCF7 rUGDH-Veh 10x_0002.tif</t>
  </si>
  <si>
    <t>NT MCF7 rUGDH-Veh 10x_0003.tif</t>
  </si>
  <si>
    <t>NT MCF7 rUGDH-Veh 10x_0004.tif</t>
  </si>
  <si>
    <t>NT MCF7 rUGDH-Veh 10x_0005.tif</t>
  </si>
  <si>
    <t>NT MCF7 rUGDH-Veh 10x_0006.tif</t>
  </si>
  <si>
    <t>NT MCF7 rUGDH-Veh 10x_0007.tif</t>
  </si>
  <si>
    <t>NT MCF7 rUGDH-Veh 10x_0008.tif</t>
  </si>
  <si>
    <t>NT MCF7 rUGDH-Veh 10x_0009.tif</t>
  </si>
  <si>
    <t>NT MCF7 rUGDH-Veh 10x_0010.tif</t>
  </si>
  <si>
    <t>NT MCF7 rUGDH-Veh 10x_0011.tif</t>
  </si>
  <si>
    <t>NT MCF7 rUGDH-Veh 10x_0012.tif</t>
  </si>
  <si>
    <t>U1 MCF7 rUGDH-E2_0001.tif</t>
  </si>
  <si>
    <t>U1 MCF7 rUGDH-E2_0002.tif</t>
  </si>
  <si>
    <t>U1 MCF7 rUGDH-E2_0003.tif</t>
  </si>
  <si>
    <t>U1 MCF7 rUGDH-E2_0004.tif</t>
  </si>
  <si>
    <t>U1 MCF7 rUGDH-E2_0006.tif</t>
  </si>
  <si>
    <t>U1 MCF7 rUGDH-E2_0007.tif</t>
  </si>
  <si>
    <t>U1 MCF7 rUGDH-E2_0005.tif</t>
  </si>
  <si>
    <t>U1 MCF7 rUGDH-E2_0009.tif</t>
  </si>
  <si>
    <t>U1 MCF7 rUGDH-E2_0010.tif</t>
  </si>
  <si>
    <t>U1 MCF7 rUGDH-E2_0011.tif</t>
  </si>
  <si>
    <t>U1 MCF7 rUGDH-E2_0012.tif</t>
  </si>
  <si>
    <t>U1 MCF7 rUGDH-G15-E2_0001.tif</t>
  </si>
  <si>
    <t>U1 MCF7 rUGDH-G15-E2_0002.tif</t>
  </si>
  <si>
    <t>U1 MCF7 rUGDH-G15-E2_0003.tif</t>
  </si>
  <si>
    <t>U1 MCF7 rUGDH-G15-E2_0004.tif</t>
  </si>
  <si>
    <t>U1 MCF7 rUGDH-G15-E2_0005.tif</t>
  </si>
  <si>
    <t>U1 MCF7 rUGDH-G15-E2_0006.tif</t>
  </si>
  <si>
    <t>U1 MCF7 rUGDH-G15-E2_0007.tif</t>
  </si>
  <si>
    <t>U1 MCF7 rUGDH-G15-E2_0008.tif</t>
  </si>
  <si>
    <t>U1 MCF7 rUGDH-G15-E2_0009.tif</t>
  </si>
  <si>
    <t>U1 MCF7 rUGDH-G15-E2_0010.tif</t>
  </si>
  <si>
    <t>U1 MCF7 rUGDH-G15-E2_0011.tif</t>
  </si>
  <si>
    <t>U1 MCF7 rUGDH-G15-E2_0012.tif</t>
  </si>
  <si>
    <t>U1 MCF7 rUGDH-G15-E2_0013.tif</t>
  </si>
  <si>
    <t>U1 MCF7 rUGDH-G15-G1_0001.tif</t>
  </si>
  <si>
    <t>U1 MCF7 rUGDH-G15-G1_0002.tif</t>
  </si>
  <si>
    <t>U1 MCF7 rUGDH-G15-G1_0003.tif</t>
  </si>
  <si>
    <t>U1 MCF7 rUGDH-G15-G1_0004.tif</t>
  </si>
  <si>
    <t>U1 MCF7 rUGDH-G15-G1_0005.tif</t>
  </si>
  <si>
    <t>U1 MCF7 rUGDH-G15-G1_0006.tif</t>
  </si>
  <si>
    <t>U1 MCF7 rUGDH-G15-G1_0007.tif</t>
  </si>
  <si>
    <t>U1 MCF7 rUGDH-G15-G1_0008.tif</t>
  </si>
  <si>
    <t>U1 MCF7 rUGDH-G15-G1_0009.tif</t>
  </si>
  <si>
    <t>U1 MCF7 rUGDH-G15_0001.tif</t>
  </si>
  <si>
    <t>U1 MCF7 rUGDH-G15_0002.tif</t>
  </si>
  <si>
    <t>U1 MCF7 rUGDH-G15_0003.tif</t>
  </si>
  <si>
    <t>U1 MCF7 rUGDH-G15_0004.tif</t>
  </si>
  <si>
    <t>U1 MCF7 rUGDH-G15_0005.tif</t>
  </si>
  <si>
    <t>U1 MCF7 rUGDH-G15_0006.tif</t>
  </si>
  <si>
    <t>U1 MCF7 rUGDH-G15_0007.tif</t>
  </si>
  <si>
    <t>U1 MCF7 rUGDH-G15_0008.tif</t>
  </si>
  <si>
    <t>U1 MCF7 rUGDH-G15_0009.tif</t>
  </si>
  <si>
    <t>U1 MCF7 rUGDH-G15_0010.tif</t>
  </si>
  <si>
    <t>U1 MCF7 rUGDH-G15_0011.tif</t>
  </si>
  <si>
    <t>U1 MCF7 rUGDH-G15_0012.tif</t>
  </si>
  <si>
    <t>U1 MCF7 rUGDH-G15_0013.tif</t>
  </si>
  <si>
    <t>U1 MCF7 rUGDH-G1_0001.tif</t>
  </si>
  <si>
    <t>U1 MCF7 rUGDH-G1_0002.tif</t>
  </si>
  <si>
    <t>U1 MCF7 rUGDH-G1_0003.tif</t>
  </si>
  <si>
    <t>U1 MCF7 rUGDH-G1_0004.tif</t>
  </si>
  <si>
    <t>U1 MCF7 rUGDH-G1_0005.tif</t>
  </si>
  <si>
    <t>U1 MCF7 rUGDH-G1_0006.tif</t>
  </si>
  <si>
    <t>U1 MCF7 rUGDH-G1_0007.tif</t>
  </si>
  <si>
    <t>U1 MCF7 rUGDH-G1_0008.tif</t>
  </si>
  <si>
    <t>U1 MCF7 rUGDH-G1_0009.tif</t>
  </si>
  <si>
    <t>U1 MCF7 rUGDH-G1_0010.tif</t>
  </si>
  <si>
    <t>U1 MCF7 rUGDH-G1_0011.tif</t>
  </si>
  <si>
    <t>U1 MCF7 rUGDH-G1_0012.tif</t>
  </si>
  <si>
    <t>U1 MCF7 rUGDH-Veh_0001.tif</t>
  </si>
  <si>
    <t>U1 MCF7 rUGDH-Veh_0002.tif</t>
  </si>
  <si>
    <t>U1 MCF7 rUGDH-Veh_0003.tif</t>
  </si>
  <si>
    <t>U1 MCF7 rUGDH-Veh_0004.tif</t>
  </si>
  <si>
    <t>U1 MCF7 rUGDH-Veh_0005.tif</t>
  </si>
  <si>
    <t>U1 MCF7 rUGDH-Veh_0006.tif</t>
  </si>
  <si>
    <t>U1 MCF7 rUGDH-Veh_0007.tif</t>
  </si>
  <si>
    <t>U1 MCF7 rUGDH-Veh_0008.tif</t>
  </si>
  <si>
    <t>U1 MCF7 rUGDH-Veh_0009.tif</t>
  </si>
  <si>
    <t>U1 MCF7 rUGDH-Veh_0010.tif</t>
  </si>
  <si>
    <t>U1 MCF7 rUGDH-Veh_0011.tif</t>
  </si>
  <si>
    <t>U1 MCF7 rUGDH-Veh_0012.tif</t>
  </si>
  <si>
    <t>U2 MCF7 rUGDH-E2 10x_0001.tif</t>
  </si>
  <si>
    <t>U2 MCF7 rUGDH-E2 10x_0002.tif</t>
  </si>
  <si>
    <t>U2 MCF7 rUGDH-E2 10x_0003.tif</t>
  </si>
  <si>
    <t>U2 MCF7 rUGDH-E2 10x_0004.tif</t>
  </si>
  <si>
    <t>U2 MCF7 rUGDH-E2 10x_0005.tif</t>
  </si>
  <si>
    <t>U2 MCF7 rUGDH-E2 10x_0006.tif</t>
  </si>
  <si>
    <t>U2 MCF7 rUGDH-E2 10x_0007.tif</t>
  </si>
  <si>
    <t>U2 MCF7 rUGDH-E2 10x_0008.tif</t>
  </si>
  <si>
    <t>U2 MCF7 rUGDH-E2 10x_0009.tif</t>
  </si>
  <si>
    <t>U2 MCF7 rUGDH-E2 10x_0010.tif</t>
  </si>
  <si>
    <t>U2 MCF7 rUGDH-E2 10x_0011.tif</t>
  </si>
  <si>
    <t>U2 MCF7 rUGDH-E2 10x_0012.tif</t>
  </si>
  <si>
    <t>U2 MCF7 rUGDH-G1 10x_0001.tif</t>
  </si>
  <si>
    <t>U2 MCF7 rUGDH-G1 10x_0002.tif</t>
  </si>
  <si>
    <t>U2 MCF7 rUGDH-G1 10x_0003.tif</t>
  </si>
  <si>
    <t>U2 MCF7 rUGDH-G1 10x_0004.tif</t>
  </si>
  <si>
    <t>U2 MCF7 rUGDH-G1 10x_0005.tif</t>
  </si>
  <si>
    <t>U2 MCF7 rUGDH-G1 10x_0006.tif</t>
  </si>
  <si>
    <t>U2 MCF7 rUGDH-G1 10x_0007.tif</t>
  </si>
  <si>
    <t>U2 MCF7 rUGDH-G1 10x_0008.tif</t>
  </si>
  <si>
    <t>U2 MCF7 rUGDH-G1 10x_0009.tif</t>
  </si>
  <si>
    <t>U2 MCF7 rUGDH-G1 10x_0010.tif</t>
  </si>
  <si>
    <t>U2 MCF7 rUGDH-G15 10x_0001.tif</t>
  </si>
  <si>
    <t>U2 MCF7 rUGDH-G15 10x_0002.tif</t>
  </si>
  <si>
    <t>U2 MCF7 rUGDH-G15 10x_0003.tif</t>
  </si>
  <si>
    <t>U2 MCF7 rUGDH-G15 10x_0004.tif</t>
  </si>
  <si>
    <t>U2 MCF7 rUGDH-G15 10x_0005.tif</t>
  </si>
  <si>
    <t>U2 MCF7 rUGDH-G15 10x_0006.tif</t>
  </si>
  <si>
    <t>U2 MCF7 rUGDH-G15 10x_0007.tif</t>
  </si>
  <si>
    <t>U2 MCF7 rUGDH-G15 10x_0008.tif</t>
  </si>
  <si>
    <t>U2 MCF7 rUGDH-G15 10x_0009.tif</t>
  </si>
  <si>
    <t>U2 MCF7 rUGDH-G15 10x_0010.tif</t>
  </si>
  <si>
    <t>U2 MCF7 rUGDH-G15 10x_0011.tif</t>
  </si>
  <si>
    <t>U2 MCF7 rUGDH-G15 10x_0012.tif</t>
  </si>
  <si>
    <t>U2 MCF7 rUGDH-G15-E2_0001.tif</t>
  </si>
  <si>
    <t>U2 MCF7 rUGDH-G15-E2_0002.tif</t>
  </si>
  <si>
    <t>U2 MCF7 rUGDH-G15-E2_0003.tif</t>
  </si>
  <si>
    <t>U2 MCF7 rUGDH-G15-E2_0004.tif</t>
  </si>
  <si>
    <t>U2 MCF7 rUGDH-G15-E2_0005.tif</t>
  </si>
  <si>
    <t>U2 MCF7 rUGDH-G15-E2_0006.tif</t>
  </si>
  <si>
    <t>U2 MCF7 rUGDH-G15-E2_0007.tif</t>
  </si>
  <si>
    <t>U2 MCF7 rUGDH-G15-E2_0008.tif</t>
  </si>
  <si>
    <t>U2 MCF7 rUGDH-G15-E2_0009.tif</t>
  </si>
  <si>
    <t>U2 MCF7 rUGDH-G15-E2_0010.tif</t>
  </si>
  <si>
    <t>U2 MCF7 rUGDH-G15-E2_0011.tif</t>
  </si>
  <si>
    <t>U2 MCF7 rUGDH-G15-E2_0012.tif</t>
  </si>
  <si>
    <t>U2 MCF7 rUGDH-G15-G1_0001.tif</t>
  </si>
  <si>
    <t>U2 MCF7 rUGDH-G15-G1_0002.tif</t>
  </si>
  <si>
    <t>U2 MCF7 rUGDH-G15-G1_0003.tif</t>
  </si>
  <si>
    <t>U2 MCF7 rUGDH-G15-G1_0004.tif</t>
  </si>
  <si>
    <t>U2 MCF7 rUGDH-G15-G1_0005.tif</t>
  </si>
  <si>
    <t>U2 MCF7 rUGDH-G15-G1_0006.tif</t>
  </si>
  <si>
    <t>U2 MCF7 rUGDH-G15-G1_0007.tif</t>
  </si>
  <si>
    <t>U2 MCF7 rUGDH-G15-G1_0008.tif</t>
  </si>
  <si>
    <t>U2 MCF7 rUGDH-G15-G1_0009.tif</t>
  </si>
  <si>
    <t>U2 MCF7 rUGDH-G15-G1_0010.tif</t>
  </si>
  <si>
    <t>U2 MCF7 rUGDH-G15-G1_0011.tif</t>
  </si>
  <si>
    <t>U2 MCF7 rUGDH-Veh 10x_0001.tif</t>
  </si>
  <si>
    <t>U2 MCF7 rUGDH-Veh 10x_0002.tif</t>
  </si>
  <si>
    <t>U2 MCF7 rUGDH-Veh 10x_0003.tif</t>
  </si>
  <si>
    <t>U2 MCF7 rUGDH-Veh 10x_0004.tif</t>
  </si>
  <si>
    <t>U2 MCF7 rUGDH-Veh 10x_0005.tif</t>
  </si>
  <si>
    <t>U2 MCF7 rUGDH-Veh 10x_0006.tif</t>
  </si>
  <si>
    <t>U2 MCF7 rUGDH-Veh 10x_0007.tif</t>
  </si>
  <si>
    <t>U2 MCF7 rUGDH-Veh 10x_0008.tif</t>
  </si>
  <si>
    <t>U2 MCF7 rUGDH-Veh 10x_0009.tif</t>
  </si>
  <si>
    <t>U2 MCF7 rUGDH-Veh 10x_0010.tif</t>
  </si>
  <si>
    <t>U2 MCF7 rUGDH-Veh 10x_0011.tif</t>
  </si>
  <si>
    <t>U2 MCF7 rUGDH-Veh 10x_0012.tif</t>
  </si>
  <si>
    <t>NT MCF7</t>
  </si>
  <si>
    <t xml:space="preserve">U1 MCF7 </t>
  </si>
  <si>
    <t xml:space="preserve">U2 MCF7 </t>
  </si>
  <si>
    <t>NT MCF7 10x E2_0001.tif</t>
  </si>
  <si>
    <t>NT MCF7 10x E2_0002.tif</t>
  </si>
  <si>
    <t>NT MCF7 10x E2_0003.tif</t>
  </si>
  <si>
    <t>NT MCF7 10x E2_0004.tif</t>
  </si>
  <si>
    <t>NT MCF7 10x E2_0005.tif</t>
  </si>
  <si>
    <t>NT MCF7 10x E2_0006.tif</t>
  </si>
  <si>
    <t>NT MCF7 10x E2_0007.tif</t>
  </si>
  <si>
    <t>NT MCF7 10x E2_0008.tif</t>
  </si>
  <si>
    <t>NT MCF7 10x E2_0009.tif</t>
  </si>
  <si>
    <t>NT MCF7 10x E2_0010.tif</t>
  </si>
  <si>
    <t>NT MCF7 10x E2_0011.tif</t>
  </si>
  <si>
    <t>NT MCF7 10x E2_0012.tif</t>
  </si>
  <si>
    <t>NT MCF7 10x G15-E2_0001.tif</t>
  </si>
  <si>
    <t>NT MCF7 10x G15-E2_0002.tif</t>
  </si>
  <si>
    <t>NT MCF7 10x G15-E2_0003.tif</t>
  </si>
  <si>
    <t>NT MCF7 10x G15-E2_0004.tif</t>
  </si>
  <si>
    <t>NT MCF7 10x G15-E2_0005.tif</t>
  </si>
  <si>
    <t>NT MCF7 10x G15-E2_0006.tif</t>
  </si>
  <si>
    <t>NT MCF7 10x G15-E2_0007.tif</t>
  </si>
  <si>
    <t>NT MCF7 10x G15-E2_0008.tif</t>
  </si>
  <si>
    <t>NT MCF7 10x G15-E2_0009.tif</t>
  </si>
  <si>
    <t>NT MCF7 10x G15-E2_0010.tif</t>
  </si>
  <si>
    <t>NT MCF7 10x G15-E2_0011.tif</t>
  </si>
  <si>
    <t>NT MCF7 10x G15-E2_0012.tif</t>
  </si>
  <si>
    <t>NT MCF7 10x G15-G1_0001.tif</t>
  </si>
  <si>
    <t>NT MCF7 10x G15-G1_0002.tif</t>
  </si>
  <si>
    <t>NT MCF7 10x G15-G1_0003.tif</t>
  </si>
  <si>
    <t>NT MCF7 10x G15-G1_0004.tif</t>
  </si>
  <si>
    <t>NT MCF7 10x G15-G1_0005.tif</t>
  </si>
  <si>
    <t>NT MCF7 10x G15-G1_0006.tif</t>
  </si>
  <si>
    <t>NT MCF7 10x G15-G1_0007.tif</t>
  </si>
  <si>
    <t>NT MCF7 10x G15-G1_0008.tif</t>
  </si>
  <si>
    <t>NT MCF7 10x G15-G1_0009.tif</t>
  </si>
  <si>
    <t>NT MCF7 10x G15-G1_0010.tif</t>
  </si>
  <si>
    <t>NT MCF7 10x G15-G1_0011.tif</t>
  </si>
  <si>
    <t>NT MCF7 10x G15_0001.tif</t>
  </si>
  <si>
    <t>NT MCF7 10x G15_0002.tif</t>
  </si>
  <si>
    <t>NT MCF7 10x G15_0003.tif</t>
  </si>
  <si>
    <t>NT MCF7 10x G15_0004.tif</t>
  </si>
  <si>
    <t>NT MCF7 10x G15_0005.tif</t>
  </si>
  <si>
    <t>NT MCF7 10x G15_0006.tif</t>
  </si>
  <si>
    <t>NT MCF7 10x G15_0007.tif</t>
  </si>
  <si>
    <t>NT MCF7 10x G15_0008.tif</t>
  </si>
  <si>
    <t>NT MCF7 10x G15_0009.tif</t>
  </si>
  <si>
    <t>NT MCF7 10x G15_0010.tif</t>
  </si>
  <si>
    <t>NT MCF7 10x G15_0011.tif</t>
  </si>
  <si>
    <t>NT MCF7 10x G15_0012.tif</t>
  </si>
  <si>
    <t>NT MCF7 10x G1_0001.tif</t>
  </si>
  <si>
    <t>NT MCF7 10x G1_0002.tif</t>
  </si>
  <si>
    <t>NT MCF7 10x G1_0003.tif</t>
  </si>
  <si>
    <t>NT MCF7 10x G1_0004.tif</t>
  </si>
  <si>
    <t>NT MCF7 10x G1_0005.tif</t>
  </si>
  <si>
    <t>NT MCF7 10x G1_0006.tif</t>
  </si>
  <si>
    <t>NT MCF7 10x G1_0007.tif</t>
  </si>
  <si>
    <t>NT MCF7 10x G1_0008.tif</t>
  </si>
  <si>
    <t>NT MCF7 10x G1_0009.tif</t>
  </si>
  <si>
    <t>NT MCF7 10x G1_0010.tif</t>
  </si>
  <si>
    <t>NT MCF7 10x G1_0011.tif</t>
  </si>
  <si>
    <t>NT MCF7 10x G1_0012.tif</t>
  </si>
  <si>
    <t>NT MCF7 10x Veh_0001.tif</t>
  </si>
  <si>
    <t>NT MCF7 10x Veh_0002.tif</t>
  </si>
  <si>
    <t>NT MCF7 10x Veh_0003.tif</t>
  </si>
  <si>
    <t>NT MCF7 10x Veh_0004.tif</t>
  </si>
  <si>
    <t>NT MCF7 10x Veh_0005.tif</t>
  </si>
  <si>
    <t>NT MCF7 10x Veh_0006.tif</t>
  </si>
  <si>
    <t>NT MCF7 10x Veh_0007.tif</t>
  </si>
  <si>
    <t>NT MCF7 10x Veh_0008.tif</t>
  </si>
  <si>
    <t>NT MCF7 10x Veh_0009.tif</t>
  </si>
  <si>
    <t>NT MCF7 10x Veh_0010.tif</t>
  </si>
  <si>
    <t>NT MCF7 10x Veh_0011.tif</t>
  </si>
  <si>
    <t>U1 MCF7 10x E2_0001.tif</t>
  </si>
  <si>
    <t>U1 MCF7 10x E2_0002.tif</t>
  </si>
  <si>
    <t>U1 MCF7 10x E2_0003.tif</t>
  </si>
  <si>
    <t>U1 MCF7 10x E2_0004.tif</t>
  </si>
  <si>
    <t>U1 MCF7 10x E2_0005.tif</t>
  </si>
  <si>
    <t>U1 MCF7 10x E2_0006.tif</t>
  </si>
  <si>
    <t>U1 MCF7 10x E2_0007.tif</t>
  </si>
  <si>
    <t>U1 MCF7 10x E2_0008.tif</t>
  </si>
  <si>
    <t>U1 MCF7 10x E2_0009.tif</t>
  </si>
  <si>
    <t>U1 MCF7 10x E2_0010.tif</t>
  </si>
  <si>
    <t>U1 MCF7 10x E2_0011.tif</t>
  </si>
  <si>
    <t>U1 MCF7 10x E2_0012.tif</t>
  </si>
  <si>
    <t>U1 MCF7 10x G15-E2_0001.tif</t>
  </si>
  <si>
    <t>U1 MCF7 10x G15-E2_0002.tif</t>
  </si>
  <si>
    <t>U1 MCF7 10x G15-E2_0003.tif</t>
  </si>
  <si>
    <t>U1 MCF7 10x G15-E2_0004.tif</t>
  </si>
  <si>
    <t>U1 MCF7 10x G15-E2_0005.tif</t>
  </si>
  <si>
    <t>U1 MCF7 10x G15-E2_0006.tif</t>
  </si>
  <si>
    <t>U1 MCF7 10x G15-E2_0007.tif</t>
  </si>
  <si>
    <t>U1 MCF7 10x G15-E2_0008.tif</t>
  </si>
  <si>
    <t>U1 MCF7 10x G15-E2_0009.tif</t>
  </si>
  <si>
    <t>U1 MCF7 10x G15-E2_0010.tif</t>
  </si>
  <si>
    <t>U1 MCF7 10x G15-E2_0011.tif</t>
  </si>
  <si>
    <t>U1 MCF7 10x G15-E2_0012.tif</t>
  </si>
  <si>
    <t>U1 MCF7 10x G15-G1_0001.tif</t>
  </si>
  <si>
    <t>U1 MCF7 10x G15-G1_0002.tif</t>
  </si>
  <si>
    <t>U1 MCF7 10x G15-G1_0003.tif</t>
  </si>
  <si>
    <t>U1 MCF7 10x G15-G1_0004.tif</t>
  </si>
  <si>
    <t>U1 MCF7 10x G15-G1_0005.tif</t>
  </si>
  <si>
    <t>U1 MCF7 10x G15-G1_0006.tif</t>
  </si>
  <si>
    <t>U1 MCF7 10x G15-G1_0007.tif</t>
  </si>
  <si>
    <t>U1 MCF7 10x G15-G1_0008.tif</t>
  </si>
  <si>
    <t>U1 MCF7 10x G15-G1_0009.tif</t>
  </si>
  <si>
    <t>U1 MCF7 10x G15-G1_0010.tif</t>
  </si>
  <si>
    <t>U1 MCF7 10x G15-G1_0011.tif</t>
  </si>
  <si>
    <t>U1 MCF7 10x G15-G1_0012.tif</t>
  </si>
  <si>
    <t>U1 MCF7 10x G15_0001.tif</t>
  </si>
  <si>
    <t>U1 MCF7 10x G15_0002.tif</t>
  </si>
  <si>
    <t>U1 MCF7 10x G15_0003.tif</t>
  </si>
  <si>
    <t>U1 MCF7 10x G15_0004.tif</t>
  </si>
  <si>
    <t>U1 MCF7 10x G15_0005.tif</t>
  </si>
  <si>
    <t>U1 MCF7 10x G15_0006.tif</t>
  </si>
  <si>
    <t>U1 MCF7 10x G15_0007.tif</t>
  </si>
  <si>
    <t>U1 MCF7 10x G15_0008.tif</t>
  </si>
  <si>
    <t>U1 MCF7 10x G15_0009.tif</t>
  </si>
  <si>
    <t>U1 MCF7 10x G15_0010.tif</t>
  </si>
  <si>
    <t>U1 MCF7 10x G15_0011.tif</t>
  </si>
  <si>
    <t>U1 MCF7 10x G15_0012.tif</t>
  </si>
  <si>
    <t>U1 MCF7 10x G1_0001.tif</t>
  </si>
  <si>
    <t>U1 MCF7 10x G1_0002.tif</t>
  </si>
  <si>
    <t>U1 MCF7 10x G1_0003.tif</t>
  </si>
  <si>
    <t>U1 MCF7 10x G1_0004.tif</t>
  </si>
  <si>
    <t>U1 MCF7 10x G1_0005.tif</t>
  </si>
  <si>
    <t>U1 MCF7 10x G1_0006.tif</t>
  </si>
  <si>
    <t>U1 MCF7 10x G1_0007.tif</t>
  </si>
  <si>
    <t>U1 MCF7 10x G1_0008.tif</t>
  </si>
  <si>
    <t>U1 MCF7 10x G1_0009.tif</t>
  </si>
  <si>
    <t>U1 MCF7 10x G1_0010.tif</t>
  </si>
  <si>
    <t>U1 MCF7 10x G1_0011.tif</t>
  </si>
  <si>
    <t>U1 MCF7 10x G1_0012.tif</t>
  </si>
  <si>
    <t>U1 MCF7 10x Veh_0001.tif</t>
  </si>
  <si>
    <t>U1 MCF7 10x Veh_0002.tif</t>
  </si>
  <si>
    <t>U1 MCF7 10x Veh_0003.tif</t>
  </si>
  <si>
    <t>U1 MCF7 10x Veh_0004.tif</t>
  </si>
  <si>
    <t>U1 MCF7 10x Veh_0005.tif</t>
  </si>
  <si>
    <t>U1 MCF7 10x Veh_0006.tif</t>
  </si>
  <si>
    <t>U1 MCF7 10x Veh_0007.tif</t>
  </si>
  <si>
    <t>U1 MCF7 10x Veh_0008.tif</t>
  </si>
  <si>
    <t>U1 MCF7 10x Veh_0009.tif</t>
  </si>
  <si>
    <t>U1 MCF7 10x Veh_0010.tif</t>
  </si>
  <si>
    <t>U1 MCF7 10x Veh_0011.tif</t>
  </si>
  <si>
    <t>U1 MCF7 10x Veh_0012.tif</t>
  </si>
  <si>
    <t>U2 MCF7 10x E2_0001.tif</t>
  </si>
  <si>
    <t>U2 MCF7 10x E2_0002.tif</t>
  </si>
  <si>
    <t>U2 MCF7 10x E2_0003.tif</t>
  </si>
  <si>
    <t>U2 MCF7 10x E2_0004.tif</t>
  </si>
  <si>
    <t>U2 MCF7 10x E2_0005.tif</t>
  </si>
  <si>
    <t>U2 MCF7 10x E2_0006.tif</t>
  </si>
  <si>
    <t>U2 MCF7 10x E2_0007.tif</t>
  </si>
  <si>
    <t>U2 MCF7 10x E2_0008.tif</t>
  </si>
  <si>
    <t>U2 MCF7 10x E2_0009.tif</t>
  </si>
  <si>
    <t>U2 MCF7 10x E2_0010.tif</t>
  </si>
  <si>
    <t>U2 MCF7 10x E2_0011.tif</t>
  </si>
  <si>
    <t>U2 MCF7 10x E2_0012.tif</t>
  </si>
  <si>
    <t>U2 MCF7 10x G15-E2_0001.tif</t>
  </si>
  <si>
    <t>U2 MCF7 10x G15-E2_0002.tif</t>
  </si>
  <si>
    <t>U2 MCF7 10x G15-E2_0003.tif</t>
  </si>
  <si>
    <t>U2 MCF7 10x G15-E2_0004.tif</t>
  </si>
  <si>
    <t>U2 MCF7 10x G15-E2_0005.tif</t>
  </si>
  <si>
    <t>U2 MCF7 10x G15-E2_0006.tif</t>
  </si>
  <si>
    <t>U2 MCF7 10x G15-E2_0007.tif</t>
  </si>
  <si>
    <t>U2 MCF7 10x G15-E2_0008.tif</t>
  </si>
  <si>
    <t>U2 MCF7 10x G15-E2_0009.tif</t>
  </si>
  <si>
    <t>U2 MCF7 10x G15-E2_0010.tif</t>
  </si>
  <si>
    <t>U2 MCF7 10x G15-E2_0011.tif</t>
  </si>
  <si>
    <t>U2 MCF7 10x G15-E2_0012.tif</t>
  </si>
  <si>
    <t>U2 MCF7 10x G15_0001.tif</t>
  </si>
  <si>
    <t>U2 MCF7 10x G15_0002.tif</t>
  </si>
  <si>
    <t>U2 MCF7 10x G15_0003.tif</t>
  </si>
  <si>
    <t>U2 MCF7 10x G15_0004.tif</t>
  </si>
  <si>
    <t>U2 MCF7 10x G15_0005.tif</t>
  </si>
  <si>
    <t>U2 MCF7 10x G15_0006.tif</t>
  </si>
  <si>
    <t>U2 MCF7 10x G15_0007.tif</t>
  </si>
  <si>
    <t>U2 MCF7 10x G15_0008.tif</t>
  </si>
  <si>
    <t>U2 MCF7 10x G15_0009.tif</t>
  </si>
  <si>
    <t>U2 MCF7 10x G15_0010.tif</t>
  </si>
  <si>
    <t>U2 MCF7 10x G15_0011.tif</t>
  </si>
  <si>
    <t>U2 MCF7 10x G15_0012.tif</t>
  </si>
  <si>
    <t>U2 MCF7 10x G1_0001.tif</t>
  </si>
  <si>
    <t>U2 MCF7 10x G1_0002.tif</t>
  </si>
  <si>
    <t>U2 MCF7 10x G1_0003.tif</t>
  </si>
  <si>
    <t>U2 MCF7 10x G1_0004.tif</t>
  </si>
  <si>
    <t>U2 MCF7 10x G1_0005.tif</t>
  </si>
  <si>
    <t>U2 MCF7 10x G1_0006.tif</t>
  </si>
  <si>
    <t>U2 MCF7 10x G1_0007.tif</t>
  </si>
  <si>
    <t>U2 MCF7 10x G1_0008.tif</t>
  </si>
  <si>
    <t>U2 MCF7 10x G1_0009.tif</t>
  </si>
  <si>
    <t>U2 MCF7 10x G1_0010.tif</t>
  </si>
  <si>
    <t>U2 MCF7 10x G1_0011.tif</t>
  </si>
  <si>
    <t>U2 MCF7 10x G1_0012.tif</t>
  </si>
  <si>
    <t>U2 MCF7 10x Veh_0001.tif</t>
  </si>
  <si>
    <t>U2 MCF7 10x Veh_0002.tif</t>
  </si>
  <si>
    <t>U2 MCF7 10x Veh_0003.tif</t>
  </si>
  <si>
    <t>U2 MCF7 10x Veh_0004.tif</t>
  </si>
  <si>
    <t>U2 MCF7 10x Veh_0005.tif</t>
  </si>
  <si>
    <t>U2 MCF7 10x Veh_0006.tif</t>
  </si>
  <si>
    <t>U2 MCF7 10x Veh_0007.tif</t>
  </si>
  <si>
    <t>U2 MCF7 10x Veh_0008.tif</t>
  </si>
  <si>
    <t>U2 MCF7 10x Veh_0009.tif</t>
  </si>
  <si>
    <t>U2 MCF7 10x Veh_0010.tif</t>
  </si>
  <si>
    <t>U2 MCF7 10x Veh_0011.tif</t>
  </si>
  <si>
    <t>U2 MCF7 10x Veh_0012.tif</t>
  </si>
  <si>
    <t>U2 MCF7 10x G15-G1_0001.tif</t>
  </si>
  <si>
    <t>U2 MCF7 10x G15-G1_0002.tif</t>
  </si>
  <si>
    <t>U2 MCF7 10x G15-G1_0003.tif</t>
  </si>
  <si>
    <t>U2 MCF7 10x G15-G1_0004.tif</t>
  </si>
  <si>
    <t>U2 MCF7 10x G15-G1_0005.tif</t>
  </si>
  <si>
    <t>U2 MCF7 10x G15-G1_0006.tif</t>
  </si>
  <si>
    <t>U2 MCF7 10x G15-G1_0007.tif</t>
  </si>
  <si>
    <t>U2 MCF7 10x G15-G1_0008.tif</t>
  </si>
  <si>
    <t>U2 MCF7 10x G15-G1_0009.tif</t>
  </si>
  <si>
    <t>U2 MCF7 10x G15-G1_0010.tif</t>
  </si>
  <si>
    <t>U2 MCF7 10x G15-G1_0011.tif</t>
  </si>
  <si>
    <t>U2 MCF7 10x G15-G1_0012.tif</t>
  </si>
  <si>
    <t>no value</t>
  </si>
  <si>
    <t>NT MDA231 + rUGDH</t>
  </si>
  <si>
    <t>U1 MDA231 + rUGDH</t>
  </si>
  <si>
    <t>U2 MDA231 + rUGDH</t>
  </si>
  <si>
    <t>NT 231 10x rUGDH E2_0001.tif</t>
  </si>
  <si>
    <t>NT 231 10x rUGDH E2_0002.tif</t>
  </si>
  <si>
    <t>NT 231 10x rUGDH E2_0003.tif</t>
  </si>
  <si>
    <t>NT 231 10x rUGDH E2_0004.tif</t>
  </si>
  <si>
    <t>NT 231 10x rUGDH E2_0005.tif</t>
  </si>
  <si>
    <t>NT 231 10x rUGDH E2_0006.tif</t>
  </si>
  <si>
    <t>NT 231 10x rUGDH E2_0007.tif</t>
  </si>
  <si>
    <t>NT 231 10x rUGDH E2_0008.tif</t>
  </si>
  <si>
    <t>NT 231 10x rUGDH E2_0009.tif</t>
  </si>
  <si>
    <t>NT 231 10x rUGDH E2_0010.tif</t>
  </si>
  <si>
    <t>NT 231 10x rUGDH E2_0011.tif</t>
  </si>
  <si>
    <t>NT 231 10x rUGDH E2_0012.tif</t>
  </si>
  <si>
    <t>NT 231 10x rUGDH G15-E2_0001.tif</t>
  </si>
  <si>
    <t>NT 231 10x rUGDH G15-E2_0002.tif</t>
  </si>
  <si>
    <t>NT 231 10x rUGDH G15-E2_0003.tif</t>
  </si>
  <si>
    <t>NT 231 10x rUGDH G15-E2_0004.tif</t>
  </si>
  <si>
    <t>NT 231 10x rUGDH G15-E2_0005.tif</t>
  </si>
  <si>
    <t>NT 231 10x rUGDH G15-E2_0006.tif</t>
  </si>
  <si>
    <t>NT 231 10x rUGDH G15-E2_0007.tif</t>
  </si>
  <si>
    <t>NT 231 10x rUGDH G15-E2_0008.tif</t>
  </si>
  <si>
    <t>NT 231 10x rUGDH G15-E2_0009.tif</t>
  </si>
  <si>
    <t>NT 231 10x rUGDH G15-E2_0010.tif</t>
  </si>
  <si>
    <t>NT 231 10x rUGDH G15-E2_0011.tif</t>
  </si>
  <si>
    <t>NT 231 10x rUGDH G15-G1_0001.tif</t>
  </si>
  <si>
    <t>NT 231 10x rUGDH G15-G1_0002.tif</t>
  </si>
  <si>
    <t>NT 231 10x rUGDH G15-G1_0003.tif</t>
  </si>
  <si>
    <t>NT 231 10x rUGDH G15-G1_0004.tif</t>
  </si>
  <si>
    <t>NT 231 10x rUGDH G15-G1_0005.tif</t>
  </si>
  <si>
    <t>NT 231 10x rUGDH G15-G1_0006.tif</t>
  </si>
  <si>
    <t>NT 231 10x rUGDH G15-G1_0007.tif</t>
  </si>
  <si>
    <t>NT 231 10x rUGDH G15-G1_0008.tif</t>
  </si>
  <si>
    <t>NT 231 10x rUGDH G15-G1_0009.tif</t>
  </si>
  <si>
    <t>NT 231 10x rUGDH G15-G1_0010.tif</t>
  </si>
  <si>
    <t>NT 231 10x rUGDH G1_0001.tif</t>
  </si>
  <si>
    <t>NT 231 10x rUGDH G1_0002.tif</t>
  </si>
  <si>
    <t>NT 231 10x rUGDH G1_0003.tif</t>
  </si>
  <si>
    <t>NT 231 10x rUGDH G1_0004.tif</t>
  </si>
  <si>
    <t>NT 231 10x rUGDH G1_0005.tif</t>
  </si>
  <si>
    <t>NT 231 10x rUGDH G1_0006.tif</t>
  </si>
  <si>
    <t>NT 231 10x rUGDH G1_0007.tif</t>
  </si>
  <si>
    <t>NT 231 10x rUGDH G1_0008.tif</t>
  </si>
  <si>
    <t>NT 231 10x rUGDH G1_0009.tif</t>
  </si>
  <si>
    <t>NT 231 10x rUGDH G1_0010.tif</t>
  </si>
  <si>
    <t>NT 231 10x rUGDH G1_0011.tif</t>
  </si>
  <si>
    <t>NT 231 10x rUGDH G1_0012.tif</t>
  </si>
  <si>
    <t>NT 231 10x rUGDH Veh_0001.tif</t>
  </si>
  <si>
    <t>NT 231 10x rUGDH Veh_0002.tif</t>
  </si>
  <si>
    <t>NT 231 10x rUGDH Veh_0003.tif</t>
  </si>
  <si>
    <t>NT 231 10x rUGDH Veh_0004.tif</t>
  </si>
  <si>
    <t>NT 231 10x rUGDH Veh_0005.tif</t>
  </si>
  <si>
    <t>NT 231 10x rUGDH Veh_0006.tif</t>
  </si>
  <si>
    <t>NT 231 10x rUGDH Veh_0007.tif</t>
  </si>
  <si>
    <t>NT 231 10x rUGDH Veh_0008.tif</t>
  </si>
  <si>
    <t>NT 231 10x rUGDH Veh_0009.tif</t>
  </si>
  <si>
    <t>NT 231 10x rUGDH Veh_0010.tif</t>
  </si>
  <si>
    <t>NT 231 10x rUGDH Veh_0011.tif</t>
  </si>
  <si>
    <t>NT 231 10x rUGDH Veh_0012.tif</t>
  </si>
  <si>
    <t>NT 231 10x rUGDH G15_0001.tif</t>
  </si>
  <si>
    <t>NT 231 10x rUGDH G15_0002.tif</t>
  </si>
  <si>
    <t>NT 231 10x rUGDH G15_0003.tif</t>
  </si>
  <si>
    <t>NT 231 10x rUGDH G15_0004.tif</t>
  </si>
  <si>
    <t>NT 231 10x rUGDH G15_0005.tif</t>
  </si>
  <si>
    <t>NT 231 10x rUGDH G15_0006.tif</t>
  </si>
  <si>
    <t>NT 231 10x rUGDH G15_0007.tif</t>
  </si>
  <si>
    <t>NT 231 10x rUGDH G15_0008.tif</t>
  </si>
  <si>
    <t>NT 231 10x rUGDH G15_0009.tif</t>
  </si>
  <si>
    <t>NT 231 10x rUGDH G15_0010.tif</t>
  </si>
  <si>
    <t>NT 231 10x rUGDH G15_0011.tif</t>
  </si>
  <si>
    <t>NT 231 10x rUGDH G15_0012.tif</t>
  </si>
  <si>
    <t>U1 231 10x rUGDH E2_0001.tif</t>
  </si>
  <si>
    <t>U1 231 10x rUGDH E2_0002.tif</t>
  </si>
  <si>
    <t>U1 231 10x rUGDH E2_0003.tif</t>
  </si>
  <si>
    <t>U1 231 10x rUGDH E2_0004.tif</t>
  </si>
  <si>
    <t>U1 231 10x rUGDH E2_0005.tif</t>
  </si>
  <si>
    <t>U1 231 10x rUGDH E2_0006.tif</t>
  </si>
  <si>
    <t>U1 231 10x rUGDH E2_0007.tif</t>
  </si>
  <si>
    <t>U1 231 10x rUGDH E2_0008.tif</t>
  </si>
  <si>
    <t>U1 231 10x rUGDH E2_0009.tif</t>
  </si>
  <si>
    <t>U1 231 10x rUGDH E2_0010.tif</t>
  </si>
  <si>
    <t>U1 231 10x rUGDH E2_0011.tif</t>
  </si>
  <si>
    <t>U1 231 10x rUGDH E2_0012.tif</t>
  </si>
  <si>
    <t>U1 231 10x rUGDH G15-E2_0001.tif</t>
  </si>
  <si>
    <t>U1 231 10x rUGDH G15-E2_0002.tif</t>
  </si>
  <si>
    <t>U1 231 10x rUGDH G15-E2_0003.tif</t>
  </si>
  <si>
    <t>U1 231 10x rUGDH G15-E2_0004.tif</t>
  </si>
  <si>
    <t>U1 231 10x rUGDH G15-E2_0005.tif</t>
  </si>
  <si>
    <t>U1 231 10x rUGDH G15-E2_0006.tif</t>
  </si>
  <si>
    <t>U1 231 10x rUGDH G15-E2_0007.tif</t>
  </si>
  <si>
    <t>U1 231 10x rUGDH G15-E2_0008.tif</t>
  </si>
  <si>
    <t>U1 231 10x rUGDH G15-E2_0009.tif</t>
  </si>
  <si>
    <t>U1 231 10x rUGDH G15-E2_0010.tif</t>
  </si>
  <si>
    <t>U1 231 10x rUGDH G15-E2_0011.tif</t>
  </si>
  <si>
    <t>U1 231 10x rUGDH G15-E2_0012.tif</t>
  </si>
  <si>
    <t>U1 231 10x rUGDH G15-G1_0001.tif</t>
  </si>
  <si>
    <t>U1 231 10x rUGDH G15-G1_0002.tif</t>
  </si>
  <si>
    <t>U1 231 10x rUGDH G15-G1_0003.tif</t>
  </si>
  <si>
    <t>U1 231 10x rUGDH G15-G1_0004.tif</t>
  </si>
  <si>
    <t>U1 231 10x rUGDH G15-G1_0005.tif</t>
  </si>
  <si>
    <t>U1 231 10x rUGDH G15-G1_0006.tif</t>
  </si>
  <si>
    <t>U1 231 10x rUGDH G15-G1_0007.tif</t>
  </si>
  <si>
    <t>U1 231 10x rUGDH G15-G1_0008.tif</t>
  </si>
  <si>
    <t>U1 231 10x rUGDH G15-G1_0009.tif</t>
  </si>
  <si>
    <t>U1 231 10x rUGDH G15-G1_0010.tif</t>
  </si>
  <si>
    <t>U1 231 10x rUGDH G15-G1_0011.tif</t>
  </si>
  <si>
    <t>U1 231 10x rUGDH G15-G1_0012.tif</t>
  </si>
  <si>
    <t>U1 231 10x rUGDH G1_0001.tif</t>
  </si>
  <si>
    <t>U1 231 10x rUGDH G1_0002.tif</t>
  </si>
  <si>
    <t>U1 231 10x rUGDH G1_0003.tif</t>
  </si>
  <si>
    <t>U1 231 10x rUGDH G1_0004.tif</t>
  </si>
  <si>
    <t>U1 231 10x rUGDH G1_0005.tif</t>
  </si>
  <si>
    <t>U1 231 10x rUGDH G1_0006.tif</t>
  </si>
  <si>
    <t>U1 231 10x rUGDH G1_0007.tif</t>
  </si>
  <si>
    <t>U1 231 10x rUGDH G1_0008.tif</t>
  </si>
  <si>
    <t>U1 231 10x rUGDH G1_0009.tif</t>
  </si>
  <si>
    <t>U1 231 10x rUGDH G1_0010.tif</t>
  </si>
  <si>
    <t>U1 231 10x rUGDH G1_0011.tif</t>
  </si>
  <si>
    <t>U1 231 10x rUGDH Veh_0001.tif</t>
  </si>
  <si>
    <t>U1 231 10x rUGDH Veh_0002.tif</t>
  </si>
  <si>
    <t>U1 231 10x rUGDH Veh_0003.tif</t>
  </si>
  <si>
    <t>U1 231 10x rUGDH Veh_0004.tif</t>
  </si>
  <si>
    <t>U1 231 10x rUGDH Veh_0005.tif</t>
  </si>
  <si>
    <t>U1 231 10x rUGDH Veh_0006.tif</t>
  </si>
  <si>
    <t>U1 231 10x rUGDH Veh_0007.tif</t>
  </si>
  <si>
    <t>U1 231 10x rUGDH Veh_0008.tif</t>
  </si>
  <si>
    <t>U1 231 10x rUGDH Veh_0009.tif</t>
  </si>
  <si>
    <t>U1 231 10x rUGDH Veh_0010.tif</t>
  </si>
  <si>
    <t>U1 231 10x rUGDH Veh_0011.tif</t>
  </si>
  <si>
    <t>U1 231 10x rUGDH G15_0001.tif</t>
  </si>
  <si>
    <t>U1 231 10x rUGDH G15_0002.tif</t>
  </si>
  <si>
    <t>U1 231 10x rUGDH G15_0003.tif</t>
  </si>
  <si>
    <t>U1 231 10x rUGDH G15_0004.tif</t>
  </si>
  <si>
    <t>U1 231 10x rUGDH G15_0005.tif</t>
  </si>
  <si>
    <t>U1 231 10x rUGDH G15_0006.tif</t>
  </si>
  <si>
    <t>U1 231 10x rUGDH G15_0007.tif</t>
  </si>
  <si>
    <t>U1 231 10x rUGDH G15_0008.tif</t>
  </si>
  <si>
    <t>U1 231 10x rUGDH G15_0009.tif</t>
  </si>
  <si>
    <t>U1 231 10x rUGDH G15_0010.tif</t>
  </si>
  <si>
    <t>U1 231 10x rUGDH G15_0011.tif</t>
  </si>
  <si>
    <t>U1 231 10x rUGDH G15_0012.tif</t>
  </si>
  <si>
    <t>U2 231 10x rUGDH E2_0001.tif</t>
  </si>
  <si>
    <t>U2 231 10x rUGDH E2_0002.tif</t>
  </si>
  <si>
    <t>U2 231 10x rUGDH E2_0003.tif</t>
  </si>
  <si>
    <t>U2 231 10x rUGDH E2_0004.tif</t>
  </si>
  <si>
    <t>U2 231 10x rUGDH E2_0005.tif</t>
  </si>
  <si>
    <t>U2 231 10x rUGDH E2_0006.tif</t>
  </si>
  <si>
    <t>U2 231 10x rUGDH E2_0007.tif</t>
  </si>
  <si>
    <t>U2 231 10x rUGDH E2_0008.tif</t>
  </si>
  <si>
    <t>U2 231 10x rUGDH E2_0009.tif</t>
  </si>
  <si>
    <t>U2 231 10x rUGDH E2_0010.tif</t>
  </si>
  <si>
    <t>U2 231 10x rUGDH G1_0001.tif</t>
  </si>
  <si>
    <t>U2 231 10x rUGDH G1_0002.tif</t>
  </si>
  <si>
    <t>U2 231 10x rUGDH G1_0003.tif</t>
  </si>
  <si>
    <t>U2 231 10x rUGDH G1_0004.tif</t>
  </si>
  <si>
    <t>U2 231 10x rUGDH G1_0005.tif</t>
  </si>
  <si>
    <t>U2 231 10x rUGDH G1_0006.tif</t>
  </si>
  <si>
    <t>U2 231 10x rUGDH G1_0007.tif</t>
  </si>
  <si>
    <t>U2 231 10x rUGDH G1_0008.tif</t>
  </si>
  <si>
    <t>U2 231 10x rUGDH G1_0009.tif</t>
  </si>
  <si>
    <t>U2 231 10x rUGDH G1_0010.tif</t>
  </si>
  <si>
    <t>U2 231 10x rUGDH G1_0011.tif</t>
  </si>
  <si>
    <t>U2 231 10x rUGDH G1_0012.tif</t>
  </si>
  <si>
    <t>U2 231 10x rUGDH G15_0001.tif</t>
  </si>
  <si>
    <t>U2 231 10x rUGDH G15_0002.tif</t>
  </si>
  <si>
    <t>U2 231 10x rUGDH G15_0003.tif</t>
  </si>
  <si>
    <t>U2 231 10x rUGDH G15_0004.tif</t>
  </si>
  <si>
    <t>U2 231 10x rUGDH G15_0005.tif</t>
  </si>
  <si>
    <t>U2 231 10x rUGDH G15_0006.tif</t>
  </si>
  <si>
    <t>U2 231 10x rUGDH G15_0007.tif</t>
  </si>
  <si>
    <t>U2 231 10x rUGDH G15_0008.tif</t>
  </si>
  <si>
    <t>U2 231 10x rUGDH G15_0009.tif</t>
  </si>
  <si>
    <t>U2 231 10x rUGDH G15_0010.tif</t>
  </si>
  <si>
    <t>U2 231 10x rUGDH G15_0011.tif</t>
  </si>
  <si>
    <t>U2 231 10x rUGDH G15_0012.tif</t>
  </si>
  <si>
    <t>U2 231 10x rUGDH G15-E2_0001.tif</t>
  </si>
  <si>
    <t>U2 231 10x rUGDH G15-E2_0002.tif</t>
  </si>
  <si>
    <t>U2 231 10x rUGDH G15-E2_0003.tif</t>
  </si>
  <si>
    <t>U2 231 10x rUGDH G15-E2_0004.tif</t>
  </si>
  <si>
    <t>U2 231 10x rUGDH G15-E2_0005.tif</t>
  </si>
  <si>
    <t>U2 231 10x rUGDH G15-E2_0006.tif</t>
  </si>
  <si>
    <t>U2 231 10x rUGDH G15-E2_0007.tif</t>
  </si>
  <si>
    <t>U2 231 10x rUGDH G15-E2_0008.tif</t>
  </si>
  <si>
    <t>U2 231 10x rUGDH G15-E2_0009.tif</t>
  </si>
  <si>
    <t>U2 231 10x rUGDH G15-E2_0010.tif</t>
  </si>
  <si>
    <t>U2 231 10x rUGDH G15-E2_0011.tif</t>
  </si>
  <si>
    <t>U2 231 10x rUGDH G15-E2_0012.tif</t>
  </si>
  <si>
    <t>U2 231 10x rUGDH G15-G1_0001.tif</t>
  </si>
  <si>
    <t>U2 231 10x rUGDH G15-G1_0002.tif</t>
  </si>
  <si>
    <t>U2 231 10x rUGDH G15-G1_0003.tif</t>
  </si>
  <si>
    <t>U2 231 10x rUGDH G15-G1_0004.tif</t>
  </si>
  <si>
    <t>U2 231 10x rUGDH G15-G1_0005.tif</t>
  </si>
  <si>
    <t>U2 231 10x rUGDH G15-G1_0006.tif</t>
  </si>
  <si>
    <t>U2 231 10x rUGDH G15-G1_0007.tif</t>
  </si>
  <si>
    <t>U2 231 10x rUGDH G15-G1_0008.tif</t>
  </si>
  <si>
    <t>U2 231 10x rUGDH G15-G1_0009.tif</t>
  </si>
  <si>
    <t>U2 231 10x rUGDH G15-G1_0010.tif</t>
  </si>
  <si>
    <t>U2 231 10x rUGDH G15-G1_0011.tif</t>
  </si>
  <si>
    <t>U2 231 10x rUGDH G15-G1_0012.tif</t>
  </si>
  <si>
    <t>U2 231 10x rUGDH Veh_0001.tif</t>
  </si>
  <si>
    <t>U2 231 10x rUGDH Veh_0002.tif</t>
  </si>
  <si>
    <t>U2 231 10x rUGDH Veh_0003.tif</t>
  </si>
  <si>
    <t>U2 231 10x rUGDH Veh_0004.tif</t>
  </si>
  <si>
    <t>U2 231 10x rUGDH Veh_0005.tif</t>
  </si>
  <si>
    <t>U2 231 10x rUGDH Veh_0006.tif</t>
  </si>
  <si>
    <t>U2 231 10x rUGDH Veh_0007.tif</t>
  </si>
  <si>
    <t>U2 231 10x rUGDH Veh_0008.tif</t>
  </si>
  <si>
    <t>U2 231 10x rUGDH Veh_0009.tif</t>
  </si>
  <si>
    <t>U2 231 10x rUGDH Veh_0010.tif</t>
  </si>
  <si>
    <t>U2 231 10x rUGDH Veh_0011.tif</t>
  </si>
  <si>
    <t>w/ rUGDH</t>
  </si>
  <si>
    <t>NT MDA231</t>
  </si>
  <si>
    <t>U1 MDA231</t>
  </si>
  <si>
    <t>U2 MDA231</t>
  </si>
  <si>
    <t>NT 231 10x_E2_0001.tif</t>
  </si>
  <si>
    <t>NT 231 10x_E2_0002.tif</t>
  </si>
  <si>
    <t>NT 231 10x_E2_0003.tif</t>
  </si>
  <si>
    <t>NT 231 10x_E2_0004.tif</t>
  </si>
  <si>
    <t>NT 231 10x_E2_0005.tif</t>
  </si>
  <si>
    <t>NT 231 10x_E2_0006.tif</t>
  </si>
  <si>
    <t>NT 231 10x_E2_0007.tif</t>
  </si>
  <si>
    <t>NT 231 10x_E2_0008.tif</t>
  </si>
  <si>
    <t>NT 231 10x_E2_0009.tif</t>
  </si>
  <si>
    <t>NT 231 10x_E2_0010.tif</t>
  </si>
  <si>
    <t>NT 231 10x_E2_0011.tif</t>
  </si>
  <si>
    <t>NT 231 10x_E2_0012.tif</t>
  </si>
  <si>
    <t>NT 231 10x_E2_0013.tif</t>
  </si>
  <si>
    <t>NT 231 10x_E2_0014.tif</t>
  </si>
  <si>
    <t>NT 231 10x_E2_0015.tif</t>
  </si>
  <si>
    <t>NT 231 10x_E2_0016.tif</t>
  </si>
  <si>
    <t>NT 231 10x_E2_0017.tif</t>
  </si>
  <si>
    <t>NT 231 10x_E2_0018.tif</t>
  </si>
  <si>
    <t>NT 231 10x_E2_0019.tif</t>
  </si>
  <si>
    <t>NT 231 10x_E2_0020.tif</t>
  </si>
  <si>
    <t>NT 231 10x_E2_0021.tif</t>
  </si>
  <si>
    <t>NT 231 10x_E2_0022.tif</t>
  </si>
  <si>
    <t>NT 231 10x_E2_0023.tif</t>
  </si>
  <si>
    <t>NT 231 10x_G15-E2_0001.tif</t>
  </si>
  <si>
    <t>NT 231 10x_G15-E2_0002.tif</t>
  </si>
  <si>
    <t>NT 231 10x_G15-E2_0003.tif</t>
  </si>
  <si>
    <t>NT 231 10x_G15-E2_0004.tif</t>
  </si>
  <si>
    <t>NT 231 10x_G15-E2_0005.tif</t>
  </si>
  <si>
    <t>NT 231 10x_G15-E2_0006.tif</t>
  </si>
  <si>
    <t>NT 231 10x_G15-E2_0007.tif</t>
  </si>
  <si>
    <t>NT 231 10x_G15-E2_0008.tif</t>
  </si>
  <si>
    <t>NT 231 10x_G15-E2_0009.tif</t>
  </si>
  <si>
    <t>NT 231 10x_G15-E2_0010.tif</t>
  </si>
  <si>
    <t>NT 231 10x_G15-E2_0011.tif</t>
  </si>
  <si>
    <t>NT 231 10x_G15-E2_0012.tif</t>
  </si>
  <si>
    <t>NT 231 10x_G15-E2_0013.tif</t>
  </si>
  <si>
    <t>NT 231 10x_G15-E2_0014.tif</t>
  </si>
  <si>
    <t>NT 231 10x_G15-E2_0015.tif</t>
  </si>
  <si>
    <t>NT 231 10x_G15-E2_0016.tif</t>
  </si>
  <si>
    <t>NT 231 10x_G15-E2_0017.tif</t>
  </si>
  <si>
    <t>NT 231 10x_G15-E2_0018.tif</t>
  </si>
  <si>
    <t>NT 231 10x_G15-G1_0001.tif</t>
  </si>
  <si>
    <t>NT 231 10x_G15-G1_0002.tif</t>
  </si>
  <si>
    <t>NT 231 10x_G15-G1_0003.tif</t>
  </si>
  <si>
    <t>NT 231 10x_G15-G1_0004.tif</t>
  </si>
  <si>
    <t>NT 231 10x_G15-G1_0005.tif</t>
  </si>
  <si>
    <t>NT 231 10x_G15-G1_0006.tif</t>
  </si>
  <si>
    <t>NT 231 10x_G15-G1_0007.tif</t>
  </si>
  <si>
    <t>NT 231 10x_G15-G1_0008.tif</t>
  </si>
  <si>
    <t>NT 231 10x_G15-G1_0009.tif</t>
  </si>
  <si>
    <t>NT 231 10x_G15-G1_0010.tif</t>
  </si>
  <si>
    <t>NT 231 10x_G15-G1_0011.tif</t>
  </si>
  <si>
    <t>NT 231 10x_G15-G1_0012.tif</t>
  </si>
  <si>
    <t>NT 231 10x_G15-G1_0013.tif</t>
  </si>
  <si>
    <t>NT 231 10x_G15_0001.tif</t>
  </si>
  <si>
    <t>NT 231 10x_G15_0002.tif</t>
  </si>
  <si>
    <t>NT 231 10x_G15_0003.tif</t>
  </si>
  <si>
    <t>NT 231 10x_G15_0004.tif</t>
  </si>
  <si>
    <t>NT 231 10x_G15_0005.tif</t>
  </si>
  <si>
    <t>NT 231 10x_G15_0006.tif</t>
  </si>
  <si>
    <t>NT 231 10x_G15_0007.tif</t>
  </si>
  <si>
    <t>NT 231 10x_G15_0008.tif</t>
  </si>
  <si>
    <t>NT 231 10x_G15_0009.tif</t>
  </si>
  <si>
    <t>NT 231 10x_G15_0010.tif</t>
  </si>
  <si>
    <t>NT 231 10x_G15_0011.tif</t>
  </si>
  <si>
    <t>NT 231 10x_G15_0012.tif</t>
  </si>
  <si>
    <t>NT 231 10x_G15_0013.tif</t>
  </si>
  <si>
    <t>NT 231 10x_G15_0014.tif</t>
  </si>
  <si>
    <t>NT 231 10x_G15_0015.tif</t>
  </si>
  <si>
    <t>NT 231 10x_G15_0016.tif</t>
  </si>
  <si>
    <t>NT 231 10x_G15_0017.tif</t>
  </si>
  <si>
    <t>NT 231 10x_G15_0018.tif</t>
  </si>
  <si>
    <t>NT 231 10x_G15_0019.tif</t>
  </si>
  <si>
    <t>NT 231 10x_G15_0020.tif</t>
  </si>
  <si>
    <t>NT 231 10x_G1_0001.tif</t>
  </si>
  <si>
    <t>NT 231 10x_G1_0002.tif</t>
  </si>
  <si>
    <t>NT 231 10x_G1_0003.tif</t>
  </si>
  <si>
    <t>NT 231 10x_G1_0004.tif</t>
  </si>
  <si>
    <t>NT 231 10x_G1_0005.tif</t>
  </si>
  <si>
    <t>NT 231 10x_G1_0006.tif</t>
  </si>
  <si>
    <t>NT 231 10x_G1_0007.tif</t>
  </si>
  <si>
    <t>NT 231 10x_G1_0008.tif</t>
  </si>
  <si>
    <t>NT 231 10x_G1_0009.tif</t>
  </si>
  <si>
    <t>NT 231 10x_G1_0010.tif</t>
  </si>
  <si>
    <t>NT 231 10x_G1_0011.tif</t>
  </si>
  <si>
    <t>NT 231 10x_G1_0012.tif</t>
  </si>
  <si>
    <t>NT 231 10x_G1_0013.tif</t>
  </si>
  <si>
    <t>NT 231 10x_G1_0014.tif</t>
  </si>
  <si>
    <t>NT 231 10x_G1_0015.tif</t>
  </si>
  <si>
    <t>NT 231 10x_G1_0016.tif</t>
  </si>
  <si>
    <t>NT 231 10x_G1_0017.tif</t>
  </si>
  <si>
    <t>NT 231 10x_G1_0018.tif</t>
  </si>
  <si>
    <t>NT 231 10x_G1_0019.tif</t>
  </si>
  <si>
    <t>NT 231 10x_G1_0020.tif</t>
  </si>
  <si>
    <t>NT 231 10x_G1_0021.tif</t>
  </si>
  <si>
    <t>NT 231 10x_G1_0022.tif</t>
  </si>
  <si>
    <t>NT 231 10x_Veh Well_0001.tif</t>
  </si>
  <si>
    <t>NT 231 10x_Veh Well_0002.tif</t>
  </si>
  <si>
    <t>NT 231 10x_Veh Well_0003.tif</t>
  </si>
  <si>
    <t>NT 231 10x_Veh Well_0004.tif</t>
  </si>
  <si>
    <t>NT 231 10x_Veh Well_0005.tif</t>
  </si>
  <si>
    <t>NT 231 10x_Veh Well_0006.tif</t>
  </si>
  <si>
    <t>NT 231 10x_Veh Well_0007.tif</t>
  </si>
  <si>
    <t>NT 231 10x_Veh Well_0008.tif</t>
  </si>
  <si>
    <t>NT 231 10x_Veh Well_0009.tif</t>
  </si>
  <si>
    <t>NT 231 10x_Veh Well_0010.tif</t>
  </si>
  <si>
    <t>NT 231 10x_Veh Well_0011.tif</t>
  </si>
  <si>
    <t>NT 231 10x_Veh Well_0012.tif</t>
  </si>
  <si>
    <t>NT 231 10x_Veh Well_0013.tif</t>
  </si>
  <si>
    <t>NT 231 10x_Veh Well_0014.tif</t>
  </si>
  <si>
    <t>NT 231 10x_Veh Well_0015.tif</t>
  </si>
  <si>
    <t>NT 231 10x_Veh Well_0016.tif</t>
  </si>
  <si>
    <t>NT 231 10x_Veh Well_0017.tif</t>
  </si>
  <si>
    <t>NT 231 10x_Veh Well_0018.tif</t>
  </si>
  <si>
    <t>NT 231 10x_Veh Well_0019.tif</t>
  </si>
  <si>
    <t>NT 231 10x_Veh Well_0020.tif</t>
  </si>
  <si>
    <t>NT 231 10x_Veh Well_0021.tif</t>
  </si>
  <si>
    <t>NT 231 10x_Veh Well_0022.tif</t>
  </si>
  <si>
    <t>NT 231 10x_Veh Well_0023.tif</t>
  </si>
  <si>
    <t>U1 231 10x_E2_0001.tif</t>
  </si>
  <si>
    <t>U1 231 10x_E2_0002.tif</t>
  </si>
  <si>
    <t>U1 231 10x_E2_0003.tif</t>
  </si>
  <si>
    <t>U1 231 10x_E2_0004.tif</t>
  </si>
  <si>
    <t>U1 231 10x_E2_0005.tif</t>
  </si>
  <si>
    <t>U1 231 10x_E2_0006.tif</t>
  </si>
  <si>
    <t>U1 231 10x_E2_0007.tif</t>
  </si>
  <si>
    <t>U1 231 10x_E2_0008.tif</t>
  </si>
  <si>
    <t>U1 231 10x_E2_0009.tif</t>
  </si>
  <si>
    <t>U1 231 10x_E2_0010.tif</t>
  </si>
  <si>
    <t>U1 231 10x_E2_0011.tif</t>
  </si>
  <si>
    <t>U1 231 10x_E2_0012.tif</t>
  </si>
  <si>
    <t>U1 231 10x_E2_0013.tif</t>
  </si>
  <si>
    <t>U1 231 10x_E2_0014.tif</t>
  </si>
  <si>
    <t>U1 231 10x_E2_0015.tif</t>
  </si>
  <si>
    <t>U1 231 10x_E2_0016.tif</t>
  </si>
  <si>
    <t>U1 231 10x_E2_0017.tif</t>
  </si>
  <si>
    <t>U1 231 10x_E2_0018.tif</t>
  </si>
  <si>
    <t>U1 231 10x_E2_0019.tif</t>
  </si>
  <si>
    <t>U1 231 10x_E2_0020.tif</t>
  </si>
  <si>
    <t>U1 231 10x_G15-E2_0001.tif</t>
  </si>
  <si>
    <t>U1 231 10x_G15-E2_0002.tif</t>
  </si>
  <si>
    <t>U1 231 10x_G15-E2_0003.tif</t>
  </si>
  <si>
    <t>U1 231 10x_G15-E2_0004.tif</t>
  </si>
  <si>
    <t>U1 231 10x_G15-E2_0005.tif</t>
  </si>
  <si>
    <t>U1 231 10x_G15-E2_0006.tif</t>
  </si>
  <si>
    <t>U1 231 10x_G15-E2_0007.tif</t>
  </si>
  <si>
    <t>U1 231 10x_G15-E2_0008.tif</t>
  </si>
  <si>
    <t>U1 231 10x_G15-E2_0009.tif</t>
  </si>
  <si>
    <t>U1 231 10x_G15-E2_0010.tif</t>
  </si>
  <si>
    <t>U1 231 10x_G15-E2_0011.tif</t>
  </si>
  <si>
    <t>U1 231 10x_G15-E2_0012.tif</t>
  </si>
  <si>
    <t>U1 231 10x_G15-E2_0013.tif</t>
  </si>
  <si>
    <t>U1 231 10x_G15-E2_0014.tif</t>
  </si>
  <si>
    <t>U1 231 10x_G15-G1_0001.tif</t>
  </si>
  <si>
    <t>U1 231 10x_G15-G1_0002.tif</t>
  </si>
  <si>
    <t>U1 231 10x_G15-G1_0003.tif</t>
  </si>
  <si>
    <t>U1 231 10x_G15-G1_0004.tif</t>
  </si>
  <si>
    <t>U1 231 10x_G15-G1_0005.tif</t>
  </si>
  <si>
    <t>U1 231 10x_G15-G1_0006.tif</t>
  </si>
  <si>
    <t>U1 231 10x_G15-G1_0007.tif</t>
  </si>
  <si>
    <t>U1 231 10x_G15-G1_0008.tif</t>
  </si>
  <si>
    <t>U1 231 10x_G15-G1_0009.tif</t>
  </si>
  <si>
    <t>U1 231 10x_G15-G1_0010.tif</t>
  </si>
  <si>
    <t>U1 231 10x_G15-G1_0011.tif</t>
  </si>
  <si>
    <t>U1 231 10x_G15-G1_0012.tif</t>
  </si>
  <si>
    <t>U1 231 10x_G15-G1_0013.tif</t>
  </si>
  <si>
    <t>U1 231 10x_G15-G1_0014.tif</t>
  </si>
  <si>
    <t>U1 231 10x_G15-G1_0015.tif</t>
  </si>
  <si>
    <t>U1 231 10x_G15-G1_0016.tif</t>
  </si>
  <si>
    <t>U1 231 10x_G15-G1_0017.tif</t>
  </si>
  <si>
    <t>U1 231 10x_G15_0001.tif</t>
  </si>
  <si>
    <t>U1 231 10x_G15_0002.tif</t>
  </si>
  <si>
    <t>U1 231 10x_G15_0003.tif</t>
  </si>
  <si>
    <t>U1 231 10x_G15_0004.tif</t>
  </si>
  <si>
    <t>U1 231 10x_G15_0005.tif</t>
  </si>
  <si>
    <t>U1 231 10x_G15_0006.tif</t>
  </si>
  <si>
    <t>U1 231 10x_G15_0007.tif</t>
  </si>
  <si>
    <t>U1 231 10x_G15_0008.tif</t>
  </si>
  <si>
    <t>U1 231 10x_G15_0009.tif</t>
  </si>
  <si>
    <t>U1 231 10x_G15_0010.tif</t>
  </si>
  <si>
    <t>U1 231 10x_G15_0011.tif</t>
  </si>
  <si>
    <t>U1 231 10x_G15_0012.tif</t>
  </si>
  <si>
    <t>U1 231 10x_G15_0013.tif</t>
  </si>
  <si>
    <t>U1 231 10x_G15_0014.tif</t>
  </si>
  <si>
    <t>U1 231 10x_G15_0015.tif</t>
  </si>
  <si>
    <t>U1 231 10x_G15_0016.tif</t>
  </si>
  <si>
    <t>U1 231 10x_G15_0017.tif</t>
  </si>
  <si>
    <t>U1 231 10x_G15_0018.tif</t>
  </si>
  <si>
    <t>U1 231 10x_G15_0019.tif</t>
  </si>
  <si>
    <t>U1 231 10x_G15_0020.tif</t>
  </si>
  <si>
    <t>U1 231 10x_G1_0001.tif</t>
  </si>
  <si>
    <t>U1 231 10x_G1_0002.tif</t>
  </si>
  <si>
    <t>U1 231 10x_G1_0003.tif</t>
  </si>
  <si>
    <t>U1 231 10x_G1_0004.tif</t>
  </si>
  <si>
    <t>U1 231 10x_G1_0005.tif</t>
  </si>
  <si>
    <t>U1 231 10x_G1_0006.tif</t>
  </si>
  <si>
    <t>U1 231 10x_G1_0007.tif</t>
  </si>
  <si>
    <t>U1 231 10x_G1_0008.tif</t>
  </si>
  <si>
    <t>U1 231 10x_G1_0009.tif</t>
  </si>
  <si>
    <t>U1 231 10x_G1_0010.tif</t>
  </si>
  <si>
    <t>U1 231 10x_G1_0011.tif</t>
  </si>
  <si>
    <t>U1 231 10x_G1_0012.tif</t>
  </si>
  <si>
    <t>U1 231 10x_G1_0013.tif</t>
  </si>
  <si>
    <t>U1 231 10x_G1_0014.tif</t>
  </si>
  <si>
    <t>U1 231 10x_Veh_0001.tif</t>
  </si>
  <si>
    <t>U1 231 10x_Veh_0002.tif</t>
  </si>
  <si>
    <t>U1 231 10x_Veh_0003.tif</t>
  </si>
  <si>
    <t>U1 231 10x_Veh_0004.tif</t>
  </si>
  <si>
    <t>U1 231 10x_Veh_0005.tif</t>
  </si>
  <si>
    <t>U1 231 10x_Veh_0006.tif</t>
  </si>
  <si>
    <t>U1 231 10x_Veh_0007.tif</t>
  </si>
  <si>
    <t>U1 231 10x_Veh_0008.tif</t>
  </si>
  <si>
    <t>U1 231 10x_Veh_0009.tif</t>
  </si>
  <si>
    <t>U1 231 10x_Veh_0010.tif</t>
  </si>
  <si>
    <t>U1 231 10x_Veh_0011.tif</t>
  </si>
  <si>
    <t>U1 231 10x_Veh_0012.tif</t>
  </si>
  <si>
    <t>U1 231 10x_Veh_0013.tif</t>
  </si>
  <si>
    <t>U2 231 10x_E2_0001.tif</t>
  </si>
  <si>
    <t>U2 231 10x_E2_0002.tif</t>
  </si>
  <si>
    <t>U2 231 10x_E2_0003.tif</t>
  </si>
  <si>
    <t>U2 231 10x_E2_0004.tif</t>
  </si>
  <si>
    <t>U2 231 10x_E2_0005.tif</t>
  </si>
  <si>
    <t>U2 231 10x_E2_0006.tif</t>
  </si>
  <si>
    <t>U2 231 10x_E2_0007.tif</t>
  </si>
  <si>
    <t>U2 231 10x_E2_0008.tif</t>
  </si>
  <si>
    <t>U2 231 10x_E2_0009.tif</t>
  </si>
  <si>
    <t>U2 231 10x_E2_0010.tif</t>
  </si>
  <si>
    <t>U2 231 10x_E2_0011.tif</t>
  </si>
  <si>
    <t>U2 231 10x_E2_0012.tif</t>
  </si>
  <si>
    <t>U2 231 10x_E2_0013.tif</t>
  </si>
  <si>
    <t>U2 231 10x_E2_0014.tif</t>
  </si>
  <si>
    <t>U2 231 10x_E2_0015.tif</t>
  </si>
  <si>
    <t>U2 231 10x_E2_0016.tif</t>
  </si>
  <si>
    <t>U2 231 10x_E2_0017.tif</t>
  </si>
  <si>
    <t>U2 231 10x_E2_0018.tif</t>
  </si>
  <si>
    <t>U2 231 10x_G15-E2_0001.tif</t>
  </si>
  <si>
    <t>U2 231 10x_G15-E2_0002.tif</t>
  </si>
  <si>
    <t>U2 231 10x_G15-E2_0003.tif</t>
  </si>
  <si>
    <t>U2 231 10x_G15-E2_0004.tif</t>
  </si>
  <si>
    <t>U2 231 10x_G15-E2_0005.tif</t>
  </si>
  <si>
    <t>U2 231 10x_G15-E2_0006.tif</t>
  </si>
  <si>
    <t>U2 231 10x_G15-E2_0007.tif</t>
  </si>
  <si>
    <t>U2 231 10x_G15-E2_0008.tif</t>
  </si>
  <si>
    <t>U2 231 10x_G15-E2_0009.tif</t>
  </si>
  <si>
    <t>U2 231 10x_G15-E2_0010.tif</t>
  </si>
  <si>
    <t>U2 231 10x_G15-E2_0011.tif</t>
  </si>
  <si>
    <t>U2 231 10x_G15-E2_0012.tif</t>
  </si>
  <si>
    <t>U2 231 10x_G15-E2_0013.tif</t>
  </si>
  <si>
    <t>U2 231 10x_G15-E2_0014.tif</t>
  </si>
  <si>
    <t>U2 231 10x_G15-E2_0015.tif</t>
  </si>
  <si>
    <t>U2 231 10x_G15-E2_0016.tif</t>
  </si>
  <si>
    <t>U2 231 10x_G15-E2_0017.tif</t>
  </si>
  <si>
    <t>U2 231 10x_G15-E2_0018.tif</t>
  </si>
  <si>
    <t>U2 231 10x_G15-E2_0019.tif</t>
  </si>
  <si>
    <t>U2 231 10x_G15-E2_0020.tif</t>
  </si>
  <si>
    <t>U2 231 10x_G15-G1_0001.tif</t>
  </si>
  <si>
    <t>U2 231 10x_G15-G1_0002.tif</t>
  </si>
  <si>
    <t>U2 231 10x_G15-G1_0003.tif</t>
  </si>
  <si>
    <t>U2 231 10x_G15-G1_0004.tif</t>
  </si>
  <si>
    <t>U2 231 10x_G15-G1_0005.tif</t>
  </si>
  <si>
    <t>U2 231 10x_G15-G1_0006.tif</t>
  </si>
  <si>
    <t>U2 231 10x_G15-G1_0007.tif</t>
  </si>
  <si>
    <t>U2 231 10x_G15-G1_0008.tif</t>
  </si>
  <si>
    <t>U2 231 10x_G15-G1_0009.tif</t>
  </si>
  <si>
    <t>U2 231 10x_G15-G1_0011.tif</t>
  </si>
  <si>
    <t>U2 231 10x_G15-G1_0012.tif</t>
  </si>
  <si>
    <t>U2 231 10x_G15-G1_0013.tif</t>
  </si>
  <si>
    <t>U2 231 10x_G15-G1_0014.tif</t>
  </si>
  <si>
    <t>U2 231 10x_G15_0001.tif</t>
  </si>
  <si>
    <t>U2 231 10x_G1_0001.tif</t>
  </si>
  <si>
    <t>U2 231 10x_VEh_0001.tif</t>
  </si>
  <si>
    <t>U2 231 10x_G15_0002.tif</t>
  </si>
  <si>
    <t>U2 231 10x_G1_0002.tif</t>
  </si>
  <si>
    <t>U2 231 10x_VEh_0002.tif</t>
  </si>
  <si>
    <t>U2 231 10x_G15_0003.tif</t>
  </si>
  <si>
    <t>U2 231 10x_G1_0003.tif</t>
  </si>
  <si>
    <t>U2 231 10x_VEh_0003.tif</t>
  </si>
  <si>
    <t>U2 231 10x_G15_0004.tif</t>
  </si>
  <si>
    <t>U2 231 10x_G1_0004.tif</t>
  </si>
  <si>
    <t>U2 231 10x_VEh_0004.tif</t>
  </si>
  <si>
    <t>U2 231 10x_G15_0005.tif</t>
  </si>
  <si>
    <t>U2 231 10x_G1_0005.tif</t>
  </si>
  <si>
    <t>U2 231 10x_VEh_0005.tif</t>
  </si>
  <si>
    <t>U2 231 10x_G15_0006.tif</t>
  </si>
  <si>
    <t>U2 231 10x_G1_0006.tif</t>
  </si>
  <si>
    <t>U2 231 10x_VEh_0006.tif</t>
  </si>
  <si>
    <t>U2 231 10x_G15_0007.tif</t>
  </si>
  <si>
    <t>U2 231 10x_G1_0007.tif</t>
  </si>
  <si>
    <t>U2 231 10x_VEh_0007.tif</t>
  </si>
  <si>
    <t>U2 231 10x_G15_0008.tif</t>
  </si>
  <si>
    <t>U2 231 10x_G1_0008.tif</t>
  </si>
  <si>
    <t>U2 231 10x_VEh_0008.tif</t>
  </si>
  <si>
    <t>U2 231 10x_G15_0009.tif</t>
  </si>
  <si>
    <t>U2 231 10x_G1_0009.tif</t>
  </si>
  <si>
    <t>U2 231 10x_VEh_0009.tif</t>
  </si>
  <si>
    <t>U2 231 10x_G15_0010.tif</t>
  </si>
  <si>
    <t>U2 231 10x_G1_0010.tif</t>
  </si>
  <si>
    <t>U2 231 10x_VEh_0012.tif</t>
  </si>
  <si>
    <t>09.06.24 MCF7 GPER rUGDH GPER tx_GPR30-UGDH-ACTB_BW.png</t>
  </si>
  <si>
    <t>UGDH bands are from this blot and ACTB from no rUGDH are from this blot</t>
  </si>
  <si>
    <t>**repeated GPR30 and ACTB on another blot with same lysates to get better bands</t>
  </si>
  <si>
    <t>(for rUGDH blot and GPR30 for no rUGDH)</t>
  </si>
  <si>
    <t>**GPR30 bands from this blot</t>
  </si>
  <si>
    <t>09.04.24 MCF7 GPER rUGDH GPER tx_GPR30 only BW.png</t>
  </si>
  <si>
    <t>ACTB re-run on 9/24 --&gt; find raw file</t>
  </si>
  <si>
    <t>no rUGDH</t>
  </si>
  <si>
    <t>rUGDH</t>
  </si>
  <si>
    <t>GPER is the bottom band</t>
  </si>
  <si>
    <t>(in between 75kDA and 50kDA)</t>
  </si>
  <si>
    <t>ACTB is this bottom band (10.21.24 MDA231 ACTB_GPERtx w-wo rUGDH BW)</t>
  </si>
  <si>
    <t>**nonspecific bands at 90-100 kDA</t>
  </si>
  <si>
    <t>Sample</t>
  </si>
  <si>
    <t>UGDH</t>
  </si>
  <si>
    <t>delta Cq</t>
  </si>
  <si>
    <t>Fc in each case</t>
  </si>
  <si>
    <t>FC</t>
  </si>
  <si>
    <t>normalized FC</t>
  </si>
  <si>
    <t>NT 231 + Veh</t>
  </si>
  <si>
    <t>NT 231 + E2</t>
  </si>
  <si>
    <t>U1  231 + Veh</t>
  </si>
  <si>
    <t>U1  231 + E2</t>
  </si>
  <si>
    <t>housekeeping gene (36B4)</t>
  </si>
  <si>
    <t>Cq</t>
  </si>
  <si>
    <t>Cq Mean</t>
  </si>
  <si>
    <t>Cq median</t>
  </si>
  <si>
    <t>Cq STDEV</t>
  </si>
  <si>
    <t>Melt Temperature</t>
  </si>
  <si>
    <t>H2O</t>
  </si>
  <si>
    <t>NaN</t>
  </si>
  <si>
    <t>None</t>
  </si>
  <si>
    <t>AVG Cq</t>
  </si>
  <si>
    <t>IGFBP4</t>
  </si>
  <si>
    <t>ddCq</t>
  </si>
  <si>
    <t>IGFBPL1</t>
  </si>
  <si>
    <t>CXCL12</t>
  </si>
  <si>
    <t>FKBP4</t>
  </si>
  <si>
    <t>MYC</t>
  </si>
  <si>
    <t>CCND1</t>
  </si>
  <si>
    <t>RB1</t>
  </si>
  <si>
    <t>E2F1</t>
  </si>
  <si>
    <t>CDC6</t>
  </si>
  <si>
    <t>FOXM1</t>
  </si>
  <si>
    <t>CDC20</t>
  </si>
  <si>
    <t>AURKB</t>
  </si>
  <si>
    <t>NTC</t>
  </si>
  <si>
    <t>NT SW231 + CFS-1</t>
  </si>
  <si>
    <t>NT SW231 + CFS-2</t>
  </si>
  <si>
    <t>NT SW231 + CFS-3</t>
  </si>
  <si>
    <t>NT SW231 + E2-1</t>
  </si>
  <si>
    <t>U1 SW231 + CFS-1</t>
  </si>
  <si>
    <t>U1 SW231 + CFS-2</t>
  </si>
  <si>
    <t>U1 SW231 + CFS-3</t>
  </si>
  <si>
    <t>U1 SW231 + E2-1</t>
  </si>
  <si>
    <t>U1 SW231 + E2-2</t>
  </si>
  <si>
    <t>U1 SW231 + E2-3</t>
  </si>
  <si>
    <t>***MCF7s as controls showed amplification in CXCL12, but no values were able to be obtained for CXCL12</t>
  </si>
  <si>
    <t>fkbp4</t>
  </si>
  <si>
    <t>GOI (FKBP4)</t>
  </si>
  <si>
    <t>HK (ACTB)</t>
  </si>
  <si>
    <t>GOI-HK</t>
  </si>
  <si>
    <t>Avg Delta Cq</t>
  </si>
  <si>
    <t>Delta Delta Cq (Case - Control)</t>
  </si>
  <si>
    <t>FC in each case</t>
  </si>
  <si>
    <t>FC2</t>
  </si>
  <si>
    <t>NT 468 + Veh</t>
  </si>
  <si>
    <t>NT 468 + E2</t>
  </si>
  <si>
    <t>U2  468 + Veh</t>
  </si>
  <si>
    <t>U2  468 + E2</t>
  </si>
  <si>
    <t>HK</t>
  </si>
  <si>
    <t>Avg Cq</t>
  </si>
  <si>
    <t>delta delta Cq</t>
  </si>
  <si>
    <t>GOI (CDC6)</t>
  </si>
  <si>
    <t>GOI (CDC20)</t>
  </si>
  <si>
    <t>Supp. Fig. 1B - UGDH Expression Time Course in ER+ BC (Protein)</t>
  </si>
  <si>
    <t>Supp. Fig. 1A - UGDH Expression in ER+ BC (RNA)</t>
  </si>
  <si>
    <t>Supp. Fig. 1C - UGDH Expression in ER- BC (Protein)</t>
  </si>
  <si>
    <t>Supp. Fig. 2A - T47D UGDH RNA Expression</t>
  </si>
  <si>
    <t>Supp. Fig 2B - T47D Scratch Assay</t>
  </si>
  <si>
    <t>Supp. Fig 2C - T47D Transwell Assay</t>
  </si>
  <si>
    <t>Supp. Fig 2D - MDA468 UGDH RNA Expression</t>
  </si>
  <si>
    <t>Supp. Fig 2E - MDA468 Scratch Assay</t>
  </si>
  <si>
    <t>Supp. Fig 2F - MDA468 Transwell Assay</t>
  </si>
  <si>
    <t>Supp. Fig 3A - MDA468 Primary Tumor Growth</t>
  </si>
  <si>
    <t xml:space="preserve">Supp. Fig 3B - MDA468 Metastasis Survival Curve </t>
  </si>
  <si>
    <t>Supp. Fig 4A - MCF7 GPR30 Expression (Protein)</t>
  </si>
  <si>
    <t>Supp. Fig 4B - MDA231 GPR30 Expression (Protein)</t>
  </si>
  <si>
    <t>Supp. Fig 5A - MDA231 mTOR/Akt Western Blots</t>
  </si>
  <si>
    <t>Supp. Fig 6A - MDA231 SNAI1 RNA expression</t>
  </si>
  <si>
    <t>Supp. Fig 6B - MDA231 CDH1 RNA expression</t>
  </si>
  <si>
    <t>Supp. Fig 6C - MDA231 CDH2 RNA expression</t>
  </si>
  <si>
    <t xml:space="preserve">Annee </t>
  </si>
  <si>
    <t>CDH1</t>
  </si>
  <si>
    <t>CDH2</t>
  </si>
  <si>
    <t>SNAI1</t>
  </si>
  <si>
    <t>NTC CDH1</t>
  </si>
  <si>
    <t>NT SW231 + CFS</t>
  </si>
  <si>
    <t>NT SW231 + E2</t>
  </si>
  <si>
    <t>U1 SW231 + CFS</t>
  </si>
  <si>
    <t>U1 SW231 + E2</t>
  </si>
  <si>
    <t>GOI (CDH1)</t>
  </si>
  <si>
    <t>HK (36B4)</t>
  </si>
  <si>
    <t>NTC CDH2</t>
  </si>
  <si>
    <t>GOI (CDH2)</t>
  </si>
  <si>
    <t>Cq Median</t>
  </si>
  <si>
    <t>36B4</t>
  </si>
  <si>
    <t>NTC 36B4</t>
  </si>
  <si>
    <t>CDH2 - SW231</t>
  </si>
  <si>
    <t>U1 468 + Veh</t>
  </si>
  <si>
    <t>U1 468 + E2</t>
  </si>
  <si>
    <t>U2 468 + Veh</t>
  </si>
  <si>
    <t>U2 468 + E2</t>
  </si>
  <si>
    <t>0 hr width (Area in pixels)</t>
  </si>
  <si>
    <t>Control (well 1)</t>
  </si>
  <si>
    <t>`=(AH4/AB4)*100</t>
  </si>
  <si>
    <t>Control (well 2)</t>
  </si>
  <si>
    <t>Control (well 3)</t>
  </si>
  <si>
    <t>Estrogen (1nM) (well 1)</t>
  </si>
  <si>
    <t>Estrogen (1nM) (well 2)</t>
  </si>
  <si>
    <t>Estrogen (1nM) (well 3)</t>
  </si>
  <si>
    <t>NT shRNA MDA-MB-468</t>
  </si>
  <si>
    <t>U1 shRNA MDA-MB-468</t>
  </si>
  <si>
    <t>U2 shRNA MDA-MB-468</t>
  </si>
  <si>
    <t>491*</t>
  </si>
  <si>
    <t>496*</t>
  </si>
  <si>
    <t>421*</t>
  </si>
  <si>
    <t>120*</t>
  </si>
  <si>
    <t>153*</t>
  </si>
  <si>
    <t>473*</t>
  </si>
  <si>
    <t>478*</t>
  </si>
  <si>
    <t>Vehicle</t>
  </si>
  <si>
    <t>date</t>
  </si>
  <si>
    <t>day</t>
  </si>
  <si>
    <t>E2+NT</t>
  </si>
  <si>
    <t>P+NT</t>
  </si>
  <si>
    <t>tumor volume mm3</t>
  </si>
  <si>
    <t>E2+U1</t>
  </si>
  <si>
    <t>P+U1</t>
  </si>
  <si>
    <t>Days Post Tail Vein Injection</t>
  </si>
  <si>
    <t>Placebo + NT shRNA</t>
  </si>
  <si>
    <t>E2 + NT shRNA</t>
  </si>
  <si>
    <t>Placebo + U1 shRNA</t>
  </si>
  <si>
    <t>E2 + U1 shRNA</t>
  </si>
  <si>
    <t>70*</t>
  </si>
  <si>
    <t>1*</t>
  </si>
  <si>
    <t>102*</t>
  </si>
  <si>
    <t>0*</t>
  </si>
  <si>
    <t>83*</t>
  </si>
  <si>
    <t>917*</t>
  </si>
  <si>
    <t>920*</t>
  </si>
  <si>
    <t>901*</t>
  </si>
  <si>
    <t>905*</t>
  </si>
  <si>
    <t>894*</t>
  </si>
  <si>
    <t>895*</t>
  </si>
  <si>
    <t>928*</t>
  </si>
  <si>
    <t>929*</t>
  </si>
  <si>
    <t>945*</t>
  </si>
  <si>
    <t>938*</t>
  </si>
  <si>
    <t>940*</t>
  </si>
  <si>
    <t>896*</t>
  </si>
  <si>
    <t>900*</t>
  </si>
  <si>
    <t>911*</t>
  </si>
  <si>
    <t>914*</t>
  </si>
  <si>
    <t>915*</t>
  </si>
  <si>
    <t>910*</t>
  </si>
  <si>
    <t>933*</t>
  </si>
  <si>
    <t>946*</t>
  </si>
  <si>
    <t>950*</t>
  </si>
  <si>
    <t>921*</t>
  </si>
  <si>
    <t>922*</t>
  </si>
  <si>
    <t>923*</t>
  </si>
  <si>
    <t>917 = died during tail vein injection</t>
  </si>
  <si>
    <t>914 = found dead on day 83 (5/24/23) - no tumors found in lungs</t>
  </si>
  <si>
    <t>926 = confirmed tumor in body, dropped 3 grams within two days</t>
  </si>
  <si>
    <t>921 has full body rash identified 5/22/23 - separated into another cage by CMS</t>
  </si>
  <si>
    <t>897 = euth'd because of edema</t>
  </si>
  <si>
    <t>Animals Censored from the Experiment</t>
  </si>
  <si>
    <t>927 does not have body so could not confirm if death was from tumor</t>
  </si>
  <si>
    <t>Yellow highlighted animals were harvested for histology so censored from survival experiment</t>
  </si>
  <si>
    <t>NT shRNA T47D</t>
  </si>
  <si>
    <t>U1 shRNA T47D</t>
  </si>
  <si>
    <t>U2 shRNA T47D</t>
  </si>
  <si>
    <t>NT shRNA MDA-MB-231 + Veh</t>
  </si>
  <si>
    <t>NT shRNA MDA-MB-231 + E2</t>
  </si>
  <si>
    <t>U1 shRNA MDA-MB-231 + Veh</t>
  </si>
  <si>
    <t>U1 MDA-MB-231 + E2</t>
  </si>
  <si>
    <t>Days</t>
  </si>
  <si>
    <t>NT shRNA MDA-MB-231</t>
  </si>
  <si>
    <t>U1 shRNA MDA-MB-231</t>
  </si>
  <si>
    <t>NT placebo</t>
  </si>
  <si>
    <t>NT E2</t>
  </si>
  <si>
    <t>UGDH KD1 placebo</t>
  </si>
  <si>
    <t>UGDH KD1 E2</t>
  </si>
  <si>
    <t>40*</t>
  </si>
  <si>
    <t>2*</t>
  </si>
  <si>
    <t>3*</t>
  </si>
  <si>
    <t>Control</t>
  </si>
  <si>
    <t>UGDH KD1</t>
  </si>
  <si>
    <t>UGDH KD3</t>
  </si>
  <si>
    <t>NT shRNA MCF7 + E2</t>
  </si>
  <si>
    <t>NT shRNA MCF7 + Vehicle</t>
  </si>
  <si>
    <t>U1 shRNA + Vehicle</t>
  </si>
  <si>
    <t>U1 shRNA + E2</t>
  </si>
  <si>
    <t>NT shRNA MCF7</t>
  </si>
  <si>
    <t>U1 shRNA MCF7</t>
  </si>
  <si>
    <t>U2 shRNA MDA-MB-231</t>
  </si>
  <si>
    <t>-1.13*</t>
  </si>
  <si>
    <t>U2 shRNA MCF7</t>
  </si>
  <si>
    <t>MCF7</t>
  </si>
  <si>
    <t>T47D</t>
  </si>
  <si>
    <t>BT483</t>
  </si>
  <si>
    <t>CAMA1</t>
  </si>
  <si>
    <t>ZR-751</t>
  </si>
  <si>
    <t>NT MDA-MB-231</t>
  </si>
  <si>
    <t>MDA-MB-231</t>
  </si>
  <si>
    <t>MDA-MB-468</t>
  </si>
  <si>
    <t>MDA-MB-436</t>
  </si>
  <si>
    <t>MCF7 (+ control)</t>
  </si>
  <si>
    <t>upregulated</t>
  </si>
  <si>
    <t>growth factor binding</t>
  </si>
  <si>
    <t>phosphatase regulator activity</t>
  </si>
  <si>
    <t>pvalue</t>
  </si>
  <si>
    <t>neg. LOG-P-VALUE</t>
  </si>
  <si>
    <t>insulin-like growth factor binding</t>
  </si>
  <si>
    <t>glycosylation</t>
  </si>
  <si>
    <t>downregulated</t>
  </si>
  <si>
    <t>bone morphogenesis</t>
  </si>
  <si>
    <t>value to plot</t>
  </si>
  <si>
    <t>Description</t>
  </si>
  <si>
    <t>ribosome</t>
  </si>
  <si>
    <t>vitamin D receptor binding</t>
  </si>
  <si>
    <t>thyroid hormone receptor binding</t>
  </si>
  <si>
    <t>threonine-type peptidase activity</t>
  </si>
  <si>
    <t>-</t>
  </si>
  <si>
    <t>+</t>
  </si>
  <si>
    <t>++</t>
  </si>
  <si>
    <t>Samples are the last four bands of each scanned blot: NT 231 + Veh, NT 231 + E2, U1 231 + Veh, and U1 231 + E2</t>
  </si>
  <si>
    <t>ACTB</t>
  </si>
  <si>
    <t>total 4EBP1</t>
  </si>
  <si>
    <t>EGFR on top, IGFR on bottom</t>
  </si>
  <si>
    <t>GPR30</t>
  </si>
  <si>
    <t>HER2</t>
  </si>
  <si>
    <t>pAKT/ACTB</t>
  </si>
  <si>
    <t>total RB</t>
  </si>
  <si>
    <t>total S6</t>
  </si>
  <si>
    <t xml:space="preserve">ER alpha - no bands where they were supposed to be </t>
  </si>
  <si>
    <t>ERK</t>
  </si>
  <si>
    <t>IGFRB</t>
  </si>
  <si>
    <t>p-IGFRB</t>
  </si>
  <si>
    <t>p-ERK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</si>
</sst>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000000000"/>
    <numFmt numFmtId="167" formatCode="0.00000000"/>
  </numFmts>
  <fonts count="2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6100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0"/>
      <color rgb="FFFF0000"/>
      <name val="Arial"/>
      <family val="2"/>
    </font>
    <font>
      <b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  <border>
      <left/>
      <right style="medium">
        <color indexed="64"/>
      </right>
      <top style="thin">
        <color theme="8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5" tint="0.39997558519241921"/>
      </top>
      <bottom style="thin">
        <color indexed="64"/>
      </bottom>
      <diagonal/>
    </border>
    <border>
      <left/>
      <right style="medium">
        <color indexed="64"/>
      </right>
      <top style="thin">
        <color theme="5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9" tint="0.39997558519241921"/>
      </top>
      <bottom style="thin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1" fillId="16" borderId="0" applyNumberFormat="0" applyBorder="0" applyAlignment="0" applyProtection="0"/>
  </cellStyleXfs>
  <cellXfs count="638">
    <xf numFmtId="0" fontId="0" fillId="0" borderId="0" xfId="0"/>
    <xf numFmtId="0" fontId="1" fillId="0" borderId="0" xfId="0" applyFont="1"/>
    <xf numFmtId="0" fontId="4" fillId="0" borderId="0" xfId="1"/>
    <xf numFmtId="0" fontId="5" fillId="0" borderId="0" xfId="0" applyFont="1"/>
    <xf numFmtId="0" fontId="0" fillId="0" borderId="0" xfId="0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1" fontId="0" fillId="0" borderId="0" xfId="0" applyNumberFormat="1"/>
    <xf numFmtId="11" fontId="0" fillId="0" borderId="23" xfId="0" applyNumberFormat="1" applyBorder="1" applyAlignment="1">
      <alignment horizontal="center" vertical="center"/>
    </xf>
    <xf numFmtId="11" fontId="0" fillId="0" borderId="24" xfId="0" applyNumberFormat="1" applyBorder="1" applyAlignment="1">
      <alignment horizontal="center" vertical="center"/>
    </xf>
    <xf numFmtId="11" fontId="0" fillId="0" borderId="25" xfId="0" applyNumberFormat="1" applyBorder="1" applyAlignment="1">
      <alignment horizontal="center" vertical="center"/>
    </xf>
    <xf numFmtId="11" fontId="0" fillId="0" borderId="26" xfId="0" applyNumberFormat="1" applyBorder="1" applyAlignment="1">
      <alignment horizontal="center" vertical="center"/>
    </xf>
    <xf numFmtId="11" fontId="0" fillId="0" borderId="27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7" borderId="15" xfId="0" applyFont="1" applyFill="1" applyBorder="1"/>
    <xf numFmtId="0" fontId="0" fillId="0" borderId="15" xfId="0" applyBorder="1" applyAlignment="1">
      <alignment horizontal="right"/>
    </xf>
    <xf numFmtId="14" fontId="0" fillId="0" borderId="15" xfId="0" applyNumberFormat="1" applyFont="1" applyBorder="1" applyAlignment="1">
      <alignment horizontal="right"/>
    </xf>
    <xf numFmtId="14" fontId="0" fillId="0" borderId="15" xfId="0" applyNumberFormat="1" applyFont="1" applyBorder="1" applyAlignment="1">
      <alignment horizontal="right" vertical="center" wrapText="1"/>
    </xf>
    <xf numFmtId="0" fontId="0" fillId="8" borderId="15" xfId="0" applyFill="1" applyBorder="1"/>
    <xf numFmtId="0" fontId="3" fillId="0" borderId="29" xfId="0" applyFont="1" applyBorder="1" applyAlignment="1">
      <alignment horizontal="center"/>
    </xf>
    <xf numFmtId="0" fontId="3" fillId="0" borderId="30" xfId="0" applyFont="1" applyBorder="1"/>
    <xf numFmtId="0" fontId="0" fillId="0" borderId="31" xfId="0" applyBorder="1"/>
    <xf numFmtId="0" fontId="0" fillId="0" borderId="20" xfId="0" applyBorder="1"/>
    <xf numFmtId="14" fontId="0" fillId="0" borderId="20" xfId="0" applyNumberFormat="1" applyBorder="1"/>
    <xf numFmtId="0" fontId="3" fillId="0" borderId="32" xfId="0" applyFont="1" applyBorder="1"/>
    <xf numFmtId="0" fontId="0" fillId="0" borderId="15" xfId="0" applyBorder="1"/>
    <xf numFmtId="14" fontId="0" fillId="0" borderId="15" xfId="0" applyNumberFormat="1" applyBorder="1"/>
    <xf numFmtId="0" fontId="0" fillId="0" borderId="15" xfId="0" applyFill="1" applyBorder="1"/>
    <xf numFmtId="0" fontId="0" fillId="0" borderId="15" xfId="0" applyFont="1" applyBorder="1"/>
    <xf numFmtId="0" fontId="3" fillId="0" borderId="0" xfId="0" applyFont="1" applyBorder="1"/>
    <xf numFmtId="0" fontId="0" fillId="0" borderId="33" xfId="0" applyBorder="1"/>
    <xf numFmtId="0" fontId="0" fillId="0" borderId="21" xfId="0" applyBorder="1"/>
    <xf numFmtId="0" fontId="0" fillId="0" borderId="36" xfId="0" applyBorder="1"/>
    <xf numFmtId="0" fontId="0" fillId="0" borderId="3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wrapText="1"/>
    </xf>
    <xf numFmtId="0" fontId="3" fillId="8" borderId="29" xfId="0" applyFont="1" applyFill="1" applyBorder="1" applyAlignment="1">
      <alignment horizontal="center"/>
    </xf>
    <xf numFmtId="14" fontId="0" fillId="0" borderId="39" xfId="0" applyNumberForma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3" fillId="4" borderId="42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/>
    <xf numFmtId="0" fontId="3" fillId="12" borderId="41" xfId="0" applyFont="1" applyFill="1" applyBorder="1" applyAlignment="1">
      <alignment vertical="center"/>
    </xf>
    <xf numFmtId="0" fontId="3" fillId="6" borderId="41" xfId="0" applyFont="1" applyFill="1" applyBorder="1" applyAlignment="1">
      <alignment vertical="center"/>
    </xf>
    <xf numFmtId="0" fontId="3" fillId="12" borderId="42" xfId="0" applyFont="1" applyFill="1" applyBorder="1" applyAlignment="1">
      <alignment vertical="center"/>
    </xf>
    <xf numFmtId="0" fontId="3" fillId="6" borderId="42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4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13" borderId="45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13" borderId="44" xfId="0" applyFont="1" applyFill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0" fillId="14" borderId="45" xfId="0" applyFill="1" applyBorder="1" applyAlignment="1">
      <alignment horizontal="center"/>
    </xf>
    <xf numFmtId="0" fontId="3" fillId="14" borderId="44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0" fillId="15" borderId="45" xfId="0" applyFill="1" applyBorder="1" applyAlignment="1">
      <alignment horizontal="center"/>
    </xf>
    <xf numFmtId="0" fontId="3" fillId="15" borderId="44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/>
    <xf numFmtId="0" fontId="0" fillId="13" borderId="14" xfId="0" applyFill="1" applyBorder="1"/>
    <xf numFmtId="0" fontId="0" fillId="0" borderId="14" xfId="0" applyBorder="1"/>
    <xf numFmtId="0" fontId="0" fillId="13" borderId="7" xfId="0" applyFill="1" applyBorder="1"/>
    <xf numFmtId="0" fontId="0" fillId="14" borderId="14" xfId="0" applyFill="1" applyBorder="1"/>
    <xf numFmtId="0" fontId="0" fillId="14" borderId="7" xfId="0" applyFill="1" applyBorder="1"/>
    <xf numFmtId="0" fontId="0" fillId="15" borderId="14" xfId="0" applyFill="1" applyBorder="1"/>
    <xf numFmtId="0" fontId="0" fillId="15" borderId="7" xfId="0" applyFill="1" applyBorder="1"/>
    <xf numFmtId="0" fontId="0" fillId="0" borderId="48" xfId="0" applyBorder="1" applyAlignment="1">
      <alignment horizontal="center"/>
    </xf>
    <xf numFmtId="0" fontId="0" fillId="13" borderId="15" xfId="0" applyFill="1" applyBorder="1"/>
    <xf numFmtId="0" fontId="0" fillId="13" borderId="8" xfId="0" applyFill="1" applyBorder="1"/>
    <xf numFmtId="0" fontId="0" fillId="14" borderId="15" xfId="0" applyFill="1" applyBorder="1"/>
    <xf numFmtId="0" fontId="0" fillId="14" borderId="8" xfId="0" applyFill="1" applyBorder="1"/>
    <xf numFmtId="0" fontId="0" fillId="15" borderId="15" xfId="0" applyFill="1" applyBorder="1"/>
    <xf numFmtId="0" fontId="0" fillId="15" borderId="8" xfId="0" applyFill="1" applyBorder="1"/>
    <xf numFmtId="0" fontId="0" fillId="0" borderId="49" xfId="0" applyBorder="1" applyAlignment="1">
      <alignment horizontal="center"/>
    </xf>
    <xf numFmtId="0" fontId="0" fillId="0" borderId="51" xfId="0" applyBorder="1"/>
    <xf numFmtId="0" fontId="0" fillId="13" borderId="19" xfId="0" applyFill="1" applyBorder="1"/>
    <xf numFmtId="0" fontId="0" fillId="0" borderId="19" xfId="0" applyBorder="1"/>
    <xf numFmtId="0" fontId="0" fillId="13" borderId="10" xfId="0" applyFill="1" applyBorder="1"/>
    <xf numFmtId="0" fontId="0" fillId="14" borderId="19" xfId="0" applyFill="1" applyBorder="1"/>
    <xf numFmtId="0" fontId="0" fillId="14" borderId="10" xfId="0" applyFill="1" applyBorder="1"/>
    <xf numFmtId="0" fontId="0" fillId="15" borderId="19" xfId="0" applyFill="1" applyBorder="1"/>
    <xf numFmtId="0" fontId="0" fillId="15" borderId="10" xfId="0" applyFill="1" applyBorder="1"/>
    <xf numFmtId="0" fontId="3" fillId="13" borderId="46" xfId="0" applyFont="1" applyFill="1" applyBorder="1" applyAlignment="1">
      <alignment horizontal="right"/>
    </xf>
    <xf numFmtId="164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3" fillId="14" borderId="46" xfId="0" applyFont="1" applyFill="1" applyBorder="1" applyAlignment="1">
      <alignment horizontal="right"/>
    </xf>
    <xf numFmtId="0" fontId="3" fillId="15" borderId="46" xfId="0" applyFont="1" applyFill="1" applyBorder="1" applyAlignment="1">
      <alignment horizontal="right"/>
    </xf>
    <xf numFmtId="0" fontId="3" fillId="13" borderId="49" xfId="0" applyFont="1" applyFill="1" applyBorder="1" applyAlignment="1">
      <alignment horizontal="right"/>
    </xf>
    <xf numFmtId="164" fontId="0" fillId="0" borderId="9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3" fillId="14" borderId="49" xfId="0" applyFont="1" applyFill="1" applyBorder="1" applyAlignment="1">
      <alignment horizontal="right"/>
    </xf>
    <xf numFmtId="0" fontId="3" fillId="15" borderId="49" xfId="0" applyFont="1" applyFill="1" applyBorder="1" applyAlignment="1">
      <alignment horizontal="right"/>
    </xf>
    <xf numFmtId="0" fontId="10" fillId="8" borderId="22" xfId="0" applyFont="1" applyFill="1" applyBorder="1" applyAlignment="1">
      <alignment horizontal="center" vertical="center" wrapText="1"/>
    </xf>
    <xf numFmtId="2" fontId="0" fillId="8" borderId="23" xfId="0" applyNumberFormat="1" applyFill="1" applyBorder="1" applyAlignment="1">
      <alignment horizontal="center" vertical="center"/>
    </xf>
    <xf numFmtId="2" fontId="2" fillId="8" borderId="23" xfId="0" applyNumberFormat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4" borderId="41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5" fillId="12" borderId="41" xfId="0" applyFont="1" applyFill="1" applyBorder="1" applyAlignment="1">
      <alignment vertical="center"/>
    </xf>
    <xf numFmtId="0" fontId="15" fillId="6" borderId="41" xfId="0" applyFont="1" applyFill="1" applyBorder="1" applyAlignment="1">
      <alignment vertical="center"/>
    </xf>
    <xf numFmtId="0" fontId="15" fillId="4" borderId="42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5" fillId="12" borderId="42" xfId="0" applyFont="1" applyFill="1" applyBorder="1" applyAlignment="1">
      <alignment vertical="center"/>
    </xf>
    <xf numFmtId="0" fontId="15" fillId="6" borderId="42" xfId="0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4" fillId="8" borderId="22" xfId="0" applyFont="1" applyFill="1" applyBorder="1" applyAlignment="1">
      <alignment horizontal="center" vertical="center" wrapText="1"/>
    </xf>
    <xf numFmtId="2" fontId="5" fillId="8" borderId="23" xfId="0" applyNumberFormat="1" applyFont="1" applyFill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0" borderId="53" xfId="0" applyBorder="1"/>
    <xf numFmtId="0" fontId="0" fillId="13" borderId="20" xfId="0" applyFill="1" applyBorder="1"/>
    <xf numFmtId="0" fontId="0" fillId="13" borderId="54" xfId="0" applyFill="1" applyBorder="1"/>
    <xf numFmtId="0" fontId="0" fillId="14" borderId="20" xfId="0" applyFill="1" applyBorder="1"/>
    <xf numFmtId="0" fontId="0" fillId="14" borderId="54" xfId="0" applyFill="1" applyBorder="1"/>
    <xf numFmtId="0" fontId="0" fillId="15" borderId="20" xfId="0" applyFill="1" applyBorder="1"/>
    <xf numFmtId="0" fontId="0" fillId="15" borderId="54" xfId="0" applyFill="1" applyBorder="1"/>
    <xf numFmtId="0" fontId="15" fillId="0" borderId="0" xfId="0" applyFont="1"/>
    <xf numFmtId="0" fontId="5" fillId="2" borderId="4" xfId="2" applyFont="1" applyFill="1" applyBorder="1" applyAlignment="1">
      <alignment horizontal="center" vertical="center"/>
    </xf>
    <xf numFmtId="165" fontId="5" fillId="2" borderId="55" xfId="2" applyNumberFormat="1" applyFont="1" applyFill="1" applyBorder="1" applyAlignment="1">
      <alignment horizontal="center" vertical="center"/>
    </xf>
    <xf numFmtId="165" fontId="5" fillId="17" borderId="55" xfId="2" applyNumberFormat="1" applyFont="1" applyFill="1" applyBorder="1" applyAlignment="1">
      <alignment horizontal="center" vertical="center"/>
    </xf>
    <xf numFmtId="165" fontId="5" fillId="17" borderId="14" xfId="2" applyNumberFormat="1" applyFont="1" applyFill="1" applyBorder="1" applyAlignment="1">
      <alignment horizontal="center" vertical="center"/>
    </xf>
    <xf numFmtId="165" fontId="5" fillId="17" borderId="7" xfId="2" applyNumberFormat="1" applyFont="1" applyFill="1" applyBorder="1" applyAlignment="1">
      <alignment horizontal="center" vertical="center"/>
    </xf>
    <xf numFmtId="165" fontId="5" fillId="17" borderId="15" xfId="2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5" fillId="0" borderId="5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18" borderId="2" xfId="0" applyFont="1" applyFill="1" applyBorder="1" applyAlignment="1">
      <alignment horizontal="center" vertical="center" wrapText="1"/>
    </xf>
    <xf numFmtId="0" fontId="12" fillId="18" borderId="3" xfId="0" applyFont="1" applyFill="1" applyBorder="1" applyAlignment="1">
      <alignment horizontal="center" vertical="center" wrapText="1"/>
    </xf>
    <xf numFmtId="0" fontId="12" fillId="18" borderId="5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5" fontId="5" fillId="0" borderId="5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5" fontId="5" fillId="0" borderId="59" xfId="0" applyNumberFormat="1" applyFont="1" applyBorder="1" applyAlignment="1">
      <alignment horizontal="center" vertical="center"/>
    </xf>
    <xf numFmtId="0" fontId="5" fillId="17" borderId="4" xfId="2" applyFont="1" applyFill="1" applyBorder="1" applyAlignment="1">
      <alignment horizontal="center" vertical="center"/>
    </xf>
    <xf numFmtId="0" fontId="5" fillId="17" borderId="55" xfId="0" applyFont="1" applyFill="1" applyBorder="1" applyAlignment="1">
      <alignment horizontal="center" vertical="center"/>
    </xf>
    <xf numFmtId="0" fontId="5" fillId="17" borderId="5" xfId="2" applyFont="1" applyFill="1" applyBorder="1" applyAlignment="1">
      <alignment horizontal="center" vertical="center"/>
    </xf>
    <xf numFmtId="165" fontId="5" fillId="17" borderId="8" xfId="2" applyNumberFormat="1" applyFont="1" applyFill="1" applyBorder="1" applyAlignment="1">
      <alignment horizontal="center" vertical="center"/>
    </xf>
    <xf numFmtId="165" fontId="5" fillId="17" borderId="58" xfId="2" applyNumberFormat="1" applyFont="1" applyFill="1" applyBorder="1" applyAlignment="1">
      <alignment horizontal="center" vertical="center"/>
    </xf>
    <xf numFmtId="0" fontId="5" fillId="17" borderId="58" xfId="0" applyFont="1" applyFill="1" applyBorder="1" applyAlignment="1">
      <alignment horizontal="center" vertical="center"/>
    </xf>
    <xf numFmtId="0" fontId="5" fillId="17" borderId="9" xfId="2" applyFont="1" applyFill="1" applyBorder="1" applyAlignment="1">
      <alignment horizontal="center" vertical="center"/>
    </xf>
    <xf numFmtId="165" fontId="5" fillId="17" borderId="10" xfId="2" applyNumberFormat="1" applyFont="1" applyFill="1" applyBorder="1" applyAlignment="1">
      <alignment horizontal="center" vertical="center"/>
    </xf>
    <xf numFmtId="165" fontId="5" fillId="17" borderId="60" xfId="2" applyNumberFormat="1" applyFont="1" applyFill="1" applyBorder="1" applyAlignment="1">
      <alignment horizontal="center" vertical="center"/>
    </xf>
    <xf numFmtId="0" fontId="5" fillId="17" borderId="60" xfId="0" applyFont="1" applyFill="1" applyBorder="1" applyAlignment="1">
      <alignment horizontal="center" vertical="center"/>
    </xf>
    <xf numFmtId="0" fontId="5" fillId="17" borderId="55" xfId="2" applyFont="1" applyFill="1" applyBorder="1" applyAlignment="1">
      <alignment horizontal="center" vertical="center"/>
    </xf>
    <xf numFmtId="0" fontId="5" fillId="17" borderId="58" xfId="2" applyFont="1" applyFill="1" applyBorder="1" applyAlignment="1">
      <alignment horizontal="center" vertical="center"/>
    </xf>
    <xf numFmtId="0" fontId="5" fillId="17" borderId="60" xfId="2" applyFont="1" applyFill="1" applyBorder="1" applyAlignment="1">
      <alignment horizontal="center" vertical="center"/>
    </xf>
    <xf numFmtId="0" fontId="5" fillId="17" borderId="6" xfId="2" applyFont="1" applyFill="1" applyBorder="1" applyAlignment="1">
      <alignment horizontal="center" vertical="center"/>
    </xf>
    <xf numFmtId="165" fontId="5" fillId="17" borderId="61" xfId="2" applyNumberFormat="1" applyFont="1" applyFill="1" applyBorder="1" applyAlignment="1">
      <alignment horizontal="center" vertical="center"/>
    </xf>
    <xf numFmtId="165" fontId="5" fillId="17" borderId="59" xfId="2" applyNumberFormat="1" applyFont="1" applyFill="1" applyBorder="1" applyAlignment="1">
      <alignment horizontal="center" vertical="center"/>
    </xf>
    <xf numFmtId="0" fontId="5" fillId="17" borderId="59" xfId="2" applyFont="1" applyFill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60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165" fontId="5" fillId="0" borderId="6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165" fontId="5" fillId="2" borderId="7" xfId="2" applyNumberFormat="1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165" fontId="5" fillId="2" borderId="8" xfId="2" applyNumberFormat="1" applyFont="1" applyFill="1" applyBorder="1" applyAlignment="1">
      <alignment horizontal="center" vertical="center"/>
    </xf>
    <xf numFmtId="165" fontId="5" fillId="2" borderId="58" xfId="2" applyNumberFormat="1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165" fontId="5" fillId="2" borderId="10" xfId="2" applyNumberFormat="1" applyFont="1" applyFill="1" applyBorder="1" applyAlignment="1">
      <alignment horizontal="center" vertical="center"/>
    </xf>
    <xf numFmtId="165" fontId="5" fillId="2" borderId="60" xfId="2" applyNumberFormat="1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55" xfId="2" applyFont="1" applyFill="1" applyBorder="1" applyAlignment="1">
      <alignment horizontal="center" vertical="center"/>
    </xf>
    <xf numFmtId="0" fontId="5" fillId="2" borderId="58" xfId="2" applyFont="1" applyFill="1" applyBorder="1" applyAlignment="1">
      <alignment horizontal="center" vertical="center"/>
    </xf>
    <xf numFmtId="0" fontId="5" fillId="2" borderId="60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165" fontId="5" fillId="2" borderId="61" xfId="2" applyNumberFormat="1" applyFont="1" applyFill="1" applyBorder="1" applyAlignment="1">
      <alignment horizontal="center" vertical="center"/>
    </xf>
    <xf numFmtId="165" fontId="5" fillId="2" borderId="59" xfId="2" applyNumberFormat="1" applyFont="1" applyFill="1" applyBorder="1" applyAlignment="1">
      <alignment horizontal="center" vertical="center"/>
    </xf>
    <xf numFmtId="0" fontId="5" fillId="2" borderId="59" xfId="2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0" fontId="12" fillId="12" borderId="57" xfId="0" applyFont="1" applyFill="1" applyBorder="1" applyAlignment="1">
      <alignment horizontal="center" vertical="center" wrapText="1"/>
    </xf>
    <xf numFmtId="0" fontId="5" fillId="12" borderId="4" xfId="2" applyFont="1" applyFill="1" applyBorder="1" applyAlignment="1">
      <alignment horizontal="center" vertical="center"/>
    </xf>
    <xf numFmtId="165" fontId="5" fillId="12" borderId="7" xfId="2" applyNumberFormat="1" applyFont="1" applyFill="1" applyBorder="1" applyAlignment="1">
      <alignment horizontal="center" vertical="center"/>
    </xf>
    <xf numFmtId="165" fontId="5" fillId="12" borderId="55" xfId="2" applyNumberFormat="1" applyFont="1" applyFill="1" applyBorder="1" applyAlignment="1">
      <alignment horizontal="center" vertical="center"/>
    </xf>
    <xf numFmtId="0" fontId="5" fillId="12" borderId="55" xfId="0" applyFont="1" applyFill="1" applyBorder="1" applyAlignment="1">
      <alignment horizontal="center" vertical="center"/>
    </xf>
    <xf numFmtId="0" fontId="5" fillId="12" borderId="5" xfId="2" applyFont="1" applyFill="1" applyBorder="1" applyAlignment="1">
      <alignment horizontal="center" vertical="center"/>
    </xf>
    <xf numFmtId="165" fontId="5" fillId="12" borderId="8" xfId="2" applyNumberFormat="1" applyFont="1" applyFill="1" applyBorder="1" applyAlignment="1">
      <alignment horizontal="center" vertical="center"/>
    </xf>
    <xf numFmtId="165" fontId="5" fillId="12" borderId="58" xfId="2" applyNumberFormat="1" applyFont="1" applyFill="1" applyBorder="1" applyAlignment="1">
      <alignment horizontal="center" vertical="center"/>
    </xf>
    <xf numFmtId="0" fontId="5" fillId="12" borderId="58" xfId="0" applyFont="1" applyFill="1" applyBorder="1" applyAlignment="1">
      <alignment horizontal="center" vertical="center"/>
    </xf>
    <xf numFmtId="0" fontId="5" fillId="12" borderId="9" xfId="2" applyFont="1" applyFill="1" applyBorder="1" applyAlignment="1">
      <alignment horizontal="center" vertical="center"/>
    </xf>
    <xf numFmtId="165" fontId="5" fillId="12" borderId="10" xfId="2" applyNumberFormat="1" applyFont="1" applyFill="1" applyBorder="1" applyAlignment="1">
      <alignment horizontal="center" vertical="center"/>
    </xf>
    <xf numFmtId="165" fontId="5" fillId="12" borderId="60" xfId="2" applyNumberFormat="1" applyFont="1" applyFill="1" applyBorder="1" applyAlignment="1">
      <alignment horizontal="center" vertical="center"/>
    </xf>
    <xf numFmtId="0" fontId="5" fillId="12" borderId="60" xfId="0" applyFont="1" applyFill="1" applyBorder="1" applyAlignment="1">
      <alignment horizontal="center" vertical="center"/>
    </xf>
    <xf numFmtId="0" fontId="5" fillId="12" borderId="55" xfId="2" applyFont="1" applyFill="1" applyBorder="1" applyAlignment="1">
      <alignment horizontal="center" vertical="center"/>
    </xf>
    <xf numFmtId="0" fontId="5" fillId="12" borderId="58" xfId="2" applyFont="1" applyFill="1" applyBorder="1" applyAlignment="1">
      <alignment horizontal="center" vertical="center"/>
    </xf>
    <xf numFmtId="0" fontId="5" fillId="12" borderId="60" xfId="2" applyFont="1" applyFill="1" applyBorder="1" applyAlignment="1">
      <alignment horizontal="center" vertical="center"/>
    </xf>
    <xf numFmtId="0" fontId="5" fillId="12" borderId="6" xfId="2" applyFont="1" applyFill="1" applyBorder="1" applyAlignment="1">
      <alignment horizontal="center" vertical="center"/>
    </xf>
    <xf numFmtId="165" fontId="5" fillId="12" borderId="61" xfId="2" applyNumberFormat="1" applyFont="1" applyFill="1" applyBorder="1" applyAlignment="1">
      <alignment horizontal="center" vertical="center"/>
    </xf>
    <xf numFmtId="165" fontId="5" fillId="12" borderId="59" xfId="2" applyNumberFormat="1" applyFont="1" applyFill="1" applyBorder="1" applyAlignment="1">
      <alignment horizontal="center" vertical="center"/>
    </xf>
    <xf numFmtId="0" fontId="5" fillId="12" borderId="59" xfId="2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57" xfId="0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/>
    </xf>
    <xf numFmtId="165" fontId="5" fillId="4" borderId="7" xfId="2" applyNumberFormat="1" applyFont="1" applyFill="1" applyBorder="1" applyAlignment="1">
      <alignment horizontal="center" vertical="center"/>
    </xf>
    <xf numFmtId="165" fontId="5" fillId="4" borderId="55" xfId="2" applyNumberFormat="1" applyFont="1" applyFill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165" fontId="5" fillId="4" borderId="8" xfId="2" applyNumberFormat="1" applyFont="1" applyFill="1" applyBorder="1" applyAlignment="1">
      <alignment horizontal="center" vertical="center"/>
    </xf>
    <xf numFmtId="165" fontId="5" fillId="4" borderId="58" xfId="2" applyNumberFormat="1" applyFont="1" applyFill="1" applyBorder="1" applyAlignment="1">
      <alignment horizontal="center" vertical="center"/>
    </xf>
    <xf numFmtId="0" fontId="5" fillId="4" borderId="58" xfId="0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/>
    </xf>
    <xf numFmtId="165" fontId="5" fillId="4" borderId="10" xfId="2" applyNumberFormat="1" applyFont="1" applyFill="1" applyBorder="1" applyAlignment="1">
      <alignment horizontal="center" vertical="center"/>
    </xf>
    <xf numFmtId="165" fontId="5" fillId="4" borderId="60" xfId="2" applyNumberFormat="1" applyFont="1" applyFill="1" applyBorder="1" applyAlignment="1">
      <alignment horizontal="center" vertical="center"/>
    </xf>
    <xf numFmtId="0" fontId="5" fillId="4" borderId="60" xfId="0" applyFont="1" applyFill="1" applyBorder="1" applyAlignment="1">
      <alignment horizontal="center" vertical="center"/>
    </xf>
    <xf numFmtId="0" fontId="5" fillId="4" borderId="55" xfId="2" applyFont="1" applyFill="1" applyBorder="1" applyAlignment="1">
      <alignment horizontal="center" vertical="center"/>
    </xf>
    <xf numFmtId="0" fontId="5" fillId="4" borderId="58" xfId="2" applyFont="1" applyFill="1" applyBorder="1" applyAlignment="1">
      <alignment horizontal="center" vertical="center"/>
    </xf>
    <xf numFmtId="0" fontId="5" fillId="4" borderId="60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165" fontId="5" fillId="4" borderId="61" xfId="2" applyNumberFormat="1" applyFont="1" applyFill="1" applyBorder="1" applyAlignment="1">
      <alignment horizontal="center" vertical="center"/>
    </xf>
    <xf numFmtId="165" fontId="5" fillId="4" borderId="59" xfId="2" applyNumberFormat="1" applyFont="1" applyFill="1" applyBorder="1" applyAlignment="1">
      <alignment horizontal="center" vertical="center"/>
    </xf>
    <xf numFmtId="0" fontId="5" fillId="4" borderId="59" xfId="2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55" xfId="0" applyNumberFormat="1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58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60" xfId="0" applyNumberFormat="1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165" fontId="2" fillId="0" borderId="54" xfId="0" applyNumberFormat="1" applyFont="1" applyBorder="1" applyAlignment="1">
      <alignment horizontal="center" vertical="center"/>
    </xf>
    <xf numFmtId="165" fontId="2" fillId="0" borderId="62" xfId="0" applyNumberFormat="1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5" fontId="2" fillId="0" borderId="61" xfId="0" applyNumberFormat="1" applyFont="1" applyBorder="1" applyAlignment="1">
      <alignment horizontal="center" vertical="center"/>
    </xf>
    <xf numFmtId="165" fontId="2" fillId="0" borderId="59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165" fontId="5" fillId="12" borderId="54" xfId="0" applyNumberFormat="1" applyFont="1" applyFill="1" applyBorder="1" applyAlignment="1">
      <alignment horizontal="center" vertical="center"/>
    </xf>
    <xf numFmtId="165" fontId="5" fillId="12" borderId="62" xfId="0" applyNumberFormat="1" applyFont="1" applyFill="1" applyBorder="1" applyAlignment="1">
      <alignment horizontal="center" vertical="center"/>
    </xf>
    <xf numFmtId="0" fontId="5" fillId="12" borderId="62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165" fontId="5" fillId="12" borderId="8" xfId="0" applyNumberFormat="1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165" fontId="5" fillId="12" borderId="10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2" fillId="12" borderId="63" xfId="0" applyFont="1" applyFill="1" applyBorder="1" applyAlignment="1">
      <alignment horizontal="center" vertical="center" wrapText="1"/>
    </xf>
    <xf numFmtId="49" fontId="15" fillId="20" borderId="22" xfId="0" applyNumberFormat="1" applyFont="1" applyFill="1" applyBorder="1" applyAlignment="1">
      <alignment horizontal="center" vertical="center" wrapText="1"/>
    </xf>
    <xf numFmtId="49" fontId="15" fillId="20" borderId="56" xfId="0" applyNumberFormat="1" applyFont="1" applyFill="1" applyBorder="1" applyAlignment="1">
      <alignment horizontal="center" vertical="center" wrapText="1"/>
    </xf>
    <xf numFmtId="0" fontId="5" fillId="21" borderId="4" xfId="2" applyFont="1" applyFill="1" applyBorder="1" applyAlignment="1">
      <alignment horizontal="center" vertical="center"/>
    </xf>
    <xf numFmtId="165" fontId="5" fillId="21" borderId="55" xfId="2" applyNumberFormat="1" applyFont="1" applyFill="1" applyBorder="1" applyAlignment="1">
      <alignment horizontal="center" vertical="center"/>
    </xf>
    <xf numFmtId="165" fontId="0" fillId="21" borderId="14" xfId="0" applyNumberFormat="1" applyFont="1" applyFill="1" applyBorder="1" applyAlignment="1">
      <alignment horizontal="center" vertical="center"/>
    </xf>
    <xf numFmtId="2" fontId="0" fillId="21" borderId="14" xfId="0" applyNumberFormat="1" applyFont="1" applyFill="1" applyBorder="1" applyAlignment="1">
      <alignment horizontal="center" vertical="center"/>
    </xf>
    <xf numFmtId="2" fontId="0" fillId="21" borderId="7" xfId="0" applyNumberFormat="1" applyFont="1" applyFill="1" applyBorder="1" applyAlignment="1">
      <alignment horizontal="center" vertical="center"/>
    </xf>
    <xf numFmtId="0" fontId="5" fillId="16" borderId="4" xfId="2" applyFont="1" applyBorder="1" applyAlignment="1">
      <alignment horizontal="center" vertical="center"/>
    </xf>
    <xf numFmtId="165" fontId="5" fillId="16" borderId="55" xfId="2" applyNumberFormat="1" applyFont="1" applyBorder="1" applyAlignment="1">
      <alignment horizontal="center" vertical="center"/>
    </xf>
    <xf numFmtId="165" fontId="0" fillId="0" borderId="15" xfId="0" applyNumberFormat="1" applyFont="1" applyBorder="1" applyAlignment="1">
      <alignment horizontal="center" vertical="center"/>
    </xf>
    <xf numFmtId="165" fontId="0" fillId="0" borderId="14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165" fontId="0" fillId="21" borderId="15" xfId="0" applyNumberFormat="1" applyFont="1" applyFill="1" applyBorder="1" applyAlignment="1">
      <alignment horizontal="center" vertical="center"/>
    </xf>
    <xf numFmtId="0" fontId="2" fillId="21" borderId="64" xfId="0" applyFont="1" applyFill="1" applyBorder="1" applyAlignment="1">
      <alignment horizontal="center" vertical="center"/>
    </xf>
    <xf numFmtId="165" fontId="2" fillId="21" borderId="65" xfId="0" applyNumberFormat="1" applyFont="1" applyFill="1" applyBorder="1" applyAlignment="1">
      <alignment horizontal="center" vertical="center"/>
    </xf>
    <xf numFmtId="165" fontId="2" fillId="21" borderId="55" xfId="0" applyNumberFormat="1" applyFont="1" applyFill="1" applyBorder="1" applyAlignment="1">
      <alignment horizontal="center" vertical="center"/>
    </xf>
    <xf numFmtId="0" fontId="5" fillId="21" borderId="64" xfId="0" applyFont="1" applyFill="1" applyBorder="1" applyAlignment="1">
      <alignment horizontal="center" vertical="center"/>
    </xf>
    <xf numFmtId="165" fontId="5" fillId="2" borderId="65" xfId="0" applyNumberFormat="1" applyFont="1" applyFill="1" applyBorder="1" applyAlignment="1">
      <alignment horizontal="center" vertical="center"/>
    </xf>
    <xf numFmtId="165" fontId="5" fillId="21" borderId="65" xfId="0" applyNumberFormat="1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165" fontId="5" fillId="0" borderId="65" xfId="0" applyNumberFormat="1" applyFont="1" applyBorder="1" applyAlignment="1">
      <alignment horizontal="center" vertical="center"/>
    </xf>
    <xf numFmtId="0" fontId="5" fillId="21" borderId="4" xfId="0" applyFont="1" applyFill="1" applyBorder="1" applyAlignment="1">
      <alignment horizontal="center" vertical="center"/>
    </xf>
    <xf numFmtId="165" fontId="5" fillId="21" borderId="5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5" fillId="0" borderId="57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65" fontId="5" fillId="2" borderId="54" xfId="0" applyNumberFormat="1" applyFont="1" applyFill="1" applyBorder="1" applyAlignment="1">
      <alignment horizontal="center" vertical="center"/>
    </xf>
    <xf numFmtId="165" fontId="5" fillId="2" borderId="62" xfId="0" applyNumberFormat="1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center" vertical="center"/>
    </xf>
    <xf numFmtId="165" fontId="5" fillId="17" borderId="62" xfId="0" applyNumberFormat="1" applyFont="1" applyFill="1" applyBorder="1" applyAlignment="1">
      <alignment horizontal="center" vertical="center"/>
    </xf>
    <xf numFmtId="165" fontId="5" fillId="17" borderId="15" xfId="0" applyNumberFormat="1" applyFont="1" applyFill="1" applyBorder="1" applyAlignment="1">
      <alignment horizontal="center" vertical="center"/>
    </xf>
    <xf numFmtId="49" fontId="15" fillId="22" borderId="22" xfId="0" applyNumberFormat="1" applyFont="1" applyFill="1" applyBorder="1" applyAlignment="1">
      <alignment horizontal="center" vertical="center" wrapText="1"/>
    </xf>
    <xf numFmtId="49" fontId="15" fillId="22" borderId="56" xfId="0" applyNumberFormat="1" applyFont="1" applyFill="1" applyBorder="1" applyAlignment="1">
      <alignment horizontal="center" vertical="center" wrapText="1"/>
    </xf>
    <xf numFmtId="0" fontId="5" fillId="23" borderId="4" xfId="2" applyFont="1" applyFill="1" applyBorder="1" applyAlignment="1">
      <alignment horizontal="center" vertical="center"/>
    </xf>
    <xf numFmtId="165" fontId="5" fillId="23" borderId="55" xfId="2" applyNumberFormat="1" applyFont="1" applyFill="1" applyBorder="1" applyAlignment="1">
      <alignment horizontal="center" vertical="center"/>
    </xf>
    <xf numFmtId="165" fontId="0" fillId="23" borderId="14" xfId="0" applyNumberFormat="1" applyFont="1" applyFill="1" applyBorder="1" applyAlignment="1">
      <alignment horizontal="center" vertical="center"/>
    </xf>
    <xf numFmtId="2" fontId="0" fillId="23" borderId="14" xfId="0" applyNumberFormat="1" applyFont="1" applyFill="1" applyBorder="1" applyAlignment="1">
      <alignment horizontal="center" vertical="center"/>
    </xf>
    <xf numFmtId="2" fontId="0" fillId="23" borderId="7" xfId="0" applyNumberFormat="1" applyFont="1" applyFill="1" applyBorder="1" applyAlignment="1">
      <alignment horizontal="center" vertical="center"/>
    </xf>
    <xf numFmtId="165" fontId="0" fillId="23" borderId="15" xfId="0" applyNumberFormat="1" applyFont="1" applyFill="1" applyBorder="1" applyAlignment="1">
      <alignment horizontal="center" vertical="center"/>
    </xf>
    <xf numFmtId="165" fontId="5" fillId="23" borderId="8" xfId="0" applyNumberFormat="1" applyFont="1" applyFill="1" applyBorder="1" applyAlignment="1">
      <alignment horizontal="center" vertical="center"/>
    </xf>
    <xf numFmtId="0" fontId="5" fillId="23" borderId="66" xfId="0" applyFont="1" applyFill="1" applyBorder="1" applyAlignment="1">
      <alignment horizontal="center" vertical="center"/>
    </xf>
    <xf numFmtId="165" fontId="5" fillId="12" borderId="67" xfId="0" applyNumberFormat="1" applyFont="1" applyFill="1" applyBorder="1" applyAlignment="1">
      <alignment horizontal="center" vertical="center"/>
    </xf>
    <xf numFmtId="165" fontId="5" fillId="23" borderId="67" xfId="0" applyNumberFormat="1" applyFont="1" applyFill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165" fontId="5" fillId="0" borderId="67" xfId="0" applyNumberFormat="1" applyFont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165" fontId="5" fillId="23" borderId="55" xfId="0" applyNumberFormat="1" applyFont="1" applyFill="1" applyBorder="1" applyAlignment="1">
      <alignment horizontal="center" vertical="center"/>
    </xf>
    <xf numFmtId="165" fontId="0" fillId="0" borderId="19" xfId="0" applyNumberFormat="1" applyFont="1" applyBorder="1" applyAlignment="1">
      <alignment horizontal="center" vertical="center"/>
    </xf>
    <xf numFmtId="49" fontId="15" fillId="24" borderId="22" xfId="0" applyNumberFormat="1" applyFont="1" applyFill="1" applyBorder="1" applyAlignment="1">
      <alignment horizontal="center" vertical="center" wrapText="1"/>
    </xf>
    <xf numFmtId="49" fontId="15" fillId="24" borderId="56" xfId="0" applyNumberFormat="1" applyFont="1" applyFill="1" applyBorder="1" applyAlignment="1">
      <alignment horizontal="center" vertical="center" wrapText="1"/>
    </xf>
    <xf numFmtId="0" fontId="5" fillId="25" borderId="4" xfId="2" applyFont="1" applyFill="1" applyBorder="1" applyAlignment="1">
      <alignment horizontal="center" vertical="center"/>
    </xf>
    <xf numFmtId="165" fontId="5" fillId="25" borderId="55" xfId="2" applyNumberFormat="1" applyFont="1" applyFill="1" applyBorder="1" applyAlignment="1">
      <alignment horizontal="center" vertical="center"/>
    </xf>
    <xf numFmtId="165" fontId="0" fillId="25" borderId="14" xfId="0" applyNumberFormat="1" applyFont="1" applyFill="1" applyBorder="1" applyAlignment="1">
      <alignment horizontal="center" vertical="center"/>
    </xf>
    <xf numFmtId="2" fontId="0" fillId="25" borderId="14" xfId="0" applyNumberFormat="1" applyFont="1" applyFill="1" applyBorder="1" applyAlignment="1">
      <alignment horizontal="center" vertical="center"/>
    </xf>
    <xf numFmtId="2" fontId="0" fillId="25" borderId="7" xfId="0" applyNumberFormat="1" applyFont="1" applyFill="1" applyBorder="1" applyAlignment="1">
      <alignment horizontal="center" vertical="center"/>
    </xf>
    <xf numFmtId="165" fontId="0" fillId="25" borderId="15" xfId="0" applyNumberFormat="1" applyFont="1" applyFill="1" applyBorder="1" applyAlignment="1">
      <alignment horizontal="center" vertical="center"/>
    </xf>
    <xf numFmtId="165" fontId="5" fillId="25" borderId="8" xfId="0" applyNumberFormat="1" applyFont="1" applyFill="1" applyBorder="1" applyAlignment="1">
      <alignment horizontal="center" vertical="center"/>
    </xf>
    <xf numFmtId="0" fontId="5" fillId="25" borderId="68" xfId="0" applyFont="1" applyFill="1" applyBorder="1" applyAlignment="1">
      <alignment horizontal="center" vertical="center"/>
    </xf>
    <xf numFmtId="165" fontId="5" fillId="25" borderId="69" xfId="0" applyNumberFormat="1" applyFont="1" applyFill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165" fontId="5" fillId="0" borderId="69" xfId="0" applyNumberFormat="1" applyFont="1" applyBorder="1" applyAlignment="1">
      <alignment horizontal="center" vertical="center"/>
    </xf>
    <xf numFmtId="0" fontId="5" fillId="25" borderId="4" xfId="0" applyFont="1" applyFill="1" applyBorder="1" applyAlignment="1">
      <alignment horizontal="center" vertical="center"/>
    </xf>
    <xf numFmtId="165" fontId="5" fillId="25" borderId="55" xfId="0" applyNumberFormat="1" applyFont="1" applyFill="1" applyBorder="1" applyAlignment="1">
      <alignment horizontal="center" vertical="center"/>
    </xf>
    <xf numFmtId="165" fontId="5" fillId="25" borderId="14" xfId="0" applyNumberFormat="1" applyFont="1" applyFill="1" applyBorder="1" applyAlignment="1">
      <alignment horizontal="center" vertical="center"/>
    </xf>
    <xf numFmtId="165" fontId="5" fillId="25" borderId="15" xfId="0" applyNumberFormat="1" applyFont="1" applyFill="1" applyBorder="1" applyAlignment="1">
      <alignment horizontal="center" vertical="center"/>
    </xf>
    <xf numFmtId="165" fontId="5" fillId="23" borderId="14" xfId="0" applyNumberFormat="1" applyFont="1" applyFill="1" applyBorder="1" applyAlignment="1">
      <alignment horizontal="center" vertical="center"/>
    </xf>
    <xf numFmtId="165" fontId="5" fillId="23" borderId="15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57" xfId="0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/>
    </xf>
    <xf numFmtId="165" fontId="5" fillId="6" borderId="7" xfId="2" applyNumberFormat="1" applyFont="1" applyFill="1" applyBorder="1" applyAlignment="1">
      <alignment horizontal="center" vertical="center"/>
    </xf>
    <xf numFmtId="165" fontId="5" fillId="6" borderId="55" xfId="2" applyNumberFormat="1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/>
    </xf>
    <xf numFmtId="165" fontId="5" fillId="6" borderId="8" xfId="2" applyNumberFormat="1" applyFont="1" applyFill="1" applyBorder="1" applyAlignment="1">
      <alignment horizontal="center" vertical="center"/>
    </xf>
    <xf numFmtId="165" fontId="5" fillId="6" borderId="58" xfId="2" applyNumberFormat="1" applyFont="1" applyFill="1" applyBorder="1" applyAlignment="1">
      <alignment horizontal="center" vertical="center"/>
    </xf>
    <xf numFmtId="0" fontId="5" fillId="6" borderId="58" xfId="0" applyFont="1" applyFill="1" applyBorder="1" applyAlignment="1">
      <alignment horizontal="center" vertical="center"/>
    </xf>
    <xf numFmtId="0" fontId="5" fillId="6" borderId="9" xfId="2" applyFont="1" applyFill="1" applyBorder="1" applyAlignment="1">
      <alignment horizontal="center" vertical="center"/>
    </xf>
    <xf numFmtId="165" fontId="5" fillId="6" borderId="10" xfId="2" applyNumberFormat="1" applyFont="1" applyFill="1" applyBorder="1" applyAlignment="1">
      <alignment horizontal="center" vertical="center"/>
    </xf>
    <xf numFmtId="165" fontId="5" fillId="6" borderId="60" xfId="2" applyNumberFormat="1" applyFont="1" applyFill="1" applyBorder="1" applyAlignment="1">
      <alignment horizontal="center" vertical="center"/>
    </xf>
    <xf numFmtId="0" fontId="5" fillId="6" borderId="60" xfId="0" applyFont="1" applyFill="1" applyBorder="1" applyAlignment="1">
      <alignment horizontal="center" vertical="center"/>
    </xf>
    <xf numFmtId="0" fontId="5" fillId="6" borderId="55" xfId="2" applyFont="1" applyFill="1" applyBorder="1" applyAlignment="1">
      <alignment horizontal="center" vertical="center"/>
    </xf>
    <xf numFmtId="0" fontId="5" fillId="6" borderId="58" xfId="2" applyFont="1" applyFill="1" applyBorder="1" applyAlignment="1">
      <alignment horizontal="center" vertical="center"/>
    </xf>
    <xf numFmtId="0" fontId="5" fillId="6" borderId="60" xfId="2" applyFont="1" applyFill="1" applyBorder="1" applyAlignment="1">
      <alignment horizontal="center" vertical="center"/>
    </xf>
    <xf numFmtId="0" fontId="5" fillId="6" borderId="6" xfId="2" applyFont="1" applyFill="1" applyBorder="1" applyAlignment="1">
      <alignment horizontal="center" vertical="center"/>
    </xf>
    <xf numFmtId="165" fontId="5" fillId="6" borderId="61" xfId="2" applyNumberFormat="1" applyFont="1" applyFill="1" applyBorder="1" applyAlignment="1">
      <alignment horizontal="center" vertical="center"/>
    </xf>
    <xf numFmtId="165" fontId="5" fillId="6" borderId="59" xfId="2" applyNumberFormat="1" applyFont="1" applyFill="1" applyBorder="1" applyAlignment="1">
      <alignment horizontal="center" vertical="center"/>
    </xf>
    <xf numFmtId="0" fontId="5" fillId="6" borderId="59" xfId="2" applyFont="1" applyFill="1" applyBorder="1" applyAlignment="1">
      <alignment horizontal="center" vertical="center"/>
    </xf>
    <xf numFmtId="166" fontId="5" fillId="17" borderId="14" xfId="2" applyNumberFormat="1" applyFont="1" applyFill="1" applyBorder="1" applyAlignment="1">
      <alignment horizontal="center" vertical="center"/>
    </xf>
    <xf numFmtId="0" fontId="12" fillId="26" borderId="2" xfId="0" applyFont="1" applyFill="1" applyBorder="1" applyAlignment="1">
      <alignment horizontal="center" vertical="center" wrapText="1"/>
    </xf>
    <xf numFmtId="0" fontId="12" fillId="26" borderId="3" xfId="0" applyFont="1" applyFill="1" applyBorder="1" applyAlignment="1">
      <alignment horizontal="center" vertical="center" wrapText="1"/>
    </xf>
    <xf numFmtId="0" fontId="12" fillId="26" borderId="57" xfId="0" applyFont="1" applyFill="1" applyBorder="1" applyAlignment="1">
      <alignment horizontal="center" vertical="center" wrapText="1"/>
    </xf>
    <xf numFmtId="0" fontId="5" fillId="13" borderId="4" xfId="2" applyFont="1" applyFill="1" applyBorder="1" applyAlignment="1">
      <alignment horizontal="center" vertical="center"/>
    </xf>
    <xf numFmtId="165" fontId="5" fillId="13" borderId="7" xfId="2" applyNumberFormat="1" applyFont="1" applyFill="1" applyBorder="1" applyAlignment="1">
      <alignment horizontal="center" vertical="center"/>
    </xf>
    <xf numFmtId="165" fontId="5" fillId="13" borderId="55" xfId="2" applyNumberFormat="1" applyFont="1" applyFill="1" applyBorder="1" applyAlignment="1">
      <alignment horizontal="center" vertical="center"/>
    </xf>
    <xf numFmtId="0" fontId="5" fillId="13" borderId="55" xfId="2" applyFont="1" applyFill="1" applyBorder="1" applyAlignment="1">
      <alignment horizontal="center" vertical="center"/>
    </xf>
    <xf numFmtId="0" fontId="5" fillId="13" borderId="5" xfId="2" applyFont="1" applyFill="1" applyBorder="1" applyAlignment="1">
      <alignment horizontal="center" vertical="center"/>
    </xf>
    <xf numFmtId="165" fontId="5" fillId="13" borderId="8" xfId="2" applyNumberFormat="1" applyFont="1" applyFill="1" applyBorder="1" applyAlignment="1">
      <alignment horizontal="center" vertical="center"/>
    </xf>
    <xf numFmtId="165" fontId="5" fillId="13" borderId="58" xfId="2" applyNumberFormat="1" applyFont="1" applyFill="1" applyBorder="1" applyAlignment="1">
      <alignment horizontal="center" vertical="center"/>
    </xf>
    <xf numFmtId="0" fontId="5" fillId="13" borderId="58" xfId="2" applyFont="1" applyFill="1" applyBorder="1" applyAlignment="1">
      <alignment horizontal="center" vertical="center"/>
    </xf>
    <xf numFmtId="0" fontId="5" fillId="13" borderId="9" xfId="2" applyFont="1" applyFill="1" applyBorder="1" applyAlignment="1">
      <alignment horizontal="center" vertical="center"/>
    </xf>
    <xf numFmtId="165" fontId="5" fillId="13" borderId="10" xfId="2" applyNumberFormat="1" applyFont="1" applyFill="1" applyBorder="1" applyAlignment="1">
      <alignment horizontal="center" vertical="center"/>
    </xf>
    <xf numFmtId="165" fontId="5" fillId="13" borderId="60" xfId="2" applyNumberFormat="1" applyFont="1" applyFill="1" applyBorder="1" applyAlignment="1">
      <alignment horizontal="center" vertical="center"/>
    </xf>
    <xf numFmtId="0" fontId="5" fillId="13" borderId="60" xfId="2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65" fontId="5" fillId="0" borderId="54" xfId="0" applyNumberFormat="1" applyFont="1" applyFill="1" applyBorder="1" applyAlignment="1">
      <alignment horizontal="center" vertical="center"/>
    </xf>
    <xf numFmtId="165" fontId="5" fillId="0" borderId="62" xfId="0" applyNumberFormat="1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165" fontId="5" fillId="0" borderId="58" xfId="0" applyNumberFormat="1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165" fontId="5" fillId="0" borderId="61" xfId="0" applyNumberFormat="1" applyFont="1" applyFill="1" applyBorder="1" applyAlignment="1">
      <alignment horizontal="center" vertical="center"/>
    </xf>
    <xf numFmtId="165" fontId="5" fillId="0" borderId="59" xfId="0" applyNumberFormat="1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65" fontId="5" fillId="0" borderId="10" xfId="0" applyNumberFormat="1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12" fillId="27" borderId="2" xfId="0" applyFont="1" applyFill="1" applyBorder="1" applyAlignment="1">
      <alignment horizontal="center" vertical="center" wrapText="1"/>
    </xf>
    <xf numFmtId="0" fontId="12" fillId="27" borderId="3" xfId="0" applyFont="1" applyFill="1" applyBorder="1" applyAlignment="1">
      <alignment horizontal="center" vertical="center" wrapText="1"/>
    </xf>
    <xf numFmtId="0" fontId="12" fillId="27" borderId="57" xfId="0" applyFont="1" applyFill="1" applyBorder="1" applyAlignment="1">
      <alignment horizontal="center" vertical="center" wrapText="1"/>
    </xf>
    <xf numFmtId="0" fontId="5" fillId="14" borderId="4" xfId="2" applyFont="1" applyFill="1" applyBorder="1" applyAlignment="1">
      <alignment horizontal="center" vertical="center"/>
    </xf>
    <xf numFmtId="165" fontId="5" fillId="14" borderId="7" xfId="2" applyNumberFormat="1" applyFont="1" applyFill="1" applyBorder="1" applyAlignment="1">
      <alignment horizontal="center" vertical="center"/>
    </xf>
    <xf numFmtId="165" fontId="5" fillId="14" borderId="55" xfId="2" applyNumberFormat="1" applyFont="1" applyFill="1" applyBorder="1" applyAlignment="1">
      <alignment horizontal="center" vertical="center"/>
    </xf>
    <xf numFmtId="0" fontId="5" fillId="14" borderId="55" xfId="2" applyFont="1" applyFill="1" applyBorder="1" applyAlignment="1">
      <alignment horizontal="center" vertical="center"/>
    </xf>
    <xf numFmtId="0" fontId="5" fillId="14" borderId="5" xfId="2" applyFont="1" applyFill="1" applyBorder="1" applyAlignment="1">
      <alignment horizontal="center" vertical="center"/>
    </xf>
    <xf numFmtId="165" fontId="5" fillId="14" borderId="8" xfId="2" applyNumberFormat="1" applyFont="1" applyFill="1" applyBorder="1" applyAlignment="1">
      <alignment horizontal="center" vertical="center"/>
    </xf>
    <xf numFmtId="165" fontId="5" fillId="14" borderId="58" xfId="2" applyNumberFormat="1" applyFont="1" applyFill="1" applyBorder="1" applyAlignment="1">
      <alignment horizontal="center" vertical="center"/>
    </xf>
    <xf numFmtId="0" fontId="5" fillId="14" borderId="58" xfId="2" applyFont="1" applyFill="1" applyBorder="1" applyAlignment="1">
      <alignment horizontal="center" vertical="center"/>
    </xf>
    <xf numFmtId="0" fontId="5" fillId="14" borderId="9" xfId="2" applyFont="1" applyFill="1" applyBorder="1" applyAlignment="1">
      <alignment horizontal="center" vertical="center"/>
    </xf>
    <xf numFmtId="165" fontId="5" fillId="14" borderId="10" xfId="2" applyNumberFormat="1" applyFont="1" applyFill="1" applyBorder="1" applyAlignment="1">
      <alignment horizontal="center" vertical="center"/>
    </xf>
    <xf numFmtId="165" fontId="5" fillId="14" borderId="60" xfId="2" applyNumberFormat="1" applyFont="1" applyFill="1" applyBorder="1" applyAlignment="1">
      <alignment horizontal="center" vertical="center"/>
    </xf>
    <xf numFmtId="0" fontId="5" fillId="14" borderId="60" xfId="2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165" fontId="5" fillId="14" borderId="7" xfId="0" applyNumberFormat="1" applyFont="1" applyFill="1" applyBorder="1" applyAlignment="1">
      <alignment horizontal="center" vertical="center"/>
    </xf>
    <xf numFmtId="165" fontId="5" fillId="14" borderId="55" xfId="0" applyNumberFormat="1" applyFont="1" applyFill="1" applyBorder="1" applyAlignment="1">
      <alignment horizontal="center" vertical="center"/>
    </xf>
    <xf numFmtId="0" fontId="5" fillId="14" borderId="55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165" fontId="5" fillId="14" borderId="8" xfId="0" applyNumberFormat="1" applyFont="1" applyFill="1" applyBorder="1" applyAlignment="1">
      <alignment horizontal="center" vertical="center"/>
    </xf>
    <xf numFmtId="0" fontId="5" fillId="14" borderId="58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165" fontId="5" fillId="14" borderId="10" xfId="0" applyNumberFormat="1" applyFont="1" applyFill="1" applyBorder="1" applyAlignment="1">
      <alignment horizontal="center" vertical="center"/>
    </xf>
    <xf numFmtId="0" fontId="5" fillId="14" borderId="60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/>
    </xf>
    <xf numFmtId="165" fontId="5" fillId="17" borderId="7" xfId="0" applyNumberFormat="1" applyFont="1" applyFill="1" applyBorder="1" applyAlignment="1">
      <alignment horizontal="center" vertical="center"/>
    </xf>
    <xf numFmtId="165" fontId="5" fillId="17" borderId="55" xfId="0" applyNumberFormat="1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165" fontId="5" fillId="17" borderId="8" xfId="0" applyNumberFormat="1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165" fontId="5" fillId="17" borderId="10" xfId="0" applyNumberFormat="1" applyFont="1" applyFill="1" applyBorder="1" applyAlignment="1">
      <alignment horizontal="center" vertical="center"/>
    </xf>
    <xf numFmtId="165" fontId="15" fillId="17" borderId="10" xfId="2" applyNumberFormat="1" applyFont="1" applyFill="1" applyBorder="1" applyAlignment="1">
      <alignment horizontal="center" vertical="center"/>
    </xf>
    <xf numFmtId="49" fontId="15" fillId="4" borderId="22" xfId="0" applyNumberFormat="1" applyFont="1" applyFill="1" applyBorder="1" applyAlignment="1">
      <alignment horizontal="center" vertical="center" wrapText="1"/>
    </xf>
    <xf numFmtId="49" fontId="15" fillId="4" borderId="56" xfId="0" applyNumberFormat="1" applyFont="1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/>
    </xf>
    <xf numFmtId="165" fontId="5" fillId="15" borderId="55" xfId="2" applyNumberFormat="1" applyFont="1" applyFill="1" applyBorder="1" applyAlignment="1">
      <alignment horizontal="center" vertical="center"/>
    </xf>
    <xf numFmtId="165" fontId="0" fillId="15" borderId="14" xfId="0" applyNumberFormat="1" applyFill="1" applyBorder="1" applyAlignment="1">
      <alignment horizontal="center" vertical="center"/>
    </xf>
    <xf numFmtId="2" fontId="0" fillId="15" borderId="14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165" fontId="0" fillId="15" borderId="15" xfId="0" applyNumberFormat="1" applyFill="1" applyBorder="1" applyAlignment="1">
      <alignment horizontal="center" vertical="center"/>
    </xf>
    <xf numFmtId="2" fontId="0" fillId="15" borderId="15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5" fillId="15" borderId="55" xfId="0" applyNumberFormat="1" applyFont="1" applyFill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165" fontId="15" fillId="0" borderId="61" xfId="0" applyNumberFormat="1" applyFont="1" applyFill="1" applyBorder="1" applyAlignment="1">
      <alignment horizontal="center" vertical="center"/>
    </xf>
    <xf numFmtId="165" fontId="15" fillId="0" borderId="10" xfId="0" applyNumberFormat="1" applyFont="1" applyFill="1" applyBorder="1" applyAlignment="1">
      <alignment horizontal="center" vertical="center"/>
    </xf>
    <xf numFmtId="165" fontId="15" fillId="17" borderId="8" xfId="0" applyNumberFormat="1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165" fontId="5" fillId="17" borderId="54" xfId="0" applyNumberFormat="1" applyFont="1" applyFill="1" applyBorder="1" applyAlignment="1">
      <alignment horizontal="center" vertical="center"/>
    </xf>
    <xf numFmtId="0" fontId="5" fillId="17" borderId="62" xfId="0" applyFont="1" applyFill="1" applyBorder="1" applyAlignment="1">
      <alignment horizontal="center" vertical="center"/>
    </xf>
    <xf numFmtId="165" fontId="5" fillId="6" borderId="54" xfId="0" applyNumberFormat="1" applyFont="1" applyFill="1" applyBorder="1" applyAlignment="1">
      <alignment horizontal="center" vertical="center"/>
    </xf>
    <xf numFmtId="165" fontId="5" fillId="6" borderId="62" xfId="0" applyNumberFormat="1" applyFont="1" applyFill="1" applyBorder="1" applyAlignment="1">
      <alignment horizontal="center" vertical="center"/>
    </xf>
    <xf numFmtId="165" fontId="5" fillId="6" borderId="8" xfId="0" applyNumberFormat="1" applyFont="1" applyFill="1" applyBorder="1" applyAlignment="1">
      <alignment horizontal="center" vertical="center"/>
    </xf>
    <xf numFmtId="165" fontId="5" fillId="6" borderId="10" xfId="0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165" fontId="5" fillId="17" borderId="5" xfId="0" applyNumberFormat="1" applyFont="1" applyFill="1" applyBorder="1" applyAlignment="1">
      <alignment horizontal="center" vertical="center"/>
    </xf>
    <xf numFmtId="167" fontId="5" fillId="17" borderId="15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" fillId="4" borderId="50" xfId="0" applyFont="1" applyFill="1" applyBorder="1" applyAlignment="1">
      <alignment vertical="center"/>
    </xf>
    <xf numFmtId="0" fontId="3" fillId="12" borderId="50" xfId="0" applyFont="1" applyFill="1" applyBorder="1" applyAlignment="1">
      <alignment vertical="center"/>
    </xf>
    <xf numFmtId="0" fontId="3" fillId="6" borderId="50" xfId="0" applyFont="1" applyFill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 wrapText="1"/>
    </xf>
    <xf numFmtId="2" fontId="0" fillId="8" borderId="23" xfId="0" applyNumberFormat="1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9" fillId="0" borderId="0" xfId="0" applyFont="1"/>
    <xf numFmtId="14" fontId="0" fillId="0" borderId="0" xfId="0" applyNumberFormat="1"/>
    <xf numFmtId="0" fontId="21" fillId="0" borderId="28" xfId="0" applyFont="1" applyBorder="1"/>
    <xf numFmtId="0" fontId="22" fillId="0" borderId="28" xfId="0" applyFont="1" applyBorder="1"/>
    <xf numFmtId="16" fontId="21" fillId="0" borderId="15" xfId="0" applyNumberFormat="1" applyFont="1" applyBorder="1"/>
    <xf numFmtId="0" fontId="21" fillId="0" borderId="38" xfId="0" applyFont="1" applyBorder="1"/>
    <xf numFmtId="0" fontId="22" fillId="0" borderId="0" xfId="0" applyFont="1"/>
    <xf numFmtId="16" fontId="21" fillId="0" borderId="0" xfId="0" applyNumberFormat="1" applyFont="1"/>
    <xf numFmtId="16" fontId="21" fillId="0" borderId="5" xfId="0" applyNumberFormat="1" applyFont="1" applyBorder="1"/>
    <xf numFmtId="0" fontId="22" fillId="0" borderId="0" xfId="0" applyFont="1" applyBorder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8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0" fillId="8" borderId="0" xfId="0" applyFill="1"/>
    <xf numFmtId="0" fontId="0" fillId="0" borderId="0" xfId="0" applyFill="1"/>
    <xf numFmtId="0" fontId="26" fillId="0" borderId="0" xfId="1" applyFont="1"/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7" borderId="15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3" fillId="7" borderId="21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7" borderId="3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0" fillId="7" borderId="37" xfId="0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3" fillId="7" borderId="38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wrapText="1"/>
    </xf>
    <xf numFmtId="0" fontId="8" fillId="0" borderId="3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0" fillId="9" borderId="21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40" xfId="0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5" fillId="10" borderId="15" xfId="0" applyFont="1" applyFill="1" applyBorder="1" applyAlignment="1">
      <alignment horizontal="left"/>
    </xf>
    <xf numFmtId="0" fontId="0" fillId="11" borderId="21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0" fontId="8" fillId="0" borderId="2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11" borderId="21" xfId="0" applyFill="1" applyBorder="1" applyAlignment="1">
      <alignment horizontal="center" vertical="center" wrapText="1"/>
    </xf>
    <xf numFmtId="0" fontId="0" fillId="11" borderId="39" xfId="0" applyFill="1" applyBorder="1" applyAlignment="1">
      <alignment horizontal="center" vertical="center" wrapText="1"/>
    </xf>
    <xf numFmtId="0" fontId="0" fillId="11" borderId="40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 wrapText="1"/>
    </xf>
    <xf numFmtId="0" fontId="0" fillId="11" borderId="37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13" borderId="2" xfId="0" applyFont="1" applyFill="1" applyBorder="1" applyAlignment="1">
      <alignment horizontal="center"/>
    </xf>
    <xf numFmtId="0" fontId="3" fillId="13" borderId="44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44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5" borderId="44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0" fillId="13" borderId="41" xfId="0" applyFill="1" applyBorder="1" applyAlignment="1">
      <alignment horizontal="center" vertical="center"/>
    </xf>
    <xf numFmtId="0" fontId="0" fillId="13" borderId="42" xfId="0" applyFill="1" applyBorder="1" applyAlignment="1">
      <alignment horizontal="center" vertical="center"/>
    </xf>
    <xf numFmtId="0" fontId="0" fillId="13" borderId="50" xfId="0" applyFill="1" applyBorder="1" applyAlignment="1">
      <alignment horizontal="center" vertical="center"/>
    </xf>
    <xf numFmtId="0" fontId="0" fillId="14" borderId="41" xfId="0" applyFill="1" applyBorder="1" applyAlignment="1">
      <alignment horizontal="center" vertical="center"/>
    </xf>
    <xf numFmtId="0" fontId="0" fillId="14" borderId="42" xfId="0" applyFill="1" applyBorder="1" applyAlignment="1">
      <alignment horizontal="center" vertical="center"/>
    </xf>
    <xf numFmtId="0" fontId="0" fillId="14" borderId="50" xfId="0" applyFill="1" applyBorder="1" applyAlignment="1">
      <alignment horizontal="center" vertical="center"/>
    </xf>
    <xf numFmtId="0" fontId="0" fillId="15" borderId="41" xfId="0" applyFill="1" applyBorder="1" applyAlignment="1">
      <alignment horizontal="center" vertical="center"/>
    </xf>
    <xf numFmtId="0" fontId="0" fillId="15" borderId="42" xfId="0" applyFill="1" applyBorder="1" applyAlignment="1">
      <alignment horizontal="center" vertical="center"/>
    </xf>
    <xf numFmtId="0" fontId="0" fillId="15" borderId="50" xfId="0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13" borderId="21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16" fillId="17" borderId="56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0" fontId="16" fillId="17" borderId="57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19" borderId="1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15" borderId="56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16" fillId="15" borderId="57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3">
    <cellStyle name="Good" xfId="2" builtinId="26"/>
    <cellStyle name="Hyperlink" xfId="1" builtinId="8"/>
    <cellStyle name="Normal" xfId="0" builtinId="0"/>
  </cellStyles>
  <dxfs count="4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3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12" Type="http://schemas.openxmlformats.org/officeDocument/2006/relationships/image" Target="../media/image22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11" Type="http://schemas.openxmlformats.org/officeDocument/2006/relationships/image" Target="../media/image21.jpeg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4" Type="http://schemas.openxmlformats.org/officeDocument/2006/relationships/image" Target="../media/image2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3</xdr:col>
          <xdr:colOff>929640</xdr:colOff>
          <xdr:row>27</xdr:row>
          <xdr:rowOff>106680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2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358140</xdr:colOff>
      <xdr:row>15</xdr:row>
      <xdr:rowOff>76200</xdr:rowOff>
    </xdr:to>
    <xdr:pic>
      <xdr:nvPicPr>
        <xdr:cNvPr id="2" name="Picture 1" descr="T:\NSU\Lab_Goodwin\(0) Staff\.Previous Staff\Annee Nguyen\3. GPER In Vitro Experiments\Western Blots GPER Experiments 2024\GPER experiment blot images\09.02.24 MCF7 GPER rUGDH Blots\09.06.24 MCF7 GPER rUGDH GPER tx_GPR30-UGDH-ACTB_BW.png.png">
          <a:extLst>
            <a:ext uri="{FF2B5EF4-FFF2-40B4-BE49-F238E27FC236}">
              <a16:creationId xmlns:a16="http://schemas.microsoft.com/office/drawing/2014/main" id="{E1DE083A-57B8-4F41-A328-02AED4D5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0976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361950</xdr:colOff>
      <xdr:row>33</xdr:row>
      <xdr:rowOff>76200</xdr:rowOff>
    </xdr:to>
    <xdr:pic>
      <xdr:nvPicPr>
        <xdr:cNvPr id="3" name="Picture 2" descr="\\vap-kmprs-kaac.dhe.duke.edu\komprise\168908\167647\Private\NSU\LBFRGQ~K\_F59T5~W\_FFOKX~4\AWSV6A~Q\3BIEHZ~7\WB150O~F\GMJVYM~L\02APPD~F\09.04.24 MCF7 GPER rUGDH GPER tx_GPR30 BW.png.png">
          <a:extLst>
            <a:ext uri="{FF2B5EF4-FFF2-40B4-BE49-F238E27FC236}">
              <a16:creationId xmlns:a16="http://schemas.microsoft.com/office/drawing/2014/main" id="{FC4A6EE4-96CE-418D-945D-68399FCE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4720"/>
          <a:ext cx="950976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358140</xdr:colOff>
      <xdr:row>15</xdr:row>
      <xdr:rowOff>76200</xdr:rowOff>
    </xdr:to>
    <xdr:pic>
      <xdr:nvPicPr>
        <xdr:cNvPr id="2" name="Picture 1" descr="T:\NSU\Lab_Goodwin\(0) Staff\.Previous Staff\Annee Nguyen\3. GPER In Vitro Experiments\Western Blots GPER Experiments 2024\GPER experiment blot images\09.02.24 MCF7 GPER rUGDH Blots\09.06.24 MCF7 GPER rUGDH GPER tx_GPR30-UGDH-ACTB_BW.png.png">
          <a:extLst>
            <a:ext uri="{FF2B5EF4-FFF2-40B4-BE49-F238E27FC236}">
              <a16:creationId xmlns:a16="http://schemas.microsoft.com/office/drawing/2014/main" id="{A15ECA1B-2C61-4304-A14C-0EC51EB3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950214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361950</xdr:colOff>
      <xdr:row>33</xdr:row>
      <xdr:rowOff>76200</xdr:rowOff>
    </xdr:to>
    <xdr:pic>
      <xdr:nvPicPr>
        <xdr:cNvPr id="3" name="Picture 2" descr="\\vap-kmprs-kaac.dhe.duke.edu\komprise\168908\167647\Private\NSU\LBFRGQ~K\_F59T5~W\_FFOKX~4\AWSV6A~Q\3BIEHZ~7\WB150O~F\GMJVYM~L\02APPD~F\09.04.24 MCF7 GPER rUGDH GPER tx_GPR30 BW.png.png">
          <a:extLst>
            <a:ext uri="{FF2B5EF4-FFF2-40B4-BE49-F238E27FC236}">
              <a16:creationId xmlns:a16="http://schemas.microsoft.com/office/drawing/2014/main" id="{F0C7C5B4-A02A-4577-B5A1-21BCFE33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8525"/>
          <a:ext cx="950595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24</xdr:col>
      <xdr:colOff>335280</xdr:colOff>
      <xdr:row>15</xdr:row>
      <xdr:rowOff>45720</xdr:rowOff>
    </xdr:to>
    <xdr:pic>
      <xdr:nvPicPr>
        <xdr:cNvPr id="5" name="Picture 4" descr="\\vap-kmprs-kaac.dhe.duke.edu\komprise\168908\167647\Private\NSU\LBFRGQ~K\_F59T5~W\_FFOKX~4\AWSV6A~Q\3BIEHZ~7\WB150O~F\GMJVYM~L\02APPD~F\09.04.24 MCF7 GPER rUGDH Veh vs. E2_GPR30-UGDH BW w ACTB.png.png">
          <a:extLst>
            <a:ext uri="{FF2B5EF4-FFF2-40B4-BE49-F238E27FC236}">
              <a16:creationId xmlns:a16="http://schemas.microsoft.com/office/drawing/2014/main" id="{269A0677-5DB2-416A-B6A3-CF7DD40C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182880"/>
          <a:ext cx="5212080" cy="2606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358140</xdr:colOff>
      <xdr:row>16</xdr:row>
      <xdr:rowOff>76200</xdr:rowOff>
    </xdr:to>
    <xdr:pic>
      <xdr:nvPicPr>
        <xdr:cNvPr id="2" name="Picture 1" descr="\\vap-kmprs-kaac.dhe.duke.edu\komprise\168908\167647\Private\NSU\Lab_Goodwin\(0) Staff\.Previous Staff\Annee Nguyen\3. GPER In Vitro Experiments\Western Blots GPER Experiments 2024\10.18.24 MDA231 GPER w-wo rUGDH_GPR30 BW v2.png.png">
          <a:extLst>
            <a:ext uri="{FF2B5EF4-FFF2-40B4-BE49-F238E27FC236}">
              <a16:creationId xmlns:a16="http://schemas.microsoft.com/office/drawing/2014/main" id="{AE6F7874-1EE8-4D9D-B3EE-9A2E1C1D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950976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142875</xdr:rowOff>
    </xdr:from>
    <xdr:to>
      <xdr:col>15</xdr:col>
      <xdr:colOff>358140</xdr:colOff>
      <xdr:row>35</xdr:row>
      <xdr:rowOff>38100</xdr:rowOff>
    </xdr:to>
    <xdr:pic>
      <xdr:nvPicPr>
        <xdr:cNvPr id="3" name="Picture 2" descr="T:\NSU\Lab_Goodwin\(0) Staff\.Previous Staff\Annee Nguyen\3. GPER In Vitro Experiments\Western Blots GPER Experiments 2024\10.21.24 MDA231 ACTB_GPERtx w-wo rUGDH BW.png.png">
          <a:extLst>
            <a:ext uri="{FF2B5EF4-FFF2-40B4-BE49-F238E27FC236}">
              <a16:creationId xmlns:a16="http://schemas.microsoft.com/office/drawing/2014/main" id="{41FBDA0E-AF7E-4681-A8D9-EC911621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2375"/>
          <a:ext cx="950214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365760</xdr:colOff>
      <xdr:row>52</xdr:row>
      <xdr:rowOff>76200</xdr:rowOff>
    </xdr:to>
    <xdr:pic>
      <xdr:nvPicPr>
        <xdr:cNvPr id="4" name="Picture 3" descr="\\vap-kmprs-kaac.dhe.duke.edu\komprise\168908\167647\Private\NSU\Lab_Goodwin\(0) Staff\.Previous Staff\Annee Nguyen\3. GPER In Vitro Experiments\Western Blots GPER Experiments 2024\10.21.24 MDA231 UGDH-ACTB_GPERtx w-wo rUGDH BW v2.png.png">
          <a:extLst>
            <a:ext uri="{FF2B5EF4-FFF2-40B4-BE49-F238E27FC236}">
              <a16:creationId xmlns:a16="http://schemas.microsoft.com/office/drawing/2014/main" id="{C724F3A2-6F28-436B-A8AC-1585554EE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9440"/>
          <a:ext cx="950976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358140</xdr:colOff>
      <xdr:row>16</xdr:row>
      <xdr:rowOff>76200</xdr:rowOff>
    </xdr:to>
    <xdr:pic>
      <xdr:nvPicPr>
        <xdr:cNvPr id="2" name="Picture 1" descr="\\vap-kmprs-kaac.dhe.duke.edu\komprise\168908\167647\Private\NSU\Lab_Goodwin\(0) Staff\.Previous Staff\Annee Nguyen\3. GPER In Vitro Experiments\Western Blots GPER Experiments 2024\10.18.24 MDA231 GPER w-wo rUGDH_GPR30 BW v2.png.png">
          <a:extLst>
            <a:ext uri="{FF2B5EF4-FFF2-40B4-BE49-F238E27FC236}">
              <a16:creationId xmlns:a16="http://schemas.microsoft.com/office/drawing/2014/main" id="{6C24E533-1056-4B70-BB64-84FC83BE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950595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142875</xdr:rowOff>
    </xdr:from>
    <xdr:to>
      <xdr:col>15</xdr:col>
      <xdr:colOff>358140</xdr:colOff>
      <xdr:row>35</xdr:row>
      <xdr:rowOff>38100</xdr:rowOff>
    </xdr:to>
    <xdr:pic>
      <xdr:nvPicPr>
        <xdr:cNvPr id="3" name="Picture 2" descr="T:\NSU\Lab_Goodwin\(0) Staff\.Previous Staff\Annee Nguyen\3. GPER In Vitro Experiments\Western Blots GPER Experiments 2024\10.21.24 MDA231 ACTB_GPERtx w-wo rUGDH BW.png.png">
          <a:extLst>
            <a:ext uri="{FF2B5EF4-FFF2-40B4-BE49-F238E27FC236}">
              <a16:creationId xmlns:a16="http://schemas.microsoft.com/office/drawing/2014/main" id="{E973DC0C-1BE8-4B38-A5D1-679435AA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0470"/>
          <a:ext cx="9505950" cy="2611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358140</xdr:colOff>
      <xdr:row>52</xdr:row>
      <xdr:rowOff>76200</xdr:rowOff>
    </xdr:to>
    <xdr:pic>
      <xdr:nvPicPr>
        <xdr:cNvPr id="4" name="Picture 3" descr="\\vap-kmprs-kaac.dhe.duke.edu\komprise\168908\167647\Private\NSU\Lab_Goodwin\(0) Staff\.Previous Staff\Annee Nguyen\3. GPER In Vitro Experiments\Western Blots GPER Experiments 2024\10.21.24 MDA231 UGDH-ACTB_GPERtx w-wo rUGDH BW v2.png.png">
          <a:extLst>
            <a:ext uri="{FF2B5EF4-FFF2-40B4-BE49-F238E27FC236}">
              <a16:creationId xmlns:a16="http://schemas.microsoft.com/office/drawing/2014/main" id="{F1922966-DA66-4B56-9142-58783761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77050"/>
          <a:ext cx="950595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</xdr:colOff>
      <xdr:row>0</xdr:row>
      <xdr:rowOff>0</xdr:rowOff>
    </xdr:from>
    <xdr:to>
      <xdr:col>10</xdr:col>
      <xdr:colOff>441960</xdr:colOff>
      <xdr:row>14</xdr:row>
      <xdr:rowOff>99060</xdr:rowOff>
    </xdr:to>
    <xdr:pic>
      <xdr:nvPicPr>
        <xdr:cNvPr id="2" name="Picture 1" descr="T:\NSU\Lab_Goodwin\Figures\Data in Excel Files\ER- cell line UGDH screening.png">
          <a:extLst>
            <a:ext uri="{FF2B5EF4-FFF2-40B4-BE49-F238E27FC236}">
              <a16:creationId xmlns:a16="http://schemas.microsoft.com/office/drawing/2014/main" id="{6752F647-DD27-446D-89ED-CBB35895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6660" y="0"/>
          <a:ext cx="2781300" cy="2659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</xdr:row>
      <xdr:rowOff>0</xdr:rowOff>
    </xdr:from>
    <xdr:to>
      <xdr:col>5</xdr:col>
      <xdr:colOff>551410</xdr:colOff>
      <xdr:row>13</xdr:row>
      <xdr:rowOff>68580</xdr:rowOff>
    </xdr:to>
    <xdr:pic>
      <xdr:nvPicPr>
        <xdr:cNvPr id="3" name="Picture 2" descr="C:\Users\an235\AppData\Local\Temp\27bef97f-df73-4091-a232-4869b67277ec_MCF7_NT_U1_U3_E1_0.1G1_5_2_21.zip.7ec\0000165_01\0000165_01_TH.jpg">
          <a:extLst>
            <a:ext uri="{FF2B5EF4-FFF2-40B4-BE49-F238E27FC236}">
              <a16:creationId xmlns:a16="http://schemas.microsoft.com/office/drawing/2014/main" id="{53BF936F-EE5C-4E31-94E9-C8E03F6B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548640"/>
          <a:ext cx="2989811" cy="1897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7</xdr:col>
      <xdr:colOff>549666</xdr:colOff>
      <xdr:row>15</xdr:row>
      <xdr:rowOff>22860</xdr:rowOff>
    </xdr:to>
    <xdr:pic>
      <xdr:nvPicPr>
        <xdr:cNvPr id="3" name="Picture 2" descr="C:\Users\an235\AppData\Local\Temp\704eeabf-114a-4929-be45-6b64dcd5ed3f_SW231_NT_U1_1_10_100E2_G_UGDH_4_12_21.zip.d3f\0000161_01\0000161_01_TH.jpg">
          <a:extLst>
            <a:ext uri="{FF2B5EF4-FFF2-40B4-BE49-F238E27FC236}">
              <a16:creationId xmlns:a16="http://schemas.microsoft.com/office/drawing/2014/main" id="{0F6D2DA1-599D-48F2-8884-B54D7197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365760"/>
          <a:ext cx="4207267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358141</xdr:colOff>
      <xdr:row>3</xdr:row>
      <xdr:rowOff>45719</xdr:rowOff>
    </xdr:from>
    <xdr:to>
      <xdr:col>4</xdr:col>
      <xdr:colOff>205740</xdr:colOff>
      <xdr:row>20</xdr:row>
      <xdr:rowOff>180450</xdr:rowOff>
    </xdr:to>
    <xdr:pic>
      <xdr:nvPicPr>
        <xdr:cNvPr id="2" name="Picture 1" descr="C:\Users\an235\AppData\Local\Temp\{B0DE3915-D6D3-4A29-960E-92C6C95DF353}.tmp">
          <a:extLst>
            <a:ext uri="{FF2B5EF4-FFF2-40B4-BE49-F238E27FC236}">
              <a16:creationId xmlns:a16="http://schemas.microsoft.com/office/drawing/2014/main" id="{C6FCE587-8407-46CC-A46F-8CFB9CDC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1" y="594359"/>
          <a:ext cx="2285999" cy="3243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</xdr:colOff>
      <xdr:row>3</xdr:row>
      <xdr:rowOff>0</xdr:rowOff>
    </xdr:from>
    <xdr:to>
      <xdr:col>8</xdr:col>
      <xdr:colOff>465950</xdr:colOff>
      <xdr:row>20</xdr:row>
      <xdr:rowOff>164592</xdr:rowOff>
    </xdr:to>
    <xdr:pic>
      <xdr:nvPicPr>
        <xdr:cNvPr id="4" name="Picture 3" descr="C:\Users\an235\AppData\Local\Temp\{2F50EFE1-41E4-42A8-B11B-5130FF9A1D9E}.tmp">
          <a:extLst>
            <a:ext uri="{FF2B5EF4-FFF2-40B4-BE49-F238E27FC236}">
              <a16:creationId xmlns:a16="http://schemas.microsoft.com/office/drawing/2014/main" id="{4FB71F5F-C393-4D6E-BC21-FC90C103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548640"/>
          <a:ext cx="2294749" cy="3273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</xdr:colOff>
      <xdr:row>3</xdr:row>
      <xdr:rowOff>0</xdr:rowOff>
    </xdr:from>
    <xdr:to>
      <xdr:col>12</xdr:col>
      <xdr:colOff>478244</xdr:colOff>
      <xdr:row>20</xdr:row>
      <xdr:rowOff>164592</xdr:rowOff>
    </xdr:to>
    <xdr:pic>
      <xdr:nvPicPr>
        <xdr:cNvPr id="5" name="Picture 4" descr="C:\Users\an235\AppData\Local\Temp\{97DA1EBB-FB27-4644-8726-3F0E44FA93EE}.tmp">
          <a:extLst>
            <a:ext uri="{FF2B5EF4-FFF2-40B4-BE49-F238E27FC236}">
              <a16:creationId xmlns:a16="http://schemas.microsoft.com/office/drawing/2014/main" id="{A7D0BF70-62D4-40E9-B165-4FA4DBBC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1" y="548640"/>
          <a:ext cx="2307043" cy="3273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</xdr:colOff>
      <xdr:row>3</xdr:row>
      <xdr:rowOff>0</xdr:rowOff>
    </xdr:from>
    <xdr:to>
      <xdr:col>16</xdr:col>
      <xdr:colOff>478244</xdr:colOff>
      <xdr:row>20</xdr:row>
      <xdr:rowOff>164592</xdr:rowOff>
    </xdr:to>
    <xdr:pic>
      <xdr:nvPicPr>
        <xdr:cNvPr id="6" name="Picture 5" descr="C:\Users\an235\AppData\Local\Temp\{97DA1EBB-FB27-4644-8726-3F0E44FA93EE}.tmp">
          <a:extLst>
            <a:ext uri="{FF2B5EF4-FFF2-40B4-BE49-F238E27FC236}">
              <a16:creationId xmlns:a16="http://schemas.microsoft.com/office/drawing/2014/main" id="{BCA5473E-2011-47FD-AB2A-7A1184EF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548640"/>
          <a:ext cx="2307043" cy="3273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</xdr:colOff>
      <xdr:row>3</xdr:row>
      <xdr:rowOff>0</xdr:rowOff>
    </xdr:from>
    <xdr:to>
      <xdr:col>20</xdr:col>
      <xdr:colOff>465950</xdr:colOff>
      <xdr:row>20</xdr:row>
      <xdr:rowOff>164592</xdr:rowOff>
    </xdr:to>
    <xdr:pic>
      <xdr:nvPicPr>
        <xdr:cNvPr id="7" name="Picture 6" descr="C:\Users\an235\AppData\Local\Temp\{7EADFECF-A532-4A85-A282-198298DA64B5}.tmp">
          <a:extLst>
            <a:ext uri="{FF2B5EF4-FFF2-40B4-BE49-F238E27FC236}">
              <a16:creationId xmlns:a16="http://schemas.microsoft.com/office/drawing/2014/main" id="{2F50923C-964D-4E43-8FB0-E805277F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548640"/>
          <a:ext cx="2294749" cy="3273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350520</xdr:colOff>
      <xdr:row>25</xdr:row>
      <xdr:rowOff>99060</xdr:rowOff>
    </xdr:from>
    <xdr:to>
      <xdr:col>6</xdr:col>
      <xdr:colOff>125808</xdr:colOff>
      <xdr:row>38</xdr:row>
      <xdr:rowOff>7620</xdr:rowOff>
    </xdr:to>
    <xdr:pic>
      <xdr:nvPicPr>
        <xdr:cNvPr id="8" name="Picture 7" descr="C:\Users\an235\AppData\Local\Temp\{B4458CF8-B1F1-453F-8D67-AD856B6E8862}.tmp">
          <a:extLst>
            <a:ext uri="{FF2B5EF4-FFF2-40B4-BE49-F238E27FC236}">
              <a16:creationId xmlns:a16="http://schemas.microsoft.com/office/drawing/2014/main" id="{10FFE210-BA96-47F8-A2A8-68E5BD2C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467106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510540</xdr:colOff>
      <xdr:row>25</xdr:row>
      <xdr:rowOff>121920</xdr:rowOff>
    </xdr:from>
    <xdr:to>
      <xdr:col>12</xdr:col>
      <xdr:colOff>285828</xdr:colOff>
      <xdr:row>38</xdr:row>
      <xdr:rowOff>30480</xdr:rowOff>
    </xdr:to>
    <xdr:pic>
      <xdr:nvPicPr>
        <xdr:cNvPr id="10" name="Picture 9" descr="C:\Users\an235\AppData\Local\Temp\{CF8A7B4B-687D-463C-80B5-BED41A0D2107}.tmp">
          <a:extLst>
            <a:ext uri="{FF2B5EF4-FFF2-40B4-BE49-F238E27FC236}">
              <a16:creationId xmlns:a16="http://schemas.microsoft.com/office/drawing/2014/main" id="{61751E9C-363A-42E7-900F-9340F9BA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4168140" y="469392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556260</xdr:colOff>
      <xdr:row>25</xdr:row>
      <xdr:rowOff>114300</xdr:rowOff>
    </xdr:from>
    <xdr:to>
      <xdr:col>18</xdr:col>
      <xdr:colOff>331548</xdr:colOff>
      <xdr:row>38</xdr:row>
      <xdr:rowOff>22860</xdr:rowOff>
    </xdr:to>
    <xdr:pic>
      <xdr:nvPicPr>
        <xdr:cNvPr id="11" name="Picture 10" descr="C:\Users\an235\AppData\Local\Temp\{58B98445-C4B6-4FC5-9C11-C591E4BCC0AD}.tmp">
          <a:extLst>
            <a:ext uri="{FF2B5EF4-FFF2-40B4-BE49-F238E27FC236}">
              <a16:creationId xmlns:a16="http://schemas.microsoft.com/office/drawing/2014/main" id="{4B60F64A-CD59-44CD-8437-A93F4A01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68630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259080</xdr:colOff>
      <xdr:row>42</xdr:row>
      <xdr:rowOff>22860</xdr:rowOff>
    </xdr:from>
    <xdr:to>
      <xdr:col>6</xdr:col>
      <xdr:colOff>34368</xdr:colOff>
      <xdr:row>54</xdr:row>
      <xdr:rowOff>114300</xdr:rowOff>
    </xdr:to>
    <xdr:pic>
      <xdr:nvPicPr>
        <xdr:cNvPr id="12" name="Picture 11" descr="C:\Users\an235\AppData\Local\Temp\{94CCA089-D3DD-4F8F-B56E-BB80D873D327}.tmp">
          <a:extLst>
            <a:ext uri="{FF2B5EF4-FFF2-40B4-BE49-F238E27FC236}">
              <a16:creationId xmlns:a16="http://schemas.microsoft.com/office/drawing/2014/main" id="{2FC61F77-EB53-422F-9C0D-86415BE3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770382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12</xdr:col>
      <xdr:colOff>384888</xdr:colOff>
      <xdr:row>54</xdr:row>
      <xdr:rowOff>91440</xdr:rowOff>
    </xdr:to>
    <xdr:pic>
      <xdr:nvPicPr>
        <xdr:cNvPr id="13" name="Picture 12" descr="C:\Users\an235\AppData\Local\Temp\{26381B59-7EFF-45C7-8B1F-922F00FD74E8}.tmp">
          <a:extLst>
            <a:ext uri="{FF2B5EF4-FFF2-40B4-BE49-F238E27FC236}">
              <a16:creationId xmlns:a16="http://schemas.microsoft.com/office/drawing/2014/main" id="{15B645DD-D5B0-4ACC-B54E-82367D2A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68096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18</xdr:col>
      <xdr:colOff>384888</xdr:colOff>
      <xdr:row>54</xdr:row>
      <xdr:rowOff>91440</xdr:rowOff>
    </xdr:to>
    <xdr:pic>
      <xdr:nvPicPr>
        <xdr:cNvPr id="14" name="Picture 13" descr="C:\Users\an235\AppData\Local\Temp\{0055F43B-55BF-4627-A1D2-0DBE43AF6D11}.tmp">
          <a:extLst>
            <a:ext uri="{FF2B5EF4-FFF2-40B4-BE49-F238E27FC236}">
              <a16:creationId xmlns:a16="http://schemas.microsoft.com/office/drawing/2014/main" id="{3E578C38-3D51-4F33-94E3-E391E8B37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68096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59</xdr:row>
      <xdr:rowOff>30480</xdr:rowOff>
    </xdr:from>
    <xdr:to>
      <xdr:col>6</xdr:col>
      <xdr:colOff>3888</xdr:colOff>
      <xdr:row>71</xdr:row>
      <xdr:rowOff>121920</xdr:rowOff>
    </xdr:to>
    <xdr:pic>
      <xdr:nvPicPr>
        <xdr:cNvPr id="15" name="Picture 14" descr="C:\Users\an235\AppData\Local\Temp\{F81B1FD4-89A1-46C2-BEF6-2C1041A4F1C4}.tmp">
          <a:extLst>
            <a:ext uri="{FF2B5EF4-FFF2-40B4-BE49-F238E27FC236}">
              <a16:creationId xmlns:a16="http://schemas.microsoft.com/office/drawing/2014/main" id="{81ADFC01-55B3-4C5A-A83F-B06BE665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82040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259081</xdr:colOff>
      <xdr:row>60</xdr:row>
      <xdr:rowOff>0</xdr:rowOff>
    </xdr:from>
    <xdr:to>
      <xdr:col>13</xdr:col>
      <xdr:colOff>53341</xdr:colOff>
      <xdr:row>72</xdr:row>
      <xdr:rowOff>104074</xdr:rowOff>
    </xdr:to>
    <xdr:pic>
      <xdr:nvPicPr>
        <xdr:cNvPr id="16" name="Picture 15" descr="C:\Users\an235\AppData\Local\Temp\{D7BE9D25-8BDE-4D48-B67D-4841FF7D0964}.tmp">
          <a:extLst>
            <a:ext uri="{FF2B5EF4-FFF2-40B4-BE49-F238E27FC236}">
              <a16:creationId xmlns:a16="http://schemas.microsoft.com/office/drawing/2014/main" id="{0EDFC97E-E5DB-4E52-99BA-7DE345D2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526281" y="10972800"/>
          <a:ext cx="3451860" cy="229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</xdr:row>
      <xdr:rowOff>0</xdr:rowOff>
    </xdr:from>
    <xdr:to>
      <xdr:col>18</xdr:col>
      <xdr:colOff>259080</xdr:colOff>
      <xdr:row>69</xdr:row>
      <xdr:rowOff>152400</xdr:rowOff>
    </xdr:to>
    <xdr:pic>
      <xdr:nvPicPr>
        <xdr:cNvPr id="17" name="Picture 16" descr="C:\Users\an235\AppData\Local\Temp\7bdd1402-6a68-4241-96eb-109fa12a7bdf_SW231 ERK TOTAL ROIs_2023-03-15.zip.bdf\0002211_02\0002211_02_TH.jpg">
          <a:extLst>
            <a:ext uri="{FF2B5EF4-FFF2-40B4-BE49-F238E27FC236}">
              <a16:creationId xmlns:a16="http://schemas.microsoft.com/office/drawing/2014/main" id="{64A51B23-2108-4D69-AEF5-219A18A8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0972800"/>
          <a:ext cx="2697480" cy="1798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5</xdr:col>
      <xdr:colOff>384888</xdr:colOff>
      <xdr:row>87</xdr:row>
      <xdr:rowOff>91440</xdr:rowOff>
    </xdr:to>
    <xdr:pic>
      <xdr:nvPicPr>
        <xdr:cNvPr id="18" name="Picture 17" descr="C:\Users\an235\AppData\Local\Temp\{10D21107-3CB4-4CBC-812A-3C53B6E1B437}.tmp">
          <a:extLst>
            <a:ext uri="{FF2B5EF4-FFF2-40B4-BE49-F238E27FC236}">
              <a16:creationId xmlns:a16="http://schemas.microsoft.com/office/drawing/2014/main" id="{C6E6C436-5A77-470A-A7C3-615BA6E1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343288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358140</xdr:colOff>
      <xdr:row>75</xdr:row>
      <xdr:rowOff>60960</xdr:rowOff>
    </xdr:from>
    <xdr:to>
      <xdr:col>10</xdr:col>
      <xdr:colOff>192460</xdr:colOff>
      <xdr:row>87</xdr:row>
      <xdr:rowOff>152400</xdr:rowOff>
    </xdr:to>
    <xdr:pic>
      <xdr:nvPicPr>
        <xdr:cNvPr id="19" name="Picture 18" descr="C:\Users\an235\AppData\Local\Temp\{0EEFF679-50E7-4CD8-80DB-78A99F97779D}.tmp">
          <a:extLst>
            <a:ext uri="{FF2B5EF4-FFF2-40B4-BE49-F238E27FC236}">
              <a16:creationId xmlns:a16="http://schemas.microsoft.com/office/drawing/2014/main" id="{48B9FDB7-6784-40E3-820A-DF5DA04D6B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946" b="18212"/>
        <a:stretch/>
      </xdr:blipFill>
      <xdr:spPr bwMode="auto">
        <a:xfrm>
          <a:off x="4625340" y="13776960"/>
          <a:ext cx="166312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90C8-2034-4A3D-A587-E96E8B16AD4C}">
  <dimension ref="A1:B50"/>
  <sheetViews>
    <sheetView tabSelected="1" workbookViewId="0">
      <selection activeCell="D12" sqref="D12"/>
    </sheetView>
  </sheetViews>
  <sheetFormatPr defaultRowHeight="14.4" x14ac:dyDescent="0.3"/>
  <cols>
    <col min="1" max="1" width="53.5546875" customWidth="1"/>
    <col min="2" max="2" width="21.33203125" customWidth="1"/>
  </cols>
  <sheetData>
    <row r="1" spans="1:2" x14ac:dyDescent="0.3">
      <c r="A1" s="1" t="s">
        <v>32</v>
      </c>
      <c r="B1" s="1" t="s">
        <v>36</v>
      </c>
    </row>
    <row r="2" spans="1:2" x14ac:dyDescent="0.3">
      <c r="A2" s="2" t="s">
        <v>0</v>
      </c>
      <c r="B2" t="s">
        <v>33</v>
      </c>
    </row>
    <row r="3" spans="1:2" x14ac:dyDescent="0.3">
      <c r="A3" s="2" t="s">
        <v>1</v>
      </c>
      <c r="B3" t="s">
        <v>33</v>
      </c>
    </row>
    <row r="4" spans="1:2" x14ac:dyDescent="0.3">
      <c r="A4" s="2" t="s">
        <v>2</v>
      </c>
      <c r="B4" t="s">
        <v>34</v>
      </c>
    </row>
    <row r="5" spans="1:2" x14ac:dyDescent="0.3">
      <c r="A5" s="2" t="s">
        <v>3</v>
      </c>
      <c r="B5" t="s">
        <v>34</v>
      </c>
    </row>
    <row r="6" spans="1:2" x14ac:dyDescent="0.3">
      <c r="A6" s="2" t="s">
        <v>4</v>
      </c>
      <c r="B6" t="s">
        <v>33</v>
      </c>
    </row>
    <row r="7" spans="1:2" x14ac:dyDescent="0.3">
      <c r="A7" s="2" t="s">
        <v>5</v>
      </c>
      <c r="B7" t="s">
        <v>33</v>
      </c>
    </row>
    <row r="8" spans="1:2" x14ac:dyDescent="0.3">
      <c r="A8" s="2" t="s">
        <v>6</v>
      </c>
      <c r="B8" t="s">
        <v>34</v>
      </c>
    </row>
    <row r="9" spans="1:2" x14ac:dyDescent="0.3">
      <c r="A9" s="2" t="s">
        <v>7</v>
      </c>
      <c r="B9" t="s">
        <v>34</v>
      </c>
    </row>
    <row r="10" spans="1:2" x14ac:dyDescent="0.3">
      <c r="A10" s="2" t="s">
        <v>8</v>
      </c>
      <c r="B10" t="s">
        <v>33</v>
      </c>
    </row>
    <row r="11" spans="1:2" x14ac:dyDescent="0.3">
      <c r="A11" s="2" t="s">
        <v>9</v>
      </c>
      <c r="B11" t="s">
        <v>35</v>
      </c>
    </row>
    <row r="12" spans="1:2" x14ac:dyDescent="0.3">
      <c r="A12" s="2" t="s">
        <v>10</v>
      </c>
      <c r="B12" t="s">
        <v>33</v>
      </c>
    </row>
    <row r="13" spans="1:2" x14ac:dyDescent="0.3">
      <c r="A13" s="2" t="s">
        <v>11</v>
      </c>
      <c r="B13" t="s">
        <v>35</v>
      </c>
    </row>
    <row r="14" spans="1:2" x14ac:dyDescent="0.3">
      <c r="A14" s="2" t="s">
        <v>12</v>
      </c>
      <c r="B14" t="s">
        <v>33</v>
      </c>
    </row>
    <row r="15" spans="1:2" x14ac:dyDescent="0.3">
      <c r="A15" s="2" t="s">
        <v>13</v>
      </c>
      <c r="B15" t="s">
        <v>33</v>
      </c>
    </row>
    <row r="16" spans="1:2" x14ac:dyDescent="0.3">
      <c r="A16" s="2" t="s">
        <v>14</v>
      </c>
      <c r="B16" t="s">
        <v>34</v>
      </c>
    </row>
    <row r="17" spans="1:2" x14ac:dyDescent="0.3">
      <c r="A17" s="2" t="s">
        <v>15</v>
      </c>
      <c r="B17" t="s">
        <v>34</v>
      </c>
    </row>
    <row r="18" spans="1:2" x14ac:dyDescent="0.3">
      <c r="A18" s="2" t="s">
        <v>16</v>
      </c>
      <c r="B18" t="s">
        <v>34</v>
      </c>
    </row>
    <row r="19" spans="1:2" x14ac:dyDescent="0.3">
      <c r="A19" s="2" t="s">
        <v>17</v>
      </c>
      <c r="B19" t="s">
        <v>34</v>
      </c>
    </row>
    <row r="20" spans="1:2" x14ac:dyDescent="0.3">
      <c r="A20" s="2" t="s">
        <v>18</v>
      </c>
      <c r="B20" t="s">
        <v>34</v>
      </c>
    </row>
    <row r="21" spans="1:2" x14ac:dyDescent="0.3">
      <c r="A21" s="2" t="s">
        <v>19</v>
      </c>
      <c r="B21" t="s">
        <v>34</v>
      </c>
    </row>
    <row r="22" spans="1:2" x14ac:dyDescent="0.3">
      <c r="A22" s="2" t="s">
        <v>20</v>
      </c>
      <c r="B22" t="s">
        <v>34</v>
      </c>
    </row>
    <row r="23" spans="1:2" x14ac:dyDescent="0.3">
      <c r="A23" s="2" t="s">
        <v>21</v>
      </c>
      <c r="B23" t="s">
        <v>34</v>
      </c>
    </row>
    <row r="24" spans="1:2" x14ac:dyDescent="0.3">
      <c r="A24" s="2" t="s">
        <v>22</v>
      </c>
      <c r="B24" t="s">
        <v>34</v>
      </c>
    </row>
    <row r="25" spans="1:2" x14ac:dyDescent="0.3">
      <c r="A25" s="2" t="s">
        <v>28</v>
      </c>
      <c r="B25" t="s">
        <v>34</v>
      </c>
    </row>
    <row r="26" spans="1:2" x14ac:dyDescent="0.3">
      <c r="A26" s="2" t="s">
        <v>27</v>
      </c>
      <c r="B26" t="s">
        <v>34</v>
      </c>
    </row>
    <row r="27" spans="1:2" x14ac:dyDescent="0.3">
      <c r="A27" s="2" t="s">
        <v>26</v>
      </c>
      <c r="B27" t="s">
        <v>34</v>
      </c>
    </row>
    <row r="28" spans="1:2" x14ac:dyDescent="0.3">
      <c r="A28" s="2" t="s">
        <v>25</v>
      </c>
      <c r="B28" t="s">
        <v>34</v>
      </c>
    </row>
    <row r="29" spans="1:2" x14ac:dyDescent="0.3">
      <c r="A29" s="2" t="s">
        <v>24</v>
      </c>
      <c r="B29" t="s">
        <v>34</v>
      </c>
    </row>
    <row r="30" spans="1:2" x14ac:dyDescent="0.3">
      <c r="A30" s="2" t="s">
        <v>23</v>
      </c>
      <c r="B30" t="s">
        <v>34</v>
      </c>
    </row>
    <row r="31" spans="1:2" x14ac:dyDescent="0.3">
      <c r="A31" s="2" t="s">
        <v>29</v>
      </c>
      <c r="B31" t="s">
        <v>34</v>
      </c>
    </row>
    <row r="32" spans="1:2" x14ac:dyDescent="0.3">
      <c r="A32" s="2" t="s">
        <v>30</v>
      </c>
      <c r="B32" t="s">
        <v>34</v>
      </c>
    </row>
    <row r="33" spans="1:2" x14ac:dyDescent="0.3">
      <c r="A33" s="2" t="s">
        <v>31</v>
      </c>
      <c r="B33" t="s">
        <v>34</v>
      </c>
    </row>
    <row r="34" spans="1:2" x14ac:dyDescent="0.3">
      <c r="A34" s="2" t="s">
        <v>1174</v>
      </c>
      <c r="B34" t="s">
        <v>33</v>
      </c>
    </row>
    <row r="35" spans="1:2" x14ac:dyDescent="0.3">
      <c r="A35" s="2" t="s">
        <v>1173</v>
      </c>
      <c r="B35" t="s">
        <v>33</v>
      </c>
    </row>
    <row r="36" spans="1:2" x14ac:dyDescent="0.3">
      <c r="A36" s="2" t="s">
        <v>1175</v>
      </c>
      <c r="B36" t="s">
        <v>34</v>
      </c>
    </row>
    <row r="37" spans="1:2" x14ac:dyDescent="0.3">
      <c r="A37" s="2" t="s">
        <v>1176</v>
      </c>
      <c r="B37" t="s">
        <v>33</v>
      </c>
    </row>
    <row r="38" spans="1:2" x14ac:dyDescent="0.3">
      <c r="A38" s="2" t="s">
        <v>1177</v>
      </c>
      <c r="B38" t="s">
        <v>33</v>
      </c>
    </row>
    <row r="39" spans="1:2" x14ac:dyDescent="0.3">
      <c r="A39" s="2" t="s">
        <v>1178</v>
      </c>
      <c r="B39" t="s">
        <v>33</v>
      </c>
    </row>
    <row r="40" spans="1:2" x14ac:dyDescent="0.3">
      <c r="A40" s="2" t="s">
        <v>1179</v>
      </c>
      <c r="B40" t="s">
        <v>34</v>
      </c>
    </row>
    <row r="41" spans="1:2" x14ac:dyDescent="0.3">
      <c r="A41" s="2" t="s">
        <v>1180</v>
      </c>
      <c r="B41" t="s">
        <v>34</v>
      </c>
    </row>
    <row r="42" spans="1:2" x14ac:dyDescent="0.3">
      <c r="A42" s="2" t="s">
        <v>1181</v>
      </c>
      <c r="B42" t="s">
        <v>34</v>
      </c>
    </row>
    <row r="43" spans="1:2" x14ac:dyDescent="0.3">
      <c r="A43" s="2" t="s">
        <v>1182</v>
      </c>
      <c r="B43" t="s">
        <v>34</v>
      </c>
    </row>
    <row r="44" spans="1:2" x14ac:dyDescent="0.3">
      <c r="A44" s="2" t="s">
        <v>1183</v>
      </c>
      <c r="B44" t="s">
        <v>34</v>
      </c>
    </row>
    <row r="45" spans="1:2" x14ac:dyDescent="0.3">
      <c r="A45" s="2" t="s">
        <v>1184</v>
      </c>
      <c r="B45" t="s">
        <v>33</v>
      </c>
    </row>
    <row r="46" spans="1:2" x14ac:dyDescent="0.3">
      <c r="A46" s="2" t="s">
        <v>1185</v>
      </c>
      <c r="B46" t="s">
        <v>33</v>
      </c>
    </row>
    <row r="47" spans="1:2" x14ac:dyDescent="0.3">
      <c r="A47" s="2" t="s">
        <v>1186</v>
      </c>
      <c r="B47" t="s">
        <v>34</v>
      </c>
    </row>
    <row r="48" spans="1:2" x14ac:dyDescent="0.3">
      <c r="A48" s="2" t="s">
        <v>1187</v>
      </c>
      <c r="B48" t="s">
        <v>34</v>
      </c>
    </row>
    <row r="49" spans="1:2" x14ac:dyDescent="0.3">
      <c r="A49" s="2" t="s">
        <v>1188</v>
      </c>
      <c r="B49" t="s">
        <v>34</v>
      </c>
    </row>
    <row r="50" spans="1:2" x14ac:dyDescent="0.3">
      <c r="A50" s="2" t="s">
        <v>1189</v>
      </c>
      <c r="B50" t="s">
        <v>1190</v>
      </c>
    </row>
  </sheetData>
  <hyperlinks>
    <hyperlink ref="A4" location="'Fig 2C - MDA231 RNA'!A1" display="Fig 2C - MDA231 RNA" xr:uid="{FAE6BCB8-7D34-4858-A1E2-AEA91C202EDE}"/>
    <hyperlink ref="A16" location="'Fig 3E - MDA231 Extravasation'!A1" display="Fig 3E - MDA231 Extravasation Expt" xr:uid="{227A917B-7A5C-40B7-80BF-BBC2A806F627}"/>
    <hyperlink ref="A17" location="'Fig 3G MDA231 In Vivo Met'!A1" display="Fig 3G - MDA231 Metastasis Week 7 Figure" xr:uid="{FC9F622C-2D85-487E-B513-CF405E0C7E1D}"/>
    <hyperlink ref="A18" location="'Fig 3H MDA231 Met Survival'!A1" display="Fig 3H - MDA231 Survival Curve" xr:uid="{E1756969-B954-4B6E-A39E-1FED3FE8E877}"/>
    <hyperlink ref="A19" location="'Fig4A.MCF7-GPER-Scratch-noUGDH'!A1" display="Fig 4A - MCF7/GPER pharm scratch" xr:uid="{8B4D65DF-39F3-422E-A507-37A9C8C1993B}"/>
    <hyperlink ref="A22" location="'Fig4D.MCF7-GPER-Scratch-rUGDH'!A1" display="Fig 4D - MCF7/+rUGDH GPER pharm scratch" xr:uid="{4B5AD525-C795-46E5-821D-549A3BEC599D}"/>
    <hyperlink ref="A23" location="'Fig4E.MCF7-GPER-Transwell-rUGDH'!A1" display="Fig 4E - MCF7/+rUGDH GPER pharm transwell" xr:uid="{4F71253C-46C6-44C0-9FDF-0B16A4009B42}"/>
    <hyperlink ref="A20" location="'Fig4B.MCF7-GPER_Trans-no-rUGDH'!A1" display="Fig 4B - MCF7/GPER pharma transwell" xr:uid="{0709484F-8200-4D24-9F22-F46380460D06}"/>
    <hyperlink ref="A25" location="'Fig4G.MDA231-GPER-Scratch-noUGD'!A1" display="Fig 4G - MDA231/GPER pharm scratch" xr:uid="{9C8E58F7-87E9-4042-9377-E74C102C1C60}"/>
    <hyperlink ref="A26" location="'Fig4H.MDA231-GPER-Trans-norUGDH'!A1" display="Fig 4H - MDA231/GPER pharma transwell" xr:uid="{0A252657-9BC9-4265-9379-01B1C1B1EBCF}"/>
    <hyperlink ref="A28" location="'Fig4J.MDA231-GPER-Scratch-rUGDH'!A1" display="Fig 4J - MDA231/+rUGDH GPER pharm scratch" xr:uid="{15077D3C-C082-4FC5-8C0E-61655198F028}"/>
    <hyperlink ref="A29" location="'Fig4K.MDA231-GPER-rUGDH-Trans'!A1" display="Fig 4K - MDA231/+rUGDH GPER pharm transwell" xr:uid="{9D31B678-F3B7-42CD-91B8-224766370129}"/>
    <hyperlink ref="A21" location="'Fig4C.MCF7-GPER-no rUGDH_Wblots'!A1" display="Fig 4C - MCF7 GPER-UGDH Wblots" xr:uid="{A02B0BFB-AA1C-4ADF-8243-BFC9940C03B0}"/>
    <hyperlink ref="A24" location="'Fig4F.MCF7-GPER-rUGDH_Wblots'!A1" display="Fig 4F - MCF7 GPER + rUGDH Wblots" xr:uid="{F0B632B8-97A8-4FB8-B060-245E7BAB4A2D}"/>
    <hyperlink ref="A27" location="'Fig4I. MDA231-GPER-no rUGDH WBs'!A1" display="Fig 4I - MDA231 GPER-UGDH Wblots" xr:uid="{1962D657-3B12-49FA-8B48-01D9BD9E5140}"/>
    <hyperlink ref="A30" location="'Fig4L. MDA231-GPER-w-rUGDH_WBs'!A1" display="Fig 4L - MDA231 GPER + rUGDH Wblots" xr:uid="{92DDA4A2-01A2-448E-8583-B9B58335C10E}"/>
    <hyperlink ref="A33" location="'Fig 5C. RNAseq validation'!A1" display="Fig 5C - RNA seq validation qPCR " xr:uid="{6BD61AA7-D768-493A-9039-DDC49107EEC6}"/>
    <hyperlink ref="A48" location="'Supp. Fig6A- MDA231 SNAI1 RNA'!A1" display="Supp. Fig 6A - MDA231 SNAI1 RNA expression" xr:uid="{B669F0F2-1295-4450-A404-0C22A4BC6F03}"/>
    <hyperlink ref="A49" location="'Supp. Fig6B_MDA231-CDH1-RNA'!A1" display="Supp. Fig 6B - MDA231 CDH1 RNA expression" xr:uid="{066F33BC-1D0E-4CA4-B800-4CE30F29E583}"/>
    <hyperlink ref="A50" location="'Supp. Fig6C_MDA231_CDH2-RNA'!A1" display="Supp. Fig 6C - MDA231 CDH2 RNA expression" xr:uid="{EF7D43E3-3E39-4507-8B0F-58CBC0DAE282}"/>
    <hyperlink ref="A40" location="'Supp. Fig2D - MDA468 RNA'!A1" display="Supp. Fig 2D - MDA468 UGDH RNA Expression" xr:uid="{F5AF02A7-683C-4587-9331-A832AECE13F3}"/>
    <hyperlink ref="A41" location="'Supp. Fig2E - MDA468 Scratch'!A1" display="Supp. Fig 2E - MDA468 Scratch Assay" xr:uid="{1E793A7F-4885-4136-8150-A2D0ACD1F3EE}"/>
    <hyperlink ref="A42" location="'Supp. Fig2F - MDA468 Transwell'!A1" display="Supp. Fig 2F - MDA468 Transwell Assay" xr:uid="{EE3C2FA7-AE5A-479E-9E4B-BDB9CFE1D4C1}"/>
    <hyperlink ref="A43" location="'Supp.Fig.3E_MDA468-PrimaryTumor'!A1" display="Supp. Fig 3A - MDA468 Primary Tumor Growth" xr:uid="{C9D4E263-DB3F-4BCA-A8DA-8832B769D185}"/>
    <hyperlink ref="A44" location="'Supp.Fig.3B_MDA468 Met Expt'!A1" display="Supp. Fig 3B - MDA468 Metastasis Survival Curve " xr:uid="{A0E0E22E-B453-4DFF-ADE8-018795D33F8F}"/>
    <hyperlink ref="A39" location="'Supp.Fig2C_T47D Transwell'!A1" display="Supp. Fig 2C - T47D Transwell Assay" xr:uid="{77E44FD3-A6D8-4D6D-9F3C-C70BA14D57F0}"/>
    <hyperlink ref="A38" location="'Supp.Fig2B_T47D Scratch'!A1" display="Supp. Fig 2B - T47D Scratch Assay" xr:uid="{CF47FFB2-995D-45EE-A051-05DFF976198C}"/>
    <hyperlink ref="A37" location="'Supp.Fig.2A_T47D RNA'!A1" display="Supp. Fig. 2A - T47D UGDH RNA Expression" xr:uid="{8F342A9B-AFAD-4B03-8D03-4F47E625359A}"/>
    <hyperlink ref="A13" location="'Fig.2L_MDA231 Proliferation'!A1" display="Fig 2L - MDA231 Proliferation" xr:uid="{110A9236-7CCF-4BCB-A0E6-30057303C85A}"/>
    <hyperlink ref="A12" location="'Fig.2K_MDA231 Colony Form'!A1" display="Fig 2K - MDA231 Colony Formation" xr:uid="{F0371765-0D4F-4A58-B5D8-F99FA9E39700}"/>
    <hyperlink ref="A15" location="'Fig.3C_MDA231 Primary Tumor'!A1" display="Fig 3C - MDA231 Primary Tumor Growth" xr:uid="{64CD7AF5-ED31-44F5-A93F-00154D0FA459}"/>
    <hyperlink ref="A14" location="'Fig.3B_MCF7 Primary Tumor'!A1" display="Fig 3B - MCF7 Primary Tumor Growth" xr:uid="{B9751F68-4F7C-4AA6-BDC8-BABCEBDA71DB}"/>
    <hyperlink ref="A11" location="'Fig.2J_MCF7 Proliferation'!A1" display="Fig 2J - MCF7 Proliferation" xr:uid="{90F4D374-7814-46F3-AFAB-69392736A92C}"/>
    <hyperlink ref="A10" location="'Fig.2I_MCF7 Colony Form'!A1" display="Fig 2I - MCF7 Colony Formation" xr:uid="{6F25420D-D76F-4FB7-876F-A5FAAEC15314}"/>
    <hyperlink ref="A9" location="'Fig.2H_MDA231 Transwell'!A1" display="Fig 2H - MDA231 Transwell" xr:uid="{14E5CF36-E50E-41D0-BD94-A79FD016A2E8}"/>
    <hyperlink ref="A8" location="'Fig.2G_MDA231 Scratch'!A1" display="Fig 2G - MDA231 Scratch" xr:uid="{F3357CE6-9425-45B8-B96C-BB841B2F0B61}"/>
    <hyperlink ref="A7" location="'Fig.2F_MCF7 Transwell'!A1" display="Fig 2F - MCF7 Transwell" xr:uid="{290F602F-3CA8-4B93-842B-5BBFDA1DD0CF}"/>
    <hyperlink ref="A6" location="'Fig.2E_MCF7 Scratch'!A1" display="Fig 2E - MCF7 Scratch" xr:uid="{E431801C-EE84-4AA4-B977-13AF344084EB}"/>
    <hyperlink ref="A5" location="'Fig 2D - MDA231 Protein'!A1" display="Fig 2D - MDA231 Protein" xr:uid="{6B7AB791-4878-45F4-AC26-B2FC302E432D}"/>
    <hyperlink ref="A2" location="'Fig.2A - MCF7 RNA'!A1" display="Fig 2A - MCF7 RNA" xr:uid="{8FFF3A73-4040-4E17-BD30-87FA551F75B2}"/>
    <hyperlink ref="A3" location="'Fig.2B - MCF7 Protein'!A1" display="Fig 2B - MCF7 Protein" xr:uid="{FD5271B8-B0D8-48D7-9B76-CF0D53091CD7}"/>
    <hyperlink ref="A34" location="'SuppFig1A.ER+ BC UGDH RNA'!A1" display="Supp. Fig. 1A - UGDH Expression in ER+ BC (RNA)" xr:uid="{097736B5-681F-4A18-948B-6074F85FE410}"/>
    <hyperlink ref="A36" location="'SuppFig1C. ER- BC UGDH Protein'!A1" display="Supp. Fig. 1C - UGDH Expression in ER- BC (Protein)" xr:uid="{16F69D0D-CBFB-4626-9D72-64E51221EC79}"/>
    <hyperlink ref="A31" location="'Fig.5A-MDA231 RNAseq NT.E2vsCS'!A1" display="Fig 5A - pathway analysis NT MDA231 + E2 vs NT MDA231 + Veh" xr:uid="{467ABCF0-5F68-49EB-BF26-419410D426C7}"/>
    <hyperlink ref="A32" location="'Fig.5B-MDA231 Rseq U1.E2vsNT.E2'!A1" display="Fig 5B - pathway analysis U1 MDA231 + E2 vs NT MDA231 + E2" xr:uid="{80F3279F-7D25-4B17-A444-683DCC0A0846}"/>
    <hyperlink ref="A35" location="'Supp1B_ER+ 24h-48h'!A1" display="Supp. Fig. 1B - UGDH Expression Time Course in ER+ BC (Protein)" xr:uid="{314C4FD9-2FC2-4492-B891-AC2C6F5D95A0}"/>
    <hyperlink ref="A47" location="'SuppFig 5A_MDA231 mTOR blots'!A1" display="Supp. Fig 5A - MDA231 mTOR/Akt Western Blots" xr:uid="{535CF54F-B863-4060-AEA3-9E478503AC7A}"/>
    <hyperlink ref="A45" location="'SuppFig.4A - MCF7 GPER blot'!A1" display="Supp. Fig 4A - MCF7 GPR30 Expression (Protein)" xr:uid="{C02A8470-8293-4F37-8737-A42061B22CDD}"/>
    <hyperlink ref="A46" location="'SuppFig.4B - MDA231 GPER blot'!A1" display="Supp. Fig 4B - MDA231 GPR30 Expression (Protein)" xr:uid="{DC7265F5-69B0-458E-A36A-F8868697771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CF98-CFFA-4436-A87E-7B6F05711D79}">
  <dimension ref="A1:BE4"/>
  <sheetViews>
    <sheetView workbookViewId="0"/>
  </sheetViews>
  <sheetFormatPr defaultRowHeight="14.4" x14ac:dyDescent="0.3"/>
  <sheetData>
    <row r="1" spans="1:57" x14ac:dyDescent="0.3">
      <c r="A1" s="2" t="s">
        <v>52</v>
      </c>
    </row>
    <row r="2" spans="1:57" x14ac:dyDescent="0.3">
      <c r="B2" s="538" t="s">
        <v>1302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 t="s">
        <v>1303</v>
      </c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8"/>
      <c r="AZ2" s="538"/>
      <c r="BA2" s="538"/>
      <c r="BB2" s="538"/>
      <c r="BC2" s="538"/>
      <c r="BD2" s="538"/>
      <c r="BE2" s="538"/>
    </row>
    <row r="3" spans="1:57" x14ac:dyDescent="0.3">
      <c r="A3" t="s">
        <v>148</v>
      </c>
      <c r="B3" s="528">
        <v>27</v>
      </c>
      <c r="C3" s="528">
        <v>56</v>
      </c>
      <c r="D3" s="528">
        <v>71</v>
      </c>
      <c r="E3" s="528">
        <v>60</v>
      </c>
      <c r="F3" s="528">
        <v>37</v>
      </c>
      <c r="G3" s="528">
        <v>64</v>
      </c>
      <c r="H3" s="528">
        <v>78</v>
      </c>
      <c r="I3" s="528">
        <v>65</v>
      </c>
      <c r="J3" s="528">
        <v>88</v>
      </c>
      <c r="K3" s="528">
        <v>53</v>
      </c>
      <c r="L3" s="528">
        <v>67</v>
      </c>
      <c r="M3" s="528">
        <v>86</v>
      </c>
      <c r="N3" s="528"/>
      <c r="O3" s="528">
        <v>75</v>
      </c>
      <c r="P3" s="528">
        <v>73</v>
      </c>
      <c r="Q3" s="528">
        <v>72</v>
      </c>
      <c r="R3" s="528">
        <v>51</v>
      </c>
      <c r="S3" s="528">
        <v>77</v>
      </c>
      <c r="T3" s="528">
        <v>76</v>
      </c>
      <c r="U3" s="528">
        <v>80</v>
      </c>
      <c r="V3" s="528">
        <v>86</v>
      </c>
      <c r="W3" s="528">
        <v>66</v>
      </c>
      <c r="X3" s="528">
        <v>60</v>
      </c>
      <c r="Y3" s="528">
        <v>82</v>
      </c>
      <c r="Z3" s="528">
        <v>81</v>
      </c>
      <c r="AA3" s="528">
        <v>79</v>
      </c>
      <c r="AB3" s="528">
        <v>86</v>
      </c>
      <c r="AC3" s="528">
        <v>52</v>
      </c>
      <c r="AD3" s="528">
        <v>24</v>
      </c>
      <c r="AE3" s="528">
        <v>52</v>
      </c>
      <c r="AF3" s="528">
        <v>39</v>
      </c>
      <c r="AG3" s="528">
        <v>24</v>
      </c>
      <c r="AH3" s="528">
        <v>34</v>
      </c>
      <c r="AI3" s="528">
        <v>44</v>
      </c>
      <c r="AJ3" s="528">
        <v>57</v>
      </c>
      <c r="AK3" s="528">
        <v>34</v>
      </c>
      <c r="AL3" s="528">
        <v>32</v>
      </c>
      <c r="AM3" s="528">
        <v>53</v>
      </c>
      <c r="AN3" s="528">
        <v>45</v>
      </c>
      <c r="AO3" s="528">
        <v>46</v>
      </c>
      <c r="AP3" s="528">
        <v>20</v>
      </c>
      <c r="AQ3" s="528">
        <v>69</v>
      </c>
      <c r="AR3" s="528">
        <v>56</v>
      </c>
      <c r="AS3" s="528">
        <v>66</v>
      </c>
      <c r="AT3" s="528">
        <v>44</v>
      </c>
      <c r="AU3" s="528">
        <v>60</v>
      </c>
      <c r="AV3" s="528">
        <v>49</v>
      </c>
      <c r="AW3" s="528">
        <v>50</v>
      </c>
      <c r="AX3" s="528"/>
      <c r="AY3" s="528"/>
      <c r="AZ3" s="528"/>
      <c r="BA3" s="528"/>
      <c r="BB3" s="528"/>
      <c r="BC3" s="528"/>
      <c r="BD3" s="528"/>
      <c r="BE3" s="528"/>
    </row>
    <row r="4" spans="1:57" x14ac:dyDescent="0.3">
      <c r="A4" t="s">
        <v>130</v>
      </c>
      <c r="B4" s="528">
        <v>65</v>
      </c>
      <c r="C4" s="528">
        <v>64</v>
      </c>
      <c r="D4" s="528">
        <v>57</v>
      </c>
      <c r="E4" s="528">
        <v>64</v>
      </c>
      <c r="F4" s="528">
        <v>87</v>
      </c>
      <c r="G4" s="528">
        <v>72</v>
      </c>
      <c r="H4" s="528">
        <v>81</v>
      </c>
      <c r="I4" s="528">
        <v>95</v>
      </c>
      <c r="J4" s="528">
        <v>96</v>
      </c>
      <c r="K4" s="528">
        <v>70</v>
      </c>
      <c r="L4" s="528">
        <v>92</v>
      </c>
      <c r="M4" s="528">
        <v>88</v>
      </c>
      <c r="N4" s="528">
        <v>89</v>
      </c>
      <c r="O4" s="528">
        <v>86</v>
      </c>
      <c r="P4" s="528">
        <v>75</v>
      </c>
      <c r="Q4" s="528">
        <v>85</v>
      </c>
      <c r="R4" s="528">
        <v>75</v>
      </c>
      <c r="S4" s="528">
        <v>63</v>
      </c>
      <c r="T4" s="528">
        <v>91</v>
      </c>
      <c r="U4" s="528">
        <v>89</v>
      </c>
      <c r="V4" s="528">
        <v>79</v>
      </c>
      <c r="W4" s="528">
        <v>98</v>
      </c>
      <c r="X4" s="528">
        <v>93</v>
      </c>
      <c r="Y4" s="528">
        <v>86</v>
      </c>
      <c r="Z4" s="528">
        <v>102</v>
      </c>
      <c r="AA4" s="528">
        <v>92</v>
      </c>
      <c r="AB4" s="528">
        <v>83</v>
      </c>
      <c r="AC4" s="528">
        <v>79</v>
      </c>
      <c r="AD4" s="528">
        <v>39</v>
      </c>
      <c r="AE4" s="528">
        <v>43</v>
      </c>
      <c r="AF4" s="528">
        <v>42</v>
      </c>
      <c r="AG4" s="528">
        <v>40</v>
      </c>
      <c r="AH4" s="528">
        <v>46</v>
      </c>
      <c r="AI4" s="528">
        <v>50</v>
      </c>
      <c r="AJ4" s="528">
        <v>56</v>
      </c>
      <c r="AK4" s="528">
        <v>51</v>
      </c>
      <c r="AL4" s="528">
        <v>44</v>
      </c>
      <c r="AM4" s="528">
        <v>36</v>
      </c>
      <c r="AN4" s="528">
        <v>37</v>
      </c>
      <c r="AO4" s="528">
        <v>62</v>
      </c>
      <c r="AP4" s="528">
        <v>48</v>
      </c>
      <c r="AQ4" s="528">
        <v>40</v>
      </c>
      <c r="AR4" s="528">
        <v>55</v>
      </c>
      <c r="AS4" s="528">
        <v>54</v>
      </c>
      <c r="AT4" s="528">
        <v>56</v>
      </c>
      <c r="AU4" s="528"/>
      <c r="AV4" s="528"/>
      <c r="AW4" s="528"/>
      <c r="AX4" s="528"/>
      <c r="AY4" s="528"/>
      <c r="AZ4" s="528"/>
      <c r="BA4" s="528"/>
      <c r="BB4" s="528"/>
      <c r="BC4" s="528"/>
      <c r="BD4" s="528"/>
      <c r="BE4" s="528"/>
    </row>
  </sheetData>
  <mergeCells count="2">
    <mergeCell ref="B2:AC2"/>
    <mergeCell ref="AD2:BE2"/>
  </mergeCells>
  <hyperlinks>
    <hyperlink ref="A1" location="'Table of Contents'!A1" display="Home" xr:uid="{1A596644-9732-4220-AFAF-2121DB46B01D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2BD4-E2BF-469F-B866-0E9EB024A0A8}">
  <dimension ref="A1:Y7"/>
  <sheetViews>
    <sheetView workbookViewId="0"/>
  </sheetViews>
  <sheetFormatPr defaultRowHeight="14.4" x14ac:dyDescent="0.3"/>
  <sheetData>
    <row r="1" spans="1:25" x14ac:dyDescent="0.3">
      <c r="A1" s="2" t="s">
        <v>52</v>
      </c>
    </row>
    <row r="2" spans="1:25" x14ac:dyDescent="0.3">
      <c r="B2" s="538" t="s">
        <v>1299</v>
      </c>
      <c r="C2" s="538"/>
      <c r="D2" s="538"/>
      <c r="E2" s="538"/>
      <c r="F2" s="538"/>
      <c r="G2" s="538"/>
      <c r="H2" s="538" t="s">
        <v>1298</v>
      </c>
      <c r="I2" s="538"/>
      <c r="J2" s="538"/>
      <c r="K2" s="538"/>
      <c r="L2" s="538"/>
      <c r="M2" s="538"/>
      <c r="N2" s="538" t="s">
        <v>1300</v>
      </c>
      <c r="O2" s="538"/>
      <c r="P2" s="538"/>
      <c r="Q2" s="538"/>
      <c r="R2" s="538"/>
      <c r="S2" s="538"/>
      <c r="T2" s="538" t="s">
        <v>1301</v>
      </c>
      <c r="U2" s="538"/>
      <c r="V2" s="538"/>
      <c r="W2" s="538"/>
      <c r="X2" s="538"/>
      <c r="Y2" s="538"/>
    </row>
    <row r="3" spans="1:25" x14ac:dyDescent="0.3">
      <c r="A3" s="528">
        <v>0</v>
      </c>
      <c r="B3" s="528">
        <v>1</v>
      </c>
      <c r="C3" s="528">
        <v>1</v>
      </c>
      <c r="D3" s="528">
        <v>1</v>
      </c>
      <c r="E3" s="528">
        <v>1</v>
      </c>
      <c r="F3" s="528">
        <v>1</v>
      </c>
      <c r="G3" s="528">
        <v>1</v>
      </c>
      <c r="H3" s="528">
        <v>1</v>
      </c>
      <c r="I3" s="528">
        <v>1</v>
      </c>
      <c r="J3" s="528">
        <v>1</v>
      </c>
      <c r="K3" s="528">
        <v>1</v>
      </c>
      <c r="L3" s="528">
        <v>1</v>
      </c>
      <c r="M3" s="528">
        <v>1</v>
      </c>
      <c r="N3" s="528">
        <v>1</v>
      </c>
      <c r="O3" s="528">
        <v>1</v>
      </c>
      <c r="P3" s="528">
        <v>1</v>
      </c>
      <c r="Q3" s="528">
        <v>1</v>
      </c>
      <c r="R3" s="528">
        <v>1</v>
      </c>
      <c r="S3" s="528">
        <v>1</v>
      </c>
      <c r="T3" s="528">
        <v>1</v>
      </c>
      <c r="U3" s="528">
        <v>1</v>
      </c>
      <c r="V3" s="528">
        <v>1</v>
      </c>
      <c r="W3" s="528">
        <v>1</v>
      </c>
      <c r="X3" s="528">
        <v>1</v>
      </c>
      <c r="Y3" s="528">
        <v>1</v>
      </c>
    </row>
    <row r="4" spans="1:25" x14ac:dyDescent="0.3">
      <c r="A4" s="528">
        <v>3</v>
      </c>
      <c r="B4" s="528">
        <v>2.3992893629999998</v>
      </c>
      <c r="C4" s="528">
        <v>2.317566067</v>
      </c>
      <c r="D4" s="528">
        <v>2.345103264</v>
      </c>
      <c r="E4" s="528">
        <v>2.0177659339999998</v>
      </c>
      <c r="F4" s="528">
        <v>1.875638463</v>
      </c>
      <c r="G4" s="528">
        <v>2.089273817</v>
      </c>
      <c r="H4" s="528">
        <v>2.9993337769999999</v>
      </c>
      <c r="I4" s="528">
        <v>4.6382411729999999</v>
      </c>
      <c r="J4" s="528">
        <v>4.1887630470000001</v>
      </c>
      <c r="K4" s="528">
        <v>3.6957583829999998</v>
      </c>
      <c r="L4" s="528">
        <v>2.8905174329999999</v>
      </c>
      <c r="M4" s="528">
        <v>4.693315567</v>
      </c>
      <c r="N4" s="528">
        <v>2.2406497110000001</v>
      </c>
      <c r="O4" s="528">
        <v>1.9829023299999999</v>
      </c>
      <c r="P4" s="528">
        <v>1.976063261</v>
      </c>
      <c r="Q4" s="528">
        <v>1.672579611</v>
      </c>
      <c r="R4" s="528">
        <v>2.040606967</v>
      </c>
      <c r="S4" s="528">
        <v>1.967086984</v>
      </c>
      <c r="T4" s="528">
        <v>3.4208164139999999</v>
      </c>
      <c r="U4" s="528">
        <v>2.4552254759999999</v>
      </c>
      <c r="V4" s="528">
        <v>2.740756572</v>
      </c>
      <c r="W4" s="528">
        <v>3.0942509079999998</v>
      </c>
      <c r="X4" s="528">
        <v>2.9839709339999998</v>
      </c>
      <c r="Y4" s="528">
        <v>2.8035905109999999</v>
      </c>
    </row>
    <row r="5" spans="1:25" x14ac:dyDescent="0.3">
      <c r="A5" s="528">
        <v>4</v>
      </c>
      <c r="B5" s="528">
        <v>3.1223628689999998</v>
      </c>
      <c r="C5" s="528">
        <v>2.7435043299999999</v>
      </c>
      <c r="D5" s="528">
        <v>2.8767488339999998</v>
      </c>
      <c r="E5" s="528">
        <v>2.779036198</v>
      </c>
      <c r="F5" s="528">
        <v>2.7350655119999998</v>
      </c>
      <c r="G5" s="528">
        <v>3.0597379519999999</v>
      </c>
      <c r="H5" s="528">
        <v>7.8809682429999999</v>
      </c>
      <c r="I5" s="528">
        <v>7.6140350879999996</v>
      </c>
      <c r="J5" s="528">
        <v>7.9080612920000002</v>
      </c>
      <c r="K5" s="528">
        <v>7.568287808</v>
      </c>
      <c r="L5" s="528">
        <v>7.7135243170000001</v>
      </c>
      <c r="M5" s="528">
        <v>8.4161669999999997</v>
      </c>
      <c r="N5" s="528">
        <v>3.7460995939999999</v>
      </c>
      <c r="O5" s="528">
        <v>2.8005984179999999</v>
      </c>
      <c r="P5" s="528">
        <v>2.8856593290000001</v>
      </c>
      <c r="Q5" s="528">
        <v>3.0450951060000002</v>
      </c>
      <c r="R5" s="528">
        <v>2.8215430650000002</v>
      </c>
      <c r="S5" s="528">
        <v>3.3571275909999998</v>
      </c>
      <c r="T5" s="528">
        <v>4.7715323789999999</v>
      </c>
      <c r="U5" s="528">
        <v>4.649284035</v>
      </c>
      <c r="V5" s="528">
        <v>5.4904894210000004</v>
      </c>
      <c r="W5" s="528">
        <v>6.8544560800000003</v>
      </c>
      <c r="X5" s="528">
        <v>6.7065612310000002</v>
      </c>
      <c r="Y5" s="528">
        <v>7.9333190849999999</v>
      </c>
    </row>
    <row r="6" spans="1:25" x14ac:dyDescent="0.3">
      <c r="A6" s="528">
        <v>5</v>
      </c>
      <c r="B6" s="528">
        <v>3.3324450369999998</v>
      </c>
      <c r="C6" s="528">
        <v>3.098823007</v>
      </c>
      <c r="D6" s="528">
        <v>2.9757939150000001</v>
      </c>
      <c r="E6" s="528">
        <v>2.744836775</v>
      </c>
      <c r="F6" s="528">
        <v>2.8798578730000002</v>
      </c>
      <c r="G6" s="528">
        <v>3.5194314900000001</v>
      </c>
      <c r="H6" s="528">
        <v>9.8103486560000004</v>
      </c>
      <c r="I6" s="528">
        <v>7.6824339330000004</v>
      </c>
      <c r="J6" s="528">
        <v>9.5336442370000007</v>
      </c>
      <c r="K6" s="528">
        <v>8.0950477460000005</v>
      </c>
      <c r="L6" s="528">
        <v>8.0475238729999994</v>
      </c>
      <c r="M6" s="528">
        <v>10.082611590000001</v>
      </c>
      <c r="N6" s="528">
        <v>3.4678350070000001</v>
      </c>
      <c r="O6" s="528">
        <v>2.762556102</v>
      </c>
      <c r="P6" s="528">
        <v>2.8416328279999998</v>
      </c>
      <c r="Q6" s="528">
        <v>2.8172686470000001</v>
      </c>
      <c r="R6" s="528">
        <v>3.1754648429999999</v>
      </c>
      <c r="S6" s="528">
        <v>3.2267578540000001</v>
      </c>
      <c r="T6" s="528">
        <v>12.872408630000001</v>
      </c>
      <c r="U6" s="528">
        <v>8.6445821760000001</v>
      </c>
      <c r="V6" s="528">
        <v>9.2075229749999998</v>
      </c>
      <c r="W6" s="528">
        <v>9.1613592649999998</v>
      </c>
      <c r="X6" s="528">
        <v>9.0335541779999993</v>
      </c>
      <c r="Y6" s="528">
        <v>9.2754862150000008</v>
      </c>
    </row>
    <row r="7" spans="1:25" x14ac:dyDescent="0.3">
      <c r="A7" s="528">
        <v>6</v>
      </c>
      <c r="B7" s="528">
        <v>3.9116144789999998</v>
      </c>
      <c r="C7" s="528">
        <v>3.4097268490000001</v>
      </c>
      <c r="D7" s="528">
        <v>3.4612480570000002</v>
      </c>
      <c r="E7" s="528">
        <v>3.402620475</v>
      </c>
      <c r="F7" s="528">
        <v>3.3590939369999999</v>
      </c>
      <c r="G7" s="528">
        <v>3.7557184100000001</v>
      </c>
      <c r="H7" s="528">
        <v>12.86697757</v>
      </c>
      <c r="I7" s="528">
        <v>14.17721519</v>
      </c>
      <c r="J7" s="528">
        <v>14.135021099999999</v>
      </c>
      <c r="K7" s="528">
        <v>13.513213410000001</v>
      </c>
      <c r="L7" s="528">
        <v>13.736175879999999</v>
      </c>
      <c r="M7" s="528">
        <v>12.52320675</v>
      </c>
      <c r="N7" s="528">
        <v>4.8275272490000001</v>
      </c>
      <c r="O7" s="528">
        <v>4.4834366320000001</v>
      </c>
      <c r="P7" s="528">
        <v>3.4250908309999999</v>
      </c>
      <c r="Q7" s="528">
        <v>4.3872622359999998</v>
      </c>
      <c r="R7" s="528">
        <v>4.0166702289999998</v>
      </c>
      <c r="S7" s="528">
        <v>4.817696089</v>
      </c>
      <c r="T7" s="528">
        <v>12.41590083</v>
      </c>
      <c r="U7" s="528">
        <v>12.6304766</v>
      </c>
      <c r="V7" s="528">
        <v>12.59628126</v>
      </c>
      <c r="W7" s="528">
        <v>12.234665529999999</v>
      </c>
      <c r="X7" s="528">
        <v>12.242359479999999</v>
      </c>
      <c r="Y7" s="528">
        <v>11.4216713</v>
      </c>
    </row>
  </sheetData>
  <mergeCells count="4">
    <mergeCell ref="B2:G2"/>
    <mergeCell ref="H2:M2"/>
    <mergeCell ref="N2:S2"/>
    <mergeCell ref="T2:Y2"/>
  </mergeCells>
  <hyperlinks>
    <hyperlink ref="A1" location="'Table of Contents'!A1" display="Home" xr:uid="{6C70FC57-9C30-4430-9790-FAE8C9FCB95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3849-617B-4C3B-93E8-851AB41D66A0}">
  <dimension ref="A1:AE4"/>
  <sheetViews>
    <sheetView workbookViewId="0"/>
  </sheetViews>
  <sheetFormatPr defaultRowHeight="14.4" x14ac:dyDescent="0.3"/>
  <sheetData>
    <row r="1" spans="1:31" x14ac:dyDescent="0.3">
      <c r="A1" s="2" t="s">
        <v>52</v>
      </c>
    </row>
    <row r="2" spans="1:31" x14ac:dyDescent="0.3">
      <c r="B2" s="538" t="s">
        <v>1286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 t="s">
        <v>1287</v>
      </c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</row>
    <row r="3" spans="1:31" x14ac:dyDescent="0.3">
      <c r="A3" s="531" t="s">
        <v>148</v>
      </c>
      <c r="B3" s="528">
        <v>238</v>
      </c>
      <c r="C3" s="528">
        <v>340</v>
      </c>
      <c r="D3" s="528">
        <v>223</v>
      </c>
      <c r="E3" s="528">
        <v>333</v>
      </c>
      <c r="F3" s="528">
        <v>313</v>
      </c>
      <c r="G3" s="528">
        <v>331</v>
      </c>
      <c r="H3" s="528">
        <v>323</v>
      </c>
      <c r="I3" s="528">
        <v>300</v>
      </c>
      <c r="J3" s="528">
        <v>240</v>
      </c>
      <c r="K3" s="528">
        <v>274</v>
      </c>
      <c r="L3" s="528">
        <v>294</v>
      </c>
      <c r="M3" s="528">
        <v>257</v>
      </c>
      <c r="N3" s="528"/>
      <c r="O3" s="528"/>
      <c r="P3" s="528"/>
      <c r="Q3" s="528">
        <v>175</v>
      </c>
      <c r="R3" s="528">
        <v>326</v>
      </c>
      <c r="S3" s="528">
        <v>215</v>
      </c>
      <c r="T3" s="528">
        <v>354</v>
      </c>
      <c r="U3" s="528">
        <v>351</v>
      </c>
      <c r="V3" s="528">
        <v>277</v>
      </c>
      <c r="W3" s="528">
        <v>294</v>
      </c>
      <c r="X3" s="528">
        <v>350</v>
      </c>
      <c r="Y3" s="528">
        <v>275</v>
      </c>
      <c r="Z3" s="528">
        <v>243</v>
      </c>
      <c r="AA3" s="528">
        <v>275</v>
      </c>
      <c r="AB3" s="528">
        <v>103</v>
      </c>
      <c r="AC3" s="528"/>
      <c r="AD3" s="528"/>
      <c r="AE3" s="528"/>
    </row>
    <row r="4" spans="1:31" x14ac:dyDescent="0.3">
      <c r="A4" s="531" t="s">
        <v>130</v>
      </c>
      <c r="B4" s="528">
        <v>324</v>
      </c>
      <c r="C4" s="528">
        <v>321</v>
      </c>
      <c r="D4" s="528">
        <v>279</v>
      </c>
      <c r="E4" s="528">
        <v>458</v>
      </c>
      <c r="F4" s="528">
        <v>403</v>
      </c>
      <c r="G4" s="528">
        <v>400</v>
      </c>
      <c r="H4" s="528">
        <v>419</v>
      </c>
      <c r="I4" s="528">
        <v>389</v>
      </c>
      <c r="J4" s="528">
        <v>447</v>
      </c>
      <c r="K4" s="528">
        <v>397</v>
      </c>
      <c r="L4" s="528">
        <v>401</v>
      </c>
      <c r="M4" s="528">
        <v>252</v>
      </c>
      <c r="N4" s="528"/>
      <c r="O4" s="528"/>
      <c r="P4" s="528"/>
      <c r="Q4" s="528">
        <v>118</v>
      </c>
      <c r="R4" s="528">
        <v>290</v>
      </c>
      <c r="S4" s="528">
        <v>181</v>
      </c>
      <c r="T4" s="528">
        <v>332</v>
      </c>
      <c r="U4" s="528">
        <v>335</v>
      </c>
      <c r="V4" s="528">
        <v>326</v>
      </c>
      <c r="W4" s="528">
        <v>316</v>
      </c>
      <c r="X4" s="528">
        <v>292</v>
      </c>
      <c r="Y4" s="528">
        <v>321</v>
      </c>
      <c r="Z4" s="528">
        <v>254</v>
      </c>
      <c r="AA4" s="528">
        <v>361</v>
      </c>
      <c r="AB4" s="528">
        <v>172</v>
      </c>
      <c r="AC4" s="528"/>
      <c r="AD4" s="528"/>
      <c r="AE4" s="528"/>
    </row>
  </sheetData>
  <mergeCells count="2">
    <mergeCell ref="B2:P2"/>
    <mergeCell ref="Q2:AE2"/>
  </mergeCells>
  <hyperlinks>
    <hyperlink ref="A1" location="'Table of Contents'!A1" display="Home" xr:uid="{01C303F3-E808-4FBE-B548-7D9039AB9BAF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D57A-FC4A-4FEE-8951-4C3FAC11C49C}">
  <dimension ref="A1:Y7"/>
  <sheetViews>
    <sheetView workbookViewId="0"/>
  </sheetViews>
  <sheetFormatPr defaultRowHeight="14.4" x14ac:dyDescent="0.3"/>
  <sheetData>
    <row r="1" spans="1:25" x14ac:dyDescent="0.3">
      <c r="A1" s="2" t="s">
        <v>52</v>
      </c>
    </row>
    <row r="2" spans="1:25" x14ac:dyDescent="0.3">
      <c r="A2" t="s">
        <v>1285</v>
      </c>
      <c r="B2" s="538" t="s">
        <v>1281</v>
      </c>
      <c r="C2" s="538"/>
      <c r="D2" s="538"/>
      <c r="E2" s="538"/>
      <c r="F2" s="538"/>
      <c r="G2" s="538"/>
      <c r="H2" s="538" t="s">
        <v>1282</v>
      </c>
      <c r="I2" s="538"/>
      <c r="J2" s="538"/>
      <c r="K2" s="538"/>
      <c r="L2" s="538"/>
      <c r="M2" s="538"/>
      <c r="N2" s="538" t="s">
        <v>1283</v>
      </c>
      <c r="O2" s="538"/>
      <c r="P2" s="538"/>
      <c r="Q2" s="538"/>
      <c r="R2" s="538"/>
      <c r="S2" s="538"/>
      <c r="T2" s="538" t="s">
        <v>1284</v>
      </c>
      <c r="U2" s="538"/>
      <c r="V2" s="538"/>
      <c r="W2" s="538"/>
      <c r="X2" s="538"/>
      <c r="Y2" s="538"/>
    </row>
    <row r="3" spans="1:25" x14ac:dyDescent="0.3">
      <c r="A3" s="528">
        <v>0</v>
      </c>
      <c r="B3" s="528">
        <v>1</v>
      </c>
      <c r="C3" s="528">
        <v>1</v>
      </c>
      <c r="D3" s="528">
        <v>1</v>
      </c>
      <c r="E3" s="528">
        <v>1</v>
      </c>
      <c r="F3" s="528">
        <v>1</v>
      </c>
      <c r="G3" s="528">
        <v>1</v>
      </c>
      <c r="H3" s="528">
        <v>1</v>
      </c>
      <c r="I3" s="528">
        <v>1</v>
      </c>
      <c r="J3" s="528">
        <v>1</v>
      </c>
      <c r="K3" s="528">
        <v>1</v>
      </c>
      <c r="L3" s="528">
        <v>1</v>
      </c>
      <c r="M3" s="528">
        <v>1</v>
      </c>
      <c r="N3" s="528">
        <v>1</v>
      </c>
      <c r="O3" s="528">
        <v>1</v>
      </c>
      <c r="P3" s="528">
        <v>1</v>
      </c>
      <c r="Q3" s="528">
        <v>1</v>
      </c>
      <c r="R3" s="528">
        <v>1</v>
      </c>
      <c r="S3" s="528">
        <v>1</v>
      </c>
      <c r="T3" s="528">
        <v>1</v>
      </c>
      <c r="U3" s="528">
        <v>1</v>
      </c>
      <c r="V3" s="528">
        <v>1</v>
      </c>
      <c r="W3" s="528">
        <v>1</v>
      </c>
      <c r="X3" s="528">
        <v>1</v>
      </c>
      <c r="Y3" s="528">
        <v>1</v>
      </c>
    </row>
    <row r="4" spans="1:25" x14ac:dyDescent="0.3">
      <c r="A4" s="528">
        <v>3</v>
      </c>
      <c r="B4" s="528">
        <v>2.5513136219999999</v>
      </c>
      <c r="C4" s="528">
        <v>2.4434840750000002</v>
      </c>
      <c r="D4" s="528">
        <v>2.5546404869999999</v>
      </c>
      <c r="E4" s="528">
        <v>2.5047375199999999</v>
      </c>
      <c r="F4" s="528">
        <v>2.5045418220000002</v>
      </c>
      <c r="G4" s="528">
        <v>2.4532689699999999</v>
      </c>
      <c r="H4" s="528">
        <v>3.3577846999999998</v>
      </c>
      <c r="I4" s="528">
        <v>3.0415368809999999</v>
      </c>
      <c r="J4" s="528">
        <v>3.084981816</v>
      </c>
      <c r="K4" s="528">
        <v>2.8448604839999998</v>
      </c>
      <c r="L4" s="528">
        <v>2.830183141</v>
      </c>
      <c r="M4" s="528">
        <v>2.9875242580000001</v>
      </c>
      <c r="N4" s="528">
        <v>1.9732770980000001</v>
      </c>
      <c r="O4" s="528">
        <v>1.8135327939999999</v>
      </c>
      <c r="P4" s="528">
        <v>1.6670346149999999</v>
      </c>
      <c r="Q4" s="528">
        <v>1.7913900190000001</v>
      </c>
      <c r="R4" s="528">
        <v>1.8827289650000001</v>
      </c>
      <c r="S4" s="528">
        <v>1.5280491620000001</v>
      </c>
      <c r="T4" s="528">
        <v>2.5381155579999999</v>
      </c>
      <c r="U4" s="528">
        <v>2.0701517370000002</v>
      </c>
      <c r="V4" s="528">
        <v>2.044450302</v>
      </c>
      <c r="W4" s="528">
        <v>2.080036905</v>
      </c>
      <c r="X4" s="528">
        <v>2.226535084</v>
      </c>
      <c r="Y4" s="528">
        <v>2.0922945120000001</v>
      </c>
    </row>
    <row r="5" spans="1:25" x14ac:dyDescent="0.3">
      <c r="A5" s="528">
        <v>4</v>
      </c>
      <c r="B5" s="528">
        <v>3.73098061</v>
      </c>
      <c r="C5" s="528">
        <v>3.3528922520000002</v>
      </c>
      <c r="D5" s="528">
        <v>3.1211859290000001</v>
      </c>
      <c r="E5" s="528">
        <v>2.886935534</v>
      </c>
      <c r="F5" s="528">
        <v>3.3646341259999999</v>
      </c>
      <c r="G5" s="528">
        <v>3.3636556369999999</v>
      </c>
      <c r="H5" s="528">
        <v>4.0282457310000002</v>
      </c>
      <c r="I5" s="528">
        <v>3.8333306149999999</v>
      </c>
      <c r="J5" s="528">
        <v>3.8544659889999999</v>
      </c>
      <c r="K5" s="528">
        <v>3.3599373770000001</v>
      </c>
      <c r="L5" s="528">
        <v>3.6707056539999998</v>
      </c>
      <c r="M5" s="528">
        <v>3.650744467</v>
      </c>
      <c r="N5" s="528">
        <v>2.4936323050000002</v>
      </c>
      <c r="O5" s="528">
        <v>2.345552498</v>
      </c>
      <c r="P5" s="528">
        <v>2.3242005369999998</v>
      </c>
      <c r="Q5" s="528">
        <v>2.2842644609999998</v>
      </c>
      <c r="R5" s="528">
        <v>2.4376822580000002</v>
      </c>
      <c r="S5" s="528">
        <v>1.9916635090000001</v>
      </c>
      <c r="T5" s="528">
        <v>3.7051584100000001</v>
      </c>
      <c r="U5" s="528">
        <v>3.6341829090000002</v>
      </c>
      <c r="V5" s="528">
        <v>3.0436430140000001</v>
      </c>
      <c r="W5" s="528">
        <v>2.876583686</v>
      </c>
      <c r="X5" s="528">
        <v>3.5038964030000002</v>
      </c>
      <c r="Y5" s="528">
        <v>3.2227622450000002</v>
      </c>
    </row>
    <row r="6" spans="1:25" x14ac:dyDescent="0.3">
      <c r="A6" s="528">
        <v>5</v>
      </c>
      <c r="B6" s="528">
        <v>3.5139516300000002</v>
      </c>
      <c r="C6" s="528">
        <v>3.6305875830000001</v>
      </c>
      <c r="D6" s="528">
        <v>3.5799018249999999</v>
      </c>
      <c r="E6" s="528">
        <v>3.4697239030000002</v>
      </c>
      <c r="F6" s="528">
        <v>3.4106231349999998</v>
      </c>
      <c r="G6" s="528">
        <v>3.097506482</v>
      </c>
      <c r="H6" s="528">
        <v>4.4509532119999999</v>
      </c>
      <c r="I6" s="528">
        <v>4.3127904890000002</v>
      </c>
      <c r="J6" s="528">
        <v>4.3378398210000002</v>
      </c>
      <c r="K6" s="528">
        <v>4.0761917189999997</v>
      </c>
      <c r="L6" s="528">
        <v>4.1278559660000003</v>
      </c>
      <c r="M6" s="528">
        <v>4.0621014689999999</v>
      </c>
      <c r="N6" s="528">
        <v>3.2951216699999999</v>
      </c>
      <c r="O6" s="528">
        <v>3.122131242</v>
      </c>
      <c r="P6" s="528">
        <v>3.1780812890000001</v>
      </c>
      <c r="Q6" s="528">
        <v>3.2632914309999999</v>
      </c>
      <c r="R6" s="528">
        <v>3.1197588020000002</v>
      </c>
      <c r="S6" s="528">
        <v>3.1268761220000001</v>
      </c>
      <c r="T6" s="528">
        <v>4.2933258649999999</v>
      </c>
      <c r="U6" s="528">
        <v>4.2357941910000001</v>
      </c>
      <c r="V6" s="528">
        <v>4.1055076860000002</v>
      </c>
      <c r="W6" s="528">
        <v>4.155922039</v>
      </c>
      <c r="X6" s="528">
        <v>3.9074089330000001</v>
      </c>
      <c r="Y6" s="528">
        <v>4.049359935</v>
      </c>
    </row>
    <row r="7" spans="1:25" x14ac:dyDescent="0.3">
      <c r="A7" s="528">
        <v>6</v>
      </c>
      <c r="B7" s="528">
        <v>3.4736378609999998</v>
      </c>
      <c r="C7" s="528">
        <v>3.3344966490000001</v>
      </c>
      <c r="D7" s="528">
        <v>3.360915866</v>
      </c>
      <c r="E7" s="528">
        <v>3.5955576570000001</v>
      </c>
      <c r="F7" s="528">
        <v>3.3523051580000001</v>
      </c>
      <c r="G7" s="528">
        <v>3.4503498100000001</v>
      </c>
      <c r="H7" s="528">
        <v>4.0562305319999998</v>
      </c>
      <c r="I7" s="528">
        <v>4.3714998610000002</v>
      </c>
      <c r="J7" s="528">
        <v>3.7149333809999998</v>
      </c>
      <c r="K7" s="528">
        <v>3.8667949579999998</v>
      </c>
      <c r="L7" s="528">
        <v>3.8053458149999999</v>
      </c>
      <c r="M7" s="528">
        <v>3.8127823350000001</v>
      </c>
      <c r="N7" s="528">
        <v>3.6377415690000001</v>
      </c>
      <c r="O7" s="528">
        <v>3.1784766960000002</v>
      </c>
      <c r="P7" s="528">
        <v>3.3459314299999998</v>
      </c>
      <c r="Q7" s="528">
        <v>3.454272864</v>
      </c>
      <c r="R7" s="528">
        <v>3.6994250129999999</v>
      </c>
      <c r="S7" s="528">
        <v>3.3621431039999998</v>
      </c>
      <c r="T7" s="528">
        <v>4.6260605960000003</v>
      </c>
      <c r="U7" s="528">
        <v>4.338204524</v>
      </c>
      <c r="V7" s="528">
        <v>4.7288663360000003</v>
      </c>
      <c r="W7" s="528">
        <v>4.3393907440000001</v>
      </c>
      <c r="X7" s="528">
        <v>4.5165329420000004</v>
      </c>
      <c r="Y7" s="528">
        <v>4.3878280639999998</v>
      </c>
    </row>
  </sheetData>
  <mergeCells count="4">
    <mergeCell ref="B2:G2"/>
    <mergeCell ref="H2:M2"/>
    <mergeCell ref="N2:S2"/>
    <mergeCell ref="T2:Y2"/>
  </mergeCells>
  <hyperlinks>
    <hyperlink ref="A1" location="'Table of Contents'!A1" display="Home" xr:uid="{FEB5F5C6-0F75-4F33-8A98-6814013ED17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5926-6124-4AEF-92D8-D6322822067E}">
  <dimension ref="A1:AO19"/>
  <sheetViews>
    <sheetView workbookViewId="0"/>
  </sheetViews>
  <sheetFormatPr defaultRowHeight="14.4" x14ac:dyDescent="0.3"/>
  <sheetData>
    <row r="1" spans="1:41" x14ac:dyDescent="0.3">
      <c r="A1" s="2" t="s">
        <v>52</v>
      </c>
    </row>
    <row r="2" spans="1:41" x14ac:dyDescent="0.3">
      <c r="B2" s="538" t="s">
        <v>1295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 t="s">
        <v>1296</v>
      </c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 t="s">
        <v>1297</v>
      </c>
      <c r="AG2" s="538"/>
      <c r="AH2" s="538"/>
      <c r="AI2" s="538"/>
      <c r="AJ2" s="538"/>
      <c r="AK2" s="538"/>
      <c r="AL2" s="538"/>
      <c r="AM2" s="538"/>
      <c r="AN2" s="538"/>
      <c r="AO2" s="538"/>
    </row>
    <row r="3" spans="1:41" x14ac:dyDescent="0.3">
      <c r="A3" t="s">
        <v>1245</v>
      </c>
      <c r="B3" s="530" t="s">
        <v>1245</v>
      </c>
      <c r="C3" s="530" t="s">
        <v>1245</v>
      </c>
      <c r="D3" s="530" t="s">
        <v>1245</v>
      </c>
      <c r="E3" s="530" t="s">
        <v>1245</v>
      </c>
      <c r="F3" s="530" t="s">
        <v>1245</v>
      </c>
      <c r="G3" s="530" t="s">
        <v>1245</v>
      </c>
      <c r="H3" s="530" t="s">
        <v>1245</v>
      </c>
      <c r="I3" s="530" t="s">
        <v>1245</v>
      </c>
      <c r="J3" s="530" t="s">
        <v>1245</v>
      </c>
      <c r="K3" s="530" t="s">
        <v>1245</v>
      </c>
      <c r="L3" s="530" t="s">
        <v>1245</v>
      </c>
      <c r="M3" s="530" t="s">
        <v>1245</v>
      </c>
      <c r="N3" s="530" t="s">
        <v>1245</v>
      </c>
      <c r="O3" s="530" t="s">
        <v>1245</v>
      </c>
      <c r="P3" s="530" t="s">
        <v>1245</v>
      </c>
      <c r="Q3" s="530" t="s">
        <v>1245</v>
      </c>
      <c r="R3" s="530" t="s">
        <v>1245</v>
      </c>
      <c r="S3" s="530" t="s">
        <v>1245</v>
      </c>
      <c r="T3" s="530" t="s">
        <v>1245</v>
      </c>
      <c r="U3" s="530" t="s">
        <v>1245</v>
      </c>
      <c r="V3" s="530" t="s">
        <v>1245</v>
      </c>
      <c r="W3" s="530" t="s">
        <v>1245</v>
      </c>
      <c r="X3" s="530" t="s">
        <v>1245</v>
      </c>
      <c r="Y3" s="530" t="s">
        <v>1245</v>
      </c>
      <c r="Z3" s="530" t="s">
        <v>1245</v>
      </c>
      <c r="AA3" s="530" t="s">
        <v>1245</v>
      </c>
      <c r="AB3" s="530" t="s">
        <v>1245</v>
      </c>
      <c r="AC3" s="530" t="s">
        <v>1245</v>
      </c>
      <c r="AD3" s="530" t="s">
        <v>1245</v>
      </c>
      <c r="AE3" s="530" t="s">
        <v>1245</v>
      </c>
      <c r="AF3" s="530" t="s">
        <v>1245</v>
      </c>
      <c r="AG3" s="530" t="s">
        <v>1245</v>
      </c>
      <c r="AH3" s="530" t="s">
        <v>1245</v>
      </c>
      <c r="AI3" s="530" t="s">
        <v>1245</v>
      </c>
      <c r="AJ3" s="530" t="s">
        <v>1245</v>
      </c>
      <c r="AK3" s="530" t="s">
        <v>1245</v>
      </c>
      <c r="AL3" s="530" t="s">
        <v>1245</v>
      </c>
      <c r="AM3" s="530" t="s">
        <v>1245</v>
      </c>
      <c r="AN3" s="530" t="s">
        <v>1245</v>
      </c>
      <c r="AO3" s="530" t="s">
        <v>1245</v>
      </c>
    </row>
    <row r="4" spans="1:41" x14ac:dyDescent="0.3">
      <c r="A4">
        <v>3</v>
      </c>
      <c r="B4" s="528">
        <v>77.591071999999997</v>
      </c>
      <c r="C4" s="528">
        <v>48.818899999999999</v>
      </c>
      <c r="D4" s="528">
        <v>0</v>
      </c>
      <c r="E4" s="528">
        <v>0</v>
      </c>
      <c r="F4" s="528">
        <v>39.084359999999997</v>
      </c>
      <c r="G4" s="528">
        <v>161.451392</v>
      </c>
      <c r="H4" s="528">
        <v>0</v>
      </c>
      <c r="I4" s="528">
        <v>76.780962500000001</v>
      </c>
      <c r="J4" s="528">
        <v>0</v>
      </c>
      <c r="K4" s="528">
        <v>0</v>
      </c>
      <c r="L4" s="528">
        <v>56.006262</v>
      </c>
      <c r="M4" s="528">
        <v>0</v>
      </c>
      <c r="N4" s="528">
        <v>59.378318999999998</v>
      </c>
      <c r="O4" s="528">
        <v>46.4798385</v>
      </c>
      <c r="P4" s="528">
        <v>47.230207999999998</v>
      </c>
      <c r="Q4" s="528">
        <v>62.146797999999997</v>
      </c>
      <c r="R4" s="528">
        <v>48.3924375</v>
      </c>
      <c r="S4" s="528">
        <v>75.721463999999997</v>
      </c>
      <c r="T4" s="528">
        <v>0</v>
      </c>
      <c r="U4" s="528">
        <v>0</v>
      </c>
      <c r="V4" s="528">
        <v>14.57625</v>
      </c>
      <c r="W4" s="528">
        <v>64.346158500000001</v>
      </c>
      <c r="X4" s="528">
        <v>31.257349999999999</v>
      </c>
      <c r="Y4" s="528">
        <v>58.286749999999998</v>
      </c>
      <c r="Z4" s="528">
        <v>69.168999999999997</v>
      </c>
      <c r="AA4" s="528">
        <v>0</v>
      </c>
      <c r="AB4" s="528">
        <v>80.568575999999993</v>
      </c>
      <c r="AC4" s="528">
        <v>74.652479999999997</v>
      </c>
      <c r="AD4" s="528">
        <v>58.286749999999998</v>
      </c>
      <c r="AE4" s="528">
        <v>78.944593499999996</v>
      </c>
      <c r="AF4" s="528">
        <v>49.690556999999998</v>
      </c>
      <c r="AG4" s="528">
        <v>50.950679999999998</v>
      </c>
      <c r="AH4" s="528">
        <v>157.30202600000001</v>
      </c>
      <c r="AI4" s="528">
        <v>119.733642</v>
      </c>
      <c r="AJ4" s="528">
        <v>0</v>
      </c>
      <c r="AK4" s="528"/>
      <c r="AL4" s="528">
        <v>49.203200000000002</v>
      </c>
      <c r="AM4" s="528">
        <v>61.485804000000002</v>
      </c>
      <c r="AN4" s="528">
        <v>139.89500000000001</v>
      </c>
      <c r="AO4" s="528">
        <v>65.158146000000002</v>
      </c>
    </row>
    <row r="5" spans="1:41" x14ac:dyDescent="0.3">
      <c r="A5">
        <v>5</v>
      </c>
      <c r="B5" s="528">
        <v>88.122937500000006</v>
      </c>
      <c r="C5" s="528">
        <v>61.5052685</v>
      </c>
      <c r="D5" s="528">
        <v>41.865335999999999</v>
      </c>
      <c r="E5" s="528">
        <v>118.14319999999999</v>
      </c>
      <c r="F5" s="528">
        <v>84.462416500000003</v>
      </c>
      <c r="G5" s="528">
        <v>42.860543999999997</v>
      </c>
      <c r="H5" s="528">
        <v>0</v>
      </c>
      <c r="I5" s="528">
        <v>115.88500000000001</v>
      </c>
      <c r="J5" s="528">
        <v>130.81427400000001</v>
      </c>
      <c r="K5" s="528">
        <v>77.978137500000003</v>
      </c>
      <c r="L5" s="528">
        <v>125.252297</v>
      </c>
      <c r="M5" s="528">
        <v>78.885199999999998</v>
      </c>
      <c r="N5" s="528">
        <v>137.01102299999999</v>
      </c>
      <c r="O5" s="528">
        <v>135.849728</v>
      </c>
      <c r="P5" s="528">
        <v>182.663735</v>
      </c>
      <c r="Q5" s="528">
        <v>30.426637499999998</v>
      </c>
      <c r="R5" s="528">
        <v>17.298684000000002</v>
      </c>
      <c r="S5" s="528">
        <v>38.089399999999998</v>
      </c>
      <c r="T5" s="528">
        <v>88.389431999999999</v>
      </c>
      <c r="U5" s="528">
        <v>34.726379999999999</v>
      </c>
      <c r="V5" s="528">
        <v>87.358127999999994</v>
      </c>
      <c r="W5" s="528">
        <v>35.569296000000001</v>
      </c>
      <c r="X5" s="528">
        <v>30.105428499999999</v>
      </c>
      <c r="Y5" s="528">
        <v>81.982991999999996</v>
      </c>
      <c r="Z5" s="528">
        <v>40.375049500000003</v>
      </c>
      <c r="AA5" s="528">
        <v>39.881599999999999</v>
      </c>
      <c r="AB5" s="528">
        <v>26.509112999999999</v>
      </c>
      <c r="AC5" s="528">
        <v>67.09393</v>
      </c>
      <c r="AD5" s="528">
        <v>32.309845000000003</v>
      </c>
      <c r="AE5" s="528">
        <v>52.948853999999997</v>
      </c>
      <c r="AF5" s="528">
        <v>26.485569000000002</v>
      </c>
      <c r="AG5" s="528">
        <v>73.000354000000002</v>
      </c>
      <c r="AH5" s="528">
        <v>40.424700000000001</v>
      </c>
      <c r="AI5" s="528">
        <v>52.941856000000001</v>
      </c>
      <c r="AJ5" s="528">
        <v>63.176704000000001</v>
      </c>
      <c r="AK5" s="528">
        <v>81.341728000000003</v>
      </c>
      <c r="AL5" s="528">
        <v>64.058605</v>
      </c>
      <c r="AM5" s="528">
        <v>63.205120000000001</v>
      </c>
      <c r="AN5" s="528">
        <v>68.064381999999995</v>
      </c>
      <c r="AO5" s="528">
        <v>68.940169999999995</v>
      </c>
    </row>
    <row r="6" spans="1:41" x14ac:dyDescent="0.3">
      <c r="A6">
        <v>7</v>
      </c>
      <c r="B6" s="528">
        <v>178.78725</v>
      </c>
      <c r="C6" s="528">
        <v>210.54467299999999</v>
      </c>
      <c r="D6" s="528">
        <v>165.77119999999999</v>
      </c>
      <c r="E6" s="528">
        <v>269.14440000000002</v>
      </c>
      <c r="F6" s="528">
        <v>212.47615999999999</v>
      </c>
      <c r="G6" s="528">
        <v>175.86104800000001</v>
      </c>
      <c r="H6" s="528">
        <v>137.8125</v>
      </c>
      <c r="I6" s="528">
        <v>114.317087</v>
      </c>
      <c r="J6" s="528">
        <v>170.386213</v>
      </c>
      <c r="K6" s="528">
        <v>80.122598999999994</v>
      </c>
      <c r="L6" s="528">
        <v>116.552363</v>
      </c>
      <c r="M6" s="528">
        <v>178.80041199999999</v>
      </c>
      <c r="N6" s="528">
        <v>199.94718399999999</v>
      </c>
      <c r="O6" s="528">
        <v>131.072</v>
      </c>
      <c r="P6" s="528">
        <v>106.317032</v>
      </c>
      <c r="Q6" s="528">
        <v>67.634175999999997</v>
      </c>
      <c r="R6" s="528">
        <v>67.868703999999994</v>
      </c>
      <c r="S6" s="528">
        <v>55.130625000000002</v>
      </c>
      <c r="T6" s="528">
        <v>80.333330000000004</v>
      </c>
      <c r="U6" s="528">
        <v>108.419731</v>
      </c>
      <c r="V6" s="528">
        <v>77.158655999999993</v>
      </c>
      <c r="W6" s="528">
        <v>95.550623000000002</v>
      </c>
      <c r="X6" s="528">
        <v>149.12869499999999</v>
      </c>
      <c r="Y6" s="528">
        <v>112.72180400000001</v>
      </c>
      <c r="Z6" s="528">
        <v>88.062991999999994</v>
      </c>
      <c r="AA6" s="528">
        <v>66.824757000000005</v>
      </c>
      <c r="AB6" s="528">
        <v>89.724365500000005</v>
      </c>
      <c r="AC6" s="528">
        <v>117.672822</v>
      </c>
      <c r="AD6" s="528">
        <v>83.208786500000002</v>
      </c>
      <c r="AE6" s="528">
        <v>52.707599999999999</v>
      </c>
      <c r="AF6" s="528">
        <v>70.568982000000005</v>
      </c>
      <c r="AG6" s="528">
        <v>125.403458</v>
      </c>
      <c r="AH6" s="528">
        <v>118.196388</v>
      </c>
      <c r="AI6" s="528">
        <v>72.463977</v>
      </c>
      <c r="AJ6" s="528">
        <v>138.13318799999999</v>
      </c>
      <c r="AK6" s="528">
        <v>107.40482799999999</v>
      </c>
      <c r="AL6" s="528">
        <v>72.959963999999999</v>
      </c>
      <c r="AM6" s="528">
        <v>92.579993999999999</v>
      </c>
      <c r="AN6" s="528">
        <v>94.962779999999995</v>
      </c>
      <c r="AO6" s="528">
        <v>114.659226</v>
      </c>
    </row>
    <row r="7" spans="1:41" x14ac:dyDescent="0.3">
      <c r="A7">
        <v>10</v>
      </c>
      <c r="B7" s="528">
        <v>266.36399999999998</v>
      </c>
      <c r="C7" s="528">
        <v>231.72739200000001</v>
      </c>
      <c r="D7" s="528">
        <v>256.85432500000002</v>
      </c>
      <c r="E7" s="528">
        <v>338.82749999999999</v>
      </c>
      <c r="F7" s="528">
        <v>290.09846299999998</v>
      </c>
      <c r="G7" s="528">
        <v>300.219876</v>
      </c>
      <c r="H7" s="528">
        <v>272.07312000000002</v>
      </c>
      <c r="I7" s="528">
        <v>220.336535</v>
      </c>
      <c r="J7" s="528">
        <v>150.28458800000001</v>
      </c>
      <c r="K7" s="528">
        <v>149.93260000000001</v>
      </c>
      <c r="L7" s="528">
        <v>131.285764</v>
      </c>
      <c r="M7" s="528">
        <v>310.54999800000002</v>
      </c>
      <c r="N7" s="528">
        <v>115.48332000000001</v>
      </c>
      <c r="O7" s="528">
        <v>209.192544</v>
      </c>
      <c r="P7" s="528">
        <v>123.77057499999999</v>
      </c>
      <c r="Q7" s="528">
        <v>83.792500000000004</v>
      </c>
      <c r="R7" s="528">
        <v>87.993581000000006</v>
      </c>
      <c r="S7" s="528">
        <v>49.299062499999998</v>
      </c>
      <c r="T7" s="528">
        <v>127.990548</v>
      </c>
      <c r="U7" s="528">
        <v>96.155881500000007</v>
      </c>
      <c r="V7" s="528">
        <v>99.066888000000006</v>
      </c>
      <c r="W7" s="528">
        <v>94.044895999999994</v>
      </c>
      <c r="X7" s="528">
        <v>187.63803999999999</v>
      </c>
      <c r="Y7" s="528">
        <v>96.712704000000002</v>
      </c>
      <c r="Z7" s="528">
        <v>60.625</v>
      </c>
      <c r="AA7" s="528">
        <v>65.760952000000003</v>
      </c>
      <c r="AB7" s="528">
        <v>49.740074999999997</v>
      </c>
      <c r="AC7" s="528">
        <v>121.64256</v>
      </c>
      <c r="AD7" s="528">
        <v>81.981071999999998</v>
      </c>
      <c r="AE7" s="528">
        <v>62.687462500000002</v>
      </c>
      <c r="AF7" s="528">
        <v>56.35575</v>
      </c>
      <c r="AG7" s="528">
        <v>189.82882499999999</v>
      </c>
      <c r="AH7" s="528">
        <v>136.95529999999999</v>
      </c>
      <c r="AI7" s="528">
        <v>113.937338</v>
      </c>
      <c r="AJ7" s="528">
        <v>80.5392315</v>
      </c>
      <c r="AK7" s="528">
        <v>92.190331</v>
      </c>
      <c r="AL7" s="528">
        <v>186.10155</v>
      </c>
      <c r="AM7" s="528">
        <v>203.11701299999999</v>
      </c>
      <c r="AN7" s="528">
        <v>114.80659199999999</v>
      </c>
      <c r="AO7" s="528">
        <v>217.3304</v>
      </c>
    </row>
    <row r="8" spans="1:41" x14ac:dyDescent="0.3">
      <c r="A8">
        <v>12</v>
      </c>
      <c r="B8" s="528">
        <v>290.56044600000001</v>
      </c>
      <c r="C8" s="528">
        <v>388.02580599999999</v>
      </c>
      <c r="D8" s="528">
        <v>283.5</v>
      </c>
      <c r="E8" s="528">
        <v>301.986425</v>
      </c>
      <c r="F8" s="528">
        <v>309.53160700000001</v>
      </c>
      <c r="G8" s="528">
        <v>443.37547999999998</v>
      </c>
      <c r="H8" s="528">
        <v>423.39619199999999</v>
      </c>
      <c r="I8" s="528">
        <v>360.70374900000002</v>
      </c>
      <c r="J8" s="528">
        <v>201.13938999999999</v>
      </c>
      <c r="K8" s="528">
        <v>193.82584600000001</v>
      </c>
      <c r="L8" s="528">
        <v>201.399359</v>
      </c>
      <c r="M8" s="528">
        <v>395.73272200000002</v>
      </c>
      <c r="N8" s="528">
        <v>265.02577500000001</v>
      </c>
      <c r="O8" s="528">
        <v>222.55125799999999</v>
      </c>
      <c r="P8" s="528">
        <v>249.189233</v>
      </c>
      <c r="Q8" s="528">
        <v>128.80679000000001</v>
      </c>
      <c r="R8" s="528">
        <v>66.902959499999994</v>
      </c>
      <c r="S8" s="528">
        <v>100.443038</v>
      </c>
      <c r="T8" s="528">
        <v>158.519296</v>
      </c>
      <c r="U8" s="528">
        <v>88.328187999999997</v>
      </c>
      <c r="V8" s="528">
        <v>102.81232799999999</v>
      </c>
      <c r="W8" s="528">
        <v>262.191552</v>
      </c>
      <c r="X8" s="528">
        <v>176.94720000000001</v>
      </c>
      <c r="Y8" s="528">
        <v>174.70079999999999</v>
      </c>
      <c r="Z8" s="528">
        <v>72.484989499999998</v>
      </c>
      <c r="AA8" s="528">
        <v>139.33201600000001</v>
      </c>
      <c r="AB8" s="528">
        <v>70.840462500000001</v>
      </c>
      <c r="AC8" s="528">
        <v>132.52304000000001</v>
      </c>
      <c r="AD8" s="528">
        <v>175.19414399999999</v>
      </c>
      <c r="AE8" s="528">
        <v>112.91904</v>
      </c>
      <c r="AF8" s="528">
        <v>103.999742</v>
      </c>
      <c r="AG8" s="528">
        <v>135.57552000000001</v>
      </c>
      <c r="AH8" s="528">
        <v>232.46021999999999</v>
      </c>
      <c r="AI8" s="528">
        <v>114.303991</v>
      </c>
      <c r="AJ8" s="528">
        <v>76.299345500000001</v>
      </c>
      <c r="AK8" s="528">
        <v>144.19612799999999</v>
      </c>
      <c r="AL8" s="528">
        <v>117.24375000000001</v>
      </c>
      <c r="AM8" s="528">
        <v>224.55079900000001</v>
      </c>
      <c r="AN8" s="528">
        <v>162.85118399999999</v>
      </c>
      <c r="AO8" s="528">
        <v>282.43944900000002</v>
      </c>
    </row>
    <row r="9" spans="1:41" x14ac:dyDescent="0.3">
      <c r="A9">
        <v>14</v>
      </c>
      <c r="B9" s="528">
        <v>439.36390599999999</v>
      </c>
      <c r="C9" s="528">
        <v>457.51705600000003</v>
      </c>
      <c r="D9" s="528">
        <v>229.68672799999999</v>
      </c>
      <c r="E9" s="528">
        <v>301.81071300000002</v>
      </c>
      <c r="F9" s="528">
        <v>342.46538800000002</v>
      </c>
      <c r="G9" s="528">
        <v>559.031836</v>
      </c>
      <c r="H9" s="528">
        <v>481.75636800000001</v>
      </c>
      <c r="I9" s="528">
        <v>353.04933599999998</v>
      </c>
      <c r="J9" s="528">
        <v>243.55666600000001</v>
      </c>
      <c r="K9" s="528">
        <v>268.93978700000002</v>
      </c>
      <c r="L9" s="528">
        <v>232.28617199999999</v>
      </c>
      <c r="M9" s="528">
        <v>516.72766300000001</v>
      </c>
      <c r="N9" s="528">
        <v>211.281542</v>
      </c>
      <c r="O9" s="528">
        <v>241.18456599999999</v>
      </c>
      <c r="P9" s="528">
        <v>237.04589200000001</v>
      </c>
      <c r="Q9" s="528">
        <v>136.113854</v>
      </c>
      <c r="R9" s="528">
        <v>180.308592</v>
      </c>
      <c r="S9" s="528">
        <v>83.888059499999997</v>
      </c>
      <c r="T9" s="528">
        <v>121.771125</v>
      </c>
      <c r="U9" s="528">
        <v>179.709318</v>
      </c>
      <c r="V9" s="528">
        <v>156.98309900000001</v>
      </c>
      <c r="W9" s="528">
        <v>297.40097600000001</v>
      </c>
      <c r="X9" s="528">
        <v>216.20523800000001</v>
      </c>
      <c r="Y9" s="528">
        <v>180.03384</v>
      </c>
      <c r="Z9" s="528">
        <v>96.964419500000005</v>
      </c>
      <c r="AA9" s="528">
        <v>154.066204</v>
      </c>
      <c r="AB9" s="528">
        <v>181.083484</v>
      </c>
      <c r="AC9" s="528">
        <v>135.21901299999999</v>
      </c>
      <c r="AD9" s="528">
        <v>232.84215499999999</v>
      </c>
      <c r="AE9" s="528">
        <v>197.77066400000001</v>
      </c>
      <c r="AF9" s="528">
        <v>155.53405000000001</v>
      </c>
      <c r="AG9" s="528">
        <v>262.28813400000001</v>
      </c>
      <c r="AH9" s="528">
        <v>216.390209</v>
      </c>
      <c r="AI9" s="528">
        <v>189.26379</v>
      </c>
      <c r="AJ9" s="528">
        <v>133.48265599999999</v>
      </c>
      <c r="AK9" s="528">
        <v>201.351744</v>
      </c>
      <c r="AL9" s="528">
        <v>191.31086400000001</v>
      </c>
      <c r="AM9" s="528">
        <v>431.76600000000002</v>
      </c>
      <c r="AN9" s="528">
        <v>225.98692199999999</v>
      </c>
      <c r="AO9" s="528">
        <v>283.12352199999998</v>
      </c>
    </row>
    <row r="10" spans="1:41" x14ac:dyDescent="0.3">
      <c r="A10">
        <v>17</v>
      </c>
      <c r="B10" s="528">
        <v>528.62464</v>
      </c>
      <c r="C10" s="528">
        <v>489.2944</v>
      </c>
      <c r="D10" s="528">
        <v>365.29830800000002</v>
      </c>
      <c r="E10" s="528">
        <v>367.36301800000001</v>
      </c>
      <c r="F10" s="528">
        <v>414.79858400000001</v>
      </c>
      <c r="G10" s="528">
        <v>639.80698500000005</v>
      </c>
      <c r="H10" s="528">
        <v>651.68031599999995</v>
      </c>
      <c r="I10" s="528">
        <v>399.76281299999999</v>
      </c>
      <c r="J10" s="528">
        <v>319.670388</v>
      </c>
      <c r="K10" s="528">
        <v>528.40309400000001</v>
      </c>
      <c r="L10" s="528">
        <v>233.0496</v>
      </c>
      <c r="M10" s="528">
        <v>729.63277200000005</v>
      </c>
      <c r="N10" s="528">
        <v>280.057344</v>
      </c>
      <c r="O10" s="528">
        <v>323.16885000000002</v>
      </c>
      <c r="P10" s="528">
        <v>282.75673599999999</v>
      </c>
      <c r="Q10" s="528">
        <v>109.709154</v>
      </c>
      <c r="R10" s="528">
        <v>226.368832</v>
      </c>
      <c r="S10" s="528">
        <v>155.25487799999999</v>
      </c>
      <c r="T10" s="528">
        <v>122.615256</v>
      </c>
      <c r="U10" s="528">
        <v>211.65714</v>
      </c>
      <c r="V10" s="528">
        <v>178.14796000000001</v>
      </c>
      <c r="W10" s="528">
        <v>296.20800000000003</v>
      </c>
      <c r="X10" s="528">
        <v>220.81517600000001</v>
      </c>
      <c r="Y10" s="528">
        <v>493.95851099999999</v>
      </c>
      <c r="Z10" s="528">
        <v>127.21875799999999</v>
      </c>
      <c r="AA10" s="528">
        <v>235.41324800000001</v>
      </c>
      <c r="AB10" s="528">
        <v>131.69232199999999</v>
      </c>
      <c r="AC10" s="528">
        <v>205.0308</v>
      </c>
      <c r="AD10" s="528">
        <v>197.933909</v>
      </c>
      <c r="AE10" s="528">
        <v>156.01894999999999</v>
      </c>
      <c r="AF10" s="528">
        <v>269.76080200000001</v>
      </c>
      <c r="AG10" s="528">
        <v>243.48758000000001</v>
      </c>
      <c r="AH10" s="528">
        <v>274.10624799999999</v>
      </c>
      <c r="AI10" s="528">
        <v>189.669298</v>
      </c>
      <c r="AJ10" s="528">
        <v>192.39605</v>
      </c>
      <c r="AK10" s="528">
        <v>248.454928</v>
      </c>
      <c r="AL10" s="528">
        <v>272.83695799999998</v>
      </c>
      <c r="AM10" s="528">
        <v>331.87413600000002</v>
      </c>
      <c r="AN10" s="528">
        <v>296.85972400000003</v>
      </c>
      <c r="AO10" s="528">
        <v>293.56311599999998</v>
      </c>
    </row>
    <row r="11" spans="1:41" x14ac:dyDescent="0.3">
      <c r="A11">
        <v>19</v>
      </c>
      <c r="B11" s="528">
        <v>582.27769999999998</v>
      </c>
      <c r="C11" s="528">
        <v>672.95008800000005</v>
      </c>
      <c r="D11" s="528">
        <v>245.70392799999999</v>
      </c>
      <c r="E11" s="528">
        <v>387.18741599999998</v>
      </c>
      <c r="F11" s="528">
        <v>457.62741</v>
      </c>
      <c r="G11" s="528">
        <v>812.55183099999999</v>
      </c>
      <c r="H11" s="528">
        <v>559.23064199999999</v>
      </c>
      <c r="I11" s="528">
        <v>537.24095399999999</v>
      </c>
      <c r="J11" s="528">
        <v>299.35648400000002</v>
      </c>
      <c r="K11" s="528">
        <v>429.07688999999999</v>
      </c>
      <c r="L11" s="528">
        <v>331.73695800000002</v>
      </c>
      <c r="M11" s="528">
        <v>741.49453900000003</v>
      </c>
      <c r="N11" s="528">
        <v>372.17896300000001</v>
      </c>
      <c r="O11" s="528">
        <v>354.21839999999997</v>
      </c>
      <c r="P11" s="528">
        <v>254.15651299999999</v>
      </c>
      <c r="Q11" s="528">
        <v>172.984646</v>
      </c>
      <c r="R11" s="528">
        <v>310.82003200000003</v>
      </c>
      <c r="S11" s="528">
        <v>132.70807199999999</v>
      </c>
      <c r="T11" s="528">
        <v>207.11388600000001</v>
      </c>
      <c r="U11" s="528">
        <v>216.33881700000001</v>
      </c>
      <c r="V11" s="528">
        <v>142.95151799999999</v>
      </c>
      <c r="W11" s="528">
        <v>301.71159</v>
      </c>
      <c r="X11" s="528">
        <v>211.70124000000001</v>
      </c>
      <c r="Y11" s="528">
        <v>574.56959500000005</v>
      </c>
      <c r="Z11" s="528">
        <v>137.46607</v>
      </c>
      <c r="AA11" s="528">
        <v>222.051456</v>
      </c>
      <c r="AB11" s="528">
        <v>173.479432</v>
      </c>
      <c r="AC11" s="528">
        <v>153.79679999999999</v>
      </c>
      <c r="AD11" s="528">
        <v>225.129694</v>
      </c>
      <c r="AE11" s="528">
        <v>186.38672399999999</v>
      </c>
      <c r="AF11" s="528">
        <v>252.061184</v>
      </c>
      <c r="AG11" s="528">
        <v>250.011742</v>
      </c>
      <c r="AH11" s="528">
        <v>259.75170000000003</v>
      </c>
      <c r="AI11" s="528">
        <v>214.77757500000001</v>
      </c>
      <c r="AJ11" s="528">
        <v>190.11889600000001</v>
      </c>
      <c r="AK11" s="528">
        <v>232.62047999999999</v>
      </c>
      <c r="AL11" s="528">
        <v>218.81966399999999</v>
      </c>
      <c r="AM11" s="528">
        <v>357</v>
      </c>
      <c r="AN11" s="528">
        <v>322.00380000000001</v>
      </c>
      <c r="AO11" s="528">
        <v>254.19888900000001</v>
      </c>
    </row>
    <row r="12" spans="1:41" x14ac:dyDescent="0.3">
      <c r="A12">
        <v>21</v>
      </c>
      <c r="B12" s="528">
        <v>544.21875</v>
      </c>
      <c r="C12" s="528">
        <v>706.36096199999997</v>
      </c>
      <c r="D12" s="528">
        <v>332.15115500000002</v>
      </c>
      <c r="E12" s="528">
        <v>369.71176200000002</v>
      </c>
      <c r="F12" s="528">
        <v>439.44767999999999</v>
      </c>
      <c r="G12" s="528">
        <v>787.39425500000004</v>
      </c>
      <c r="H12" s="528">
        <v>546.97781299999997</v>
      </c>
      <c r="I12" s="528">
        <v>657.21613000000002</v>
      </c>
      <c r="J12" s="528">
        <v>308.93599999999998</v>
      </c>
      <c r="K12" s="528">
        <v>377.91359999999997</v>
      </c>
      <c r="L12" s="528">
        <v>322.737188</v>
      </c>
      <c r="M12" s="528">
        <v>657.76369699999998</v>
      </c>
      <c r="N12" s="528">
        <v>340.42717800000003</v>
      </c>
      <c r="O12" s="528">
        <v>322.65360800000002</v>
      </c>
      <c r="P12" s="528">
        <v>261.78904999999997</v>
      </c>
      <c r="Q12" s="528">
        <v>175.21482599999999</v>
      </c>
      <c r="R12" s="528">
        <v>313.90671200000003</v>
      </c>
      <c r="S12" s="528">
        <v>165.022569</v>
      </c>
      <c r="T12" s="528">
        <v>208.02394000000001</v>
      </c>
      <c r="U12" s="528">
        <v>240.67428000000001</v>
      </c>
      <c r="V12" s="528">
        <v>150.20955000000001</v>
      </c>
      <c r="W12" s="528">
        <v>263.78217599999999</v>
      </c>
      <c r="X12" s="528">
        <v>212.18430000000001</v>
      </c>
      <c r="Y12" s="528">
        <v>542.87855300000001</v>
      </c>
      <c r="Z12" s="528">
        <v>129.02185800000001</v>
      </c>
      <c r="AA12" s="528">
        <v>194.01436799999999</v>
      </c>
      <c r="AB12" s="528">
        <v>166.50749999999999</v>
      </c>
      <c r="AC12" s="528">
        <v>144.6336</v>
      </c>
      <c r="AD12" s="528">
        <v>199.94396800000001</v>
      </c>
      <c r="AE12" s="528">
        <v>274.55</v>
      </c>
      <c r="AF12" s="528">
        <v>251.43</v>
      </c>
      <c r="AG12" s="528">
        <v>216.60308800000001</v>
      </c>
      <c r="AH12" s="528">
        <v>284.237888</v>
      </c>
      <c r="AI12" s="528">
        <v>212.766288</v>
      </c>
      <c r="AJ12" s="528">
        <v>150.81584000000001</v>
      </c>
      <c r="AK12" s="528">
        <v>367.279833</v>
      </c>
      <c r="AL12" s="528">
        <v>232.737548</v>
      </c>
      <c r="AM12" s="528">
        <v>626.32253400000002</v>
      </c>
      <c r="AN12" s="528">
        <v>395.53578900000002</v>
      </c>
      <c r="AO12" s="528">
        <v>319.40133800000001</v>
      </c>
    </row>
    <row r="13" spans="1:41" x14ac:dyDescent="0.3">
      <c r="A13">
        <v>24</v>
      </c>
      <c r="B13" s="528">
        <v>549.06700000000001</v>
      </c>
      <c r="C13" s="528">
        <v>715.27049999999997</v>
      </c>
      <c r="D13" s="528">
        <v>346.27499999999998</v>
      </c>
      <c r="E13" s="528">
        <v>362.62706400000002</v>
      </c>
      <c r="F13" s="528">
        <v>440.89399200000003</v>
      </c>
      <c r="G13" s="528">
        <v>829.37969699999996</v>
      </c>
      <c r="H13" s="528">
        <v>619.57130400000005</v>
      </c>
      <c r="I13" s="528">
        <v>570.04984400000001</v>
      </c>
      <c r="J13" s="528">
        <v>287.109375</v>
      </c>
      <c r="K13" s="528">
        <v>351.846677</v>
      </c>
      <c r="L13" s="528">
        <v>345.48525000000001</v>
      </c>
      <c r="M13" s="528">
        <v>717.39265799999998</v>
      </c>
      <c r="N13" s="528">
        <v>362.25920000000002</v>
      </c>
      <c r="O13" s="528">
        <v>239.41068799999999</v>
      </c>
      <c r="P13" s="528">
        <v>255.52697499999999</v>
      </c>
      <c r="Q13" s="528">
        <v>225.90090000000001</v>
      </c>
      <c r="R13" s="528">
        <v>294.08729399999999</v>
      </c>
      <c r="S13" s="528">
        <v>167.508297</v>
      </c>
      <c r="T13" s="528">
        <v>179.35561899999999</v>
      </c>
      <c r="U13" s="528">
        <v>256.955288</v>
      </c>
      <c r="V13" s="528">
        <v>202.07386299999999</v>
      </c>
      <c r="W13" s="528">
        <v>347.37400300000002</v>
      </c>
      <c r="X13" s="528">
        <v>215.94010900000001</v>
      </c>
      <c r="Y13" s="528">
        <v>748.12964199999999</v>
      </c>
      <c r="Z13" s="528">
        <v>143.03348800000001</v>
      </c>
      <c r="AA13" s="528">
        <v>202.69235</v>
      </c>
      <c r="AB13" s="528">
        <v>173.1268</v>
      </c>
      <c r="AC13" s="528">
        <v>153.69027299999999</v>
      </c>
      <c r="AD13" s="528">
        <v>217.34451799999999</v>
      </c>
      <c r="AE13" s="528">
        <v>340.915864</v>
      </c>
      <c r="AF13" s="528">
        <v>237.08672000000001</v>
      </c>
      <c r="AG13" s="528">
        <v>259.70832000000001</v>
      </c>
      <c r="AH13" s="528">
        <v>284.45235000000002</v>
      </c>
      <c r="AI13" s="528">
        <v>236.96984900000001</v>
      </c>
      <c r="AJ13" s="528">
        <v>185.08650499999999</v>
      </c>
      <c r="AK13" s="528">
        <v>341.15375299999999</v>
      </c>
      <c r="AL13" s="528">
        <v>237.663872</v>
      </c>
      <c r="AM13" s="528">
        <v>660.80646100000001</v>
      </c>
      <c r="AN13" s="528">
        <v>480.2022</v>
      </c>
      <c r="AO13" s="528">
        <v>356.33613600000001</v>
      </c>
    </row>
    <row r="14" spans="1:41" x14ac:dyDescent="0.3">
      <c r="A14">
        <v>26</v>
      </c>
      <c r="B14" s="528">
        <v>560.90304900000001</v>
      </c>
      <c r="C14" s="528">
        <v>799.976133</v>
      </c>
      <c r="D14" s="528">
        <v>192.67201800000001</v>
      </c>
      <c r="E14" s="528">
        <v>335.09473800000001</v>
      </c>
      <c r="F14" s="528">
        <v>461.07208800000001</v>
      </c>
      <c r="G14" s="528">
        <v>952.896975</v>
      </c>
      <c r="H14" s="528">
        <v>520.70676100000003</v>
      </c>
      <c r="I14" s="528">
        <v>682.11820299999999</v>
      </c>
      <c r="J14" s="528">
        <v>297.60793200000001</v>
      </c>
      <c r="K14" s="528"/>
      <c r="L14" s="528">
        <v>417.73240800000002</v>
      </c>
      <c r="M14" s="528">
        <v>926.88867000000005</v>
      </c>
      <c r="N14" s="528">
        <v>435.06119999999999</v>
      </c>
      <c r="O14" s="528">
        <v>347.83323799999999</v>
      </c>
      <c r="P14" s="528">
        <v>253.005606</v>
      </c>
      <c r="Q14" s="528">
        <v>197.32361299999999</v>
      </c>
      <c r="R14" s="528">
        <v>311.31932599999999</v>
      </c>
      <c r="S14" s="528">
        <v>212.25576100000001</v>
      </c>
      <c r="T14" s="528">
        <v>203.35418200000001</v>
      </c>
      <c r="U14" s="528">
        <v>282.36879499999998</v>
      </c>
      <c r="V14" s="528">
        <v>207.904439</v>
      </c>
      <c r="W14" s="528"/>
      <c r="X14" s="528">
        <v>231.27237</v>
      </c>
      <c r="Y14" s="528">
        <v>697.44954199999995</v>
      </c>
      <c r="Z14" s="528">
        <v>137.44993700000001</v>
      </c>
      <c r="AA14" s="528">
        <v>178.916944</v>
      </c>
      <c r="AB14" s="528">
        <v>163.337446</v>
      </c>
      <c r="AC14" s="528">
        <v>191.317802</v>
      </c>
      <c r="AD14" s="528">
        <v>207.143237</v>
      </c>
      <c r="AE14" s="528">
        <v>403.28850299999999</v>
      </c>
      <c r="AF14" s="528">
        <v>328.11110400000001</v>
      </c>
      <c r="AG14" s="528">
        <v>244.60916800000001</v>
      </c>
      <c r="AH14" s="528">
        <v>321.22656000000001</v>
      </c>
      <c r="AI14" s="528">
        <v>241.25368499999999</v>
      </c>
      <c r="AJ14" s="528">
        <v>184.435044</v>
      </c>
      <c r="AK14" s="528"/>
      <c r="AL14" s="528">
        <v>266.05000799999999</v>
      </c>
      <c r="AM14" s="528">
        <v>719.18280000000004</v>
      </c>
      <c r="AN14" s="528">
        <v>500.52248900000001</v>
      </c>
      <c r="AO14" s="528">
        <v>341.37947200000002</v>
      </c>
    </row>
    <row r="15" spans="1:41" x14ac:dyDescent="0.3">
      <c r="A15">
        <v>28</v>
      </c>
      <c r="B15" s="528">
        <v>573.11436800000001</v>
      </c>
      <c r="C15" s="528">
        <v>848.23244799999998</v>
      </c>
      <c r="D15" s="528">
        <v>187.74957599999999</v>
      </c>
      <c r="E15" s="528">
        <v>366.12446199999999</v>
      </c>
      <c r="F15" s="528">
        <v>484.710216</v>
      </c>
      <c r="G15" s="528">
        <v>985.57350399999996</v>
      </c>
      <c r="H15" s="528">
        <v>646.34879999999998</v>
      </c>
      <c r="I15" s="528">
        <v>733.92844100000002</v>
      </c>
      <c r="J15" s="528">
        <v>348.27979499999998</v>
      </c>
      <c r="K15" s="528">
        <v>394.72038199999997</v>
      </c>
      <c r="L15" s="528">
        <v>492.41067800000002</v>
      </c>
      <c r="M15" s="528">
        <v>969.20445600000005</v>
      </c>
      <c r="N15" s="528">
        <v>505.76732099999998</v>
      </c>
      <c r="O15" s="528"/>
      <c r="P15" s="528"/>
      <c r="Q15" s="528">
        <v>173.56880000000001</v>
      </c>
      <c r="R15" s="528">
        <v>363.05777699999999</v>
      </c>
      <c r="S15" s="528">
        <v>152.94229999999999</v>
      </c>
      <c r="T15" s="528">
        <v>219.024</v>
      </c>
      <c r="U15" s="528">
        <v>303.545816</v>
      </c>
      <c r="V15" s="528">
        <v>226.908905</v>
      </c>
      <c r="W15" s="528">
        <v>462.67133100000001</v>
      </c>
      <c r="X15" s="528">
        <v>285.91233799999998</v>
      </c>
      <c r="Y15" s="528">
        <v>670.93</v>
      </c>
      <c r="Z15" s="528">
        <v>127.8486</v>
      </c>
      <c r="AA15" s="528">
        <v>174.70079999999999</v>
      </c>
      <c r="AB15" s="528">
        <v>162.3202</v>
      </c>
      <c r="AC15" s="528">
        <v>166.47040000000001</v>
      </c>
      <c r="AD15" s="528">
        <v>218.82950099999999</v>
      </c>
      <c r="AE15" s="528">
        <v>424.22842800000001</v>
      </c>
      <c r="AF15" s="528">
        <v>232.09016099999999</v>
      </c>
      <c r="AG15" s="528">
        <v>266.78605900000002</v>
      </c>
      <c r="AH15" s="528">
        <v>348.638755</v>
      </c>
      <c r="AI15" s="528">
        <v>230.36569800000001</v>
      </c>
      <c r="AJ15" s="528">
        <v>173.34732299999999</v>
      </c>
      <c r="AK15" s="528">
        <v>250.53389999999999</v>
      </c>
      <c r="AL15" s="528">
        <v>194.39782700000001</v>
      </c>
      <c r="AM15" s="528">
        <v>624.90287999999998</v>
      </c>
      <c r="AN15" s="528">
        <v>491.04</v>
      </c>
      <c r="AO15" s="528">
        <v>332.6352</v>
      </c>
    </row>
    <row r="16" spans="1:41" x14ac:dyDescent="0.3">
      <c r="A16">
        <v>31</v>
      </c>
      <c r="B16" s="528">
        <v>564.34985600000005</v>
      </c>
      <c r="C16" s="528">
        <v>873.76994999999999</v>
      </c>
      <c r="D16" s="528">
        <v>179.34479999999999</v>
      </c>
      <c r="E16" s="528">
        <v>395.86449599999997</v>
      </c>
      <c r="F16" s="528">
        <v>492.65204599999998</v>
      </c>
      <c r="G16" s="528">
        <v>1092.4492</v>
      </c>
      <c r="H16" s="528">
        <v>667.06775100000004</v>
      </c>
      <c r="I16" s="528">
        <v>695.21759999999995</v>
      </c>
      <c r="J16" s="528">
        <v>336.30337500000002</v>
      </c>
      <c r="K16" s="528">
        <v>486.81618600000002</v>
      </c>
      <c r="L16" s="528">
        <v>489.09897599999999</v>
      </c>
      <c r="M16" s="528">
        <v>943.13415999999995</v>
      </c>
      <c r="N16" s="528">
        <v>576.27653399999997</v>
      </c>
      <c r="O16" s="528">
        <v>345.15416299999998</v>
      </c>
      <c r="P16" s="528">
        <v>280.21718800000002</v>
      </c>
      <c r="Q16" s="528">
        <v>214.85380000000001</v>
      </c>
      <c r="R16" s="528">
        <v>349.56655000000001</v>
      </c>
      <c r="S16" s="528">
        <v>181.323126</v>
      </c>
      <c r="T16" s="528">
        <v>215.53216800000001</v>
      </c>
      <c r="U16" s="528">
        <v>367.95752199999998</v>
      </c>
      <c r="V16" s="528">
        <v>219.470913</v>
      </c>
      <c r="W16" s="528">
        <v>539.302819</v>
      </c>
      <c r="X16" s="528">
        <v>277.4135</v>
      </c>
      <c r="Y16" s="528">
        <v>654.68865600000004</v>
      </c>
      <c r="Z16" s="528">
        <v>138.415358</v>
      </c>
      <c r="AA16" s="528">
        <v>232.33060399999999</v>
      </c>
      <c r="AB16" s="528">
        <v>202.13744199999999</v>
      </c>
      <c r="AC16" s="528">
        <v>177.57355000000001</v>
      </c>
      <c r="AD16" s="528">
        <v>194.489914</v>
      </c>
      <c r="AE16" s="528">
        <v>445.41784000000001</v>
      </c>
      <c r="AF16" s="528">
        <v>225.31468699999999</v>
      </c>
      <c r="AG16" s="528">
        <v>294.83368200000001</v>
      </c>
      <c r="AH16" s="528">
        <v>349.15242000000001</v>
      </c>
      <c r="AI16" s="528">
        <v>244.87307000000001</v>
      </c>
      <c r="AJ16" s="528">
        <v>211.84051199999999</v>
      </c>
      <c r="AK16" s="528">
        <v>275.63376499999998</v>
      </c>
      <c r="AL16" s="528">
        <v>261.11439999999999</v>
      </c>
      <c r="AM16" s="528">
        <v>760.00356899999997</v>
      </c>
      <c r="AN16" s="528">
        <v>571.74036699999999</v>
      </c>
      <c r="AO16" s="528">
        <v>362.94375300000002</v>
      </c>
    </row>
    <row r="17" spans="1:41" x14ac:dyDescent="0.3">
      <c r="A17">
        <v>33</v>
      </c>
      <c r="B17" s="528">
        <v>533.07494199999996</v>
      </c>
      <c r="C17" s="528">
        <v>874.66494</v>
      </c>
      <c r="D17" s="528">
        <v>152.38425599999999</v>
      </c>
      <c r="E17" s="528">
        <v>435.95281399999999</v>
      </c>
      <c r="F17" s="528">
        <v>467.69563599999998</v>
      </c>
      <c r="G17" s="528">
        <v>1076.62176</v>
      </c>
      <c r="H17" s="528">
        <v>675.12180599999999</v>
      </c>
      <c r="I17" s="528">
        <v>670.73080100000004</v>
      </c>
      <c r="J17" s="528">
        <v>323.20892800000001</v>
      </c>
      <c r="K17" s="528">
        <v>574.37468799999999</v>
      </c>
      <c r="L17" s="528">
        <v>312.72350399999999</v>
      </c>
      <c r="M17" s="528">
        <v>1011.59685</v>
      </c>
      <c r="N17" s="528">
        <v>500.02876800000001</v>
      </c>
      <c r="O17" s="528">
        <v>295.789376</v>
      </c>
      <c r="P17" s="528">
        <v>292.00386600000002</v>
      </c>
      <c r="Q17" s="528">
        <v>217.23033599999999</v>
      </c>
      <c r="R17" s="528">
        <v>363.95839999999998</v>
      </c>
      <c r="S17" s="528">
        <v>154.27527499999999</v>
      </c>
      <c r="T17" s="528">
        <v>219.37760599999999</v>
      </c>
      <c r="U17" s="528">
        <v>355.13209599999999</v>
      </c>
      <c r="V17" s="528">
        <v>178.88682800000001</v>
      </c>
      <c r="W17" s="528">
        <v>480.73174799999998</v>
      </c>
      <c r="X17" s="528">
        <v>279.36156299999999</v>
      </c>
      <c r="Y17" s="528">
        <v>687.21109100000001</v>
      </c>
      <c r="Z17" s="528">
        <v>126.209006</v>
      </c>
      <c r="AA17" s="528">
        <v>202.367358</v>
      </c>
      <c r="AB17" s="528">
        <v>187.45807500000001</v>
      </c>
      <c r="AC17" s="528">
        <v>170.72834</v>
      </c>
      <c r="AD17" s="528">
        <v>194.90281300000001</v>
      </c>
      <c r="AE17" s="528">
        <v>503.19728700000002</v>
      </c>
      <c r="AF17" s="528">
        <v>219.024</v>
      </c>
      <c r="AG17" s="528">
        <v>287.19375000000002</v>
      </c>
      <c r="AH17" s="528">
        <v>352.84582399999999</v>
      </c>
      <c r="AI17" s="528">
        <v>186.10596000000001</v>
      </c>
      <c r="AJ17" s="528">
        <v>158.30430000000001</v>
      </c>
      <c r="AK17" s="528">
        <v>278.537081</v>
      </c>
      <c r="AL17" s="528">
        <v>296.47129200000001</v>
      </c>
      <c r="AM17" s="528">
        <v>733.75574400000005</v>
      </c>
      <c r="AN17" s="528">
        <v>634.44367199999999</v>
      </c>
      <c r="AO17" s="528">
        <v>331.76838800000002</v>
      </c>
    </row>
    <row r="18" spans="1:41" x14ac:dyDescent="0.3">
      <c r="A18">
        <v>35</v>
      </c>
      <c r="B18" s="528">
        <v>604.49239399999999</v>
      </c>
      <c r="C18" s="528">
        <v>893.76681799999994</v>
      </c>
      <c r="D18" s="528">
        <v>168.29332700000001</v>
      </c>
      <c r="E18" s="528">
        <v>387.57285000000002</v>
      </c>
      <c r="F18" s="528">
        <v>537.899632</v>
      </c>
      <c r="G18" s="528">
        <v>1170.23948</v>
      </c>
      <c r="H18" s="528">
        <v>633.38070400000004</v>
      </c>
      <c r="I18" s="528">
        <v>724.55513599999995</v>
      </c>
      <c r="J18" s="528">
        <v>315.38116400000001</v>
      </c>
      <c r="K18" s="528">
        <v>602.30818399999998</v>
      </c>
      <c r="L18" s="528">
        <v>411.41647999999998</v>
      </c>
      <c r="M18" s="528">
        <v>1094.06465</v>
      </c>
      <c r="N18" s="528">
        <v>502.19732299999998</v>
      </c>
      <c r="O18" s="528">
        <v>0</v>
      </c>
      <c r="P18" s="528">
        <v>310.11840000000001</v>
      </c>
      <c r="Q18" s="528">
        <v>207.513102</v>
      </c>
      <c r="R18" s="528">
        <v>454.19929100000002</v>
      </c>
      <c r="S18" s="528">
        <v>152.81936300000001</v>
      </c>
      <c r="T18" s="528">
        <v>184.11419799999999</v>
      </c>
      <c r="U18" s="528">
        <v>347.994033</v>
      </c>
      <c r="V18" s="528">
        <v>204.551231</v>
      </c>
      <c r="W18" s="528">
        <v>448.215082</v>
      </c>
      <c r="X18" s="528">
        <v>285.43446299999999</v>
      </c>
      <c r="Y18" s="528">
        <v>715.96783700000003</v>
      </c>
      <c r="Z18" s="528">
        <v>127.89575499999999</v>
      </c>
      <c r="AA18" s="528">
        <v>204.31052199999999</v>
      </c>
      <c r="AB18" s="528">
        <v>190.96875</v>
      </c>
      <c r="AC18" s="528">
        <v>150.257385</v>
      </c>
      <c r="AD18" s="528">
        <v>194.4075</v>
      </c>
      <c r="AE18" s="528">
        <v>531.12531200000001</v>
      </c>
      <c r="AF18" s="528">
        <v>232.99157299999999</v>
      </c>
      <c r="AG18" s="528">
        <v>300.82953600000002</v>
      </c>
      <c r="AH18" s="528">
        <v>327.56357700000001</v>
      </c>
      <c r="AI18" s="528">
        <v>281.96351299999998</v>
      </c>
      <c r="AJ18" s="528">
        <v>152.06142600000001</v>
      </c>
      <c r="AK18" s="528">
        <v>304.21504099999999</v>
      </c>
      <c r="AL18" s="528">
        <v>296.46850499999999</v>
      </c>
      <c r="AM18" s="528">
        <v>761.80737899999997</v>
      </c>
      <c r="AN18" s="528">
        <v>726.89691600000003</v>
      </c>
      <c r="AO18" s="528">
        <v>347.92582099999998</v>
      </c>
    </row>
    <row r="19" spans="1:41" x14ac:dyDescent="0.3">
      <c r="A19">
        <v>38</v>
      </c>
      <c r="B19" s="528">
        <v>583.74832600000002</v>
      </c>
      <c r="C19" s="528">
        <v>942.46844799999997</v>
      </c>
      <c r="D19" s="528">
        <v>152.216352</v>
      </c>
      <c r="E19" s="528">
        <v>368.17941100000002</v>
      </c>
      <c r="F19" s="528">
        <v>565.270128</v>
      </c>
      <c r="G19" s="528">
        <v>1199.10608</v>
      </c>
      <c r="H19" s="528">
        <v>606.63411199999996</v>
      </c>
      <c r="I19" s="528">
        <v>740.35440000000006</v>
      </c>
      <c r="J19" s="528">
        <v>342.71589799999998</v>
      </c>
      <c r="K19" s="528">
        <v>566.51946599999997</v>
      </c>
      <c r="L19" s="528">
        <v>349.90213999999997</v>
      </c>
      <c r="M19" s="528">
        <v>1181.08546</v>
      </c>
      <c r="N19" s="528">
        <v>426.83785599999999</v>
      </c>
      <c r="O19" s="528">
        <v>0</v>
      </c>
      <c r="P19" s="528">
        <v>291.99353100000002</v>
      </c>
      <c r="Q19" s="528">
        <v>211.276951</v>
      </c>
      <c r="R19" s="528">
        <v>435.59851400000002</v>
      </c>
      <c r="S19" s="528">
        <v>143.57343399999999</v>
      </c>
      <c r="T19" s="528">
        <v>159.62401399999999</v>
      </c>
      <c r="U19" s="528">
        <v>362.49190299999998</v>
      </c>
      <c r="V19" s="528">
        <v>213.44220000000001</v>
      </c>
      <c r="W19" s="528">
        <v>401.59440000000001</v>
      </c>
      <c r="X19" s="528">
        <v>205.325728</v>
      </c>
      <c r="Y19" s="528">
        <v>882.94649900000002</v>
      </c>
      <c r="Z19" s="528">
        <v>107.092563</v>
      </c>
      <c r="AA19" s="528">
        <v>157.77174400000001</v>
      </c>
      <c r="AB19" s="528">
        <v>236.067284</v>
      </c>
      <c r="AC19" s="528">
        <v>176.44028599999999</v>
      </c>
      <c r="AD19" s="528">
        <v>202.93255199999999</v>
      </c>
      <c r="AE19" s="528">
        <v>544.12559999999996</v>
      </c>
      <c r="AF19" s="528">
        <v>217.19880000000001</v>
      </c>
      <c r="AG19" s="528">
        <v>304.53375</v>
      </c>
      <c r="AH19" s="528">
        <v>299.20240000000001</v>
      </c>
      <c r="AI19" s="528">
        <v>295.64681999999999</v>
      </c>
      <c r="AJ19" s="528">
        <v>213.28404800000001</v>
      </c>
      <c r="AK19" s="528">
        <v>457.1044</v>
      </c>
      <c r="AL19" s="528">
        <v>316.22904999999997</v>
      </c>
      <c r="AM19" s="528">
        <v>887.02639999999997</v>
      </c>
      <c r="AN19" s="528">
        <v>877.107348</v>
      </c>
      <c r="AO19" s="528">
        <v>335.70304499999997</v>
      </c>
    </row>
  </sheetData>
  <mergeCells count="3">
    <mergeCell ref="B2:P2"/>
    <mergeCell ref="Q2:AE2"/>
    <mergeCell ref="AF2:AO2"/>
  </mergeCells>
  <hyperlinks>
    <hyperlink ref="A1" location="'Table of Contents'!A1" display="Home" xr:uid="{A2E965D9-0D2B-4109-8E7B-D7297CFC30A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8A60-4B75-408A-AFDB-48841C95F45A}">
  <dimension ref="A1:AO39"/>
  <sheetViews>
    <sheetView workbookViewId="0"/>
  </sheetViews>
  <sheetFormatPr defaultRowHeight="14.4" x14ac:dyDescent="0.3"/>
  <sheetData>
    <row r="1" spans="1:41" x14ac:dyDescent="0.3">
      <c r="A1" s="2" t="s">
        <v>52</v>
      </c>
    </row>
    <row r="2" spans="1:41" x14ac:dyDescent="0.3">
      <c r="B2" s="538" t="s">
        <v>1288</v>
      </c>
      <c r="C2" s="538"/>
      <c r="D2" s="538"/>
      <c r="E2" s="538"/>
      <c r="F2" s="538"/>
      <c r="G2" s="538"/>
      <c r="H2" s="538"/>
      <c r="I2" s="538"/>
      <c r="J2" s="538"/>
      <c r="K2" s="538"/>
      <c r="L2" s="538" t="s">
        <v>1289</v>
      </c>
      <c r="M2" s="538"/>
      <c r="N2" s="538"/>
      <c r="O2" s="538"/>
      <c r="P2" s="538"/>
      <c r="Q2" s="538"/>
      <c r="R2" s="538"/>
      <c r="S2" s="538"/>
      <c r="T2" s="538"/>
      <c r="U2" s="538"/>
      <c r="V2" s="538" t="s">
        <v>1290</v>
      </c>
      <c r="W2" s="538"/>
      <c r="X2" s="538"/>
      <c r="Y2" s="538"/>
      <c r="Z2" s="538"/>
      <c r="AA2" s="538"/>
      <c r="AB2" s="538"/>
      <c r="AC2" s="538"/>
      <c r="AD2" s="538"/>
      <c r="AE2" s="538"/>
      <c r="AF2" s="538" t="s">
        <v>1291</v>
      </c>
      <c r="AG2" s="538"/>
      <c r="AH2" s="538"/>
      <c r="AI2" s="538"/>
      <c r="AJ2" s="538"/>
      <c r="AK2" s="538"/>
      <c r="AL2" s="538"/>
      <c r="AM2" s="538"/>
      <c r="AN2" s="538"/>
      <c r="AO2" s="538"/>
    </row>
    <row r="3" spans="1:41" x14ac:dyDescent="0.3">
      <c r="A3" t="s">
        <v>1245</v>
      </c>
      <c r="B3" s="530" t="s">
        <v>1292</v>
      </c>
      <c r="C3" s="530" t="s">
        <v>1292</v>
      </c>
      <c r="D3" s="530" t="s">
        <v>1292</v>
      </c>
      <c r="E3" s="530" t="s">
        <v>1292</v>
      </c>
      <c r="F3" s="530" t="s">
        <v>1292</v>
      </c>
      <c r="G3" s="530" t="s">
        <v>1292</v>
      </c>
      <c r="H3" s="530" t="s">
        <v>1292</v>
      </c>
      <c r="I3" s="530" t="s">
        <v>1292</v>
      </c>
      <c r="J3" s="530" t="s">
        <v>1292</v>
      </c>
      <c r="K3" s="530" t="s">
        <v>1292</v>
      </c>
      <c r="L3" s="530" t="s">
        <v>1292</v>
      </c>
      <c r="M3" s="530" t="s">
        <v>1292</v>
      </c>
      <c r="N3" s="530" t="s">
        <v>1292</v>
      </c>
      <c r="O3" s="530" t="s">
        <v>1292</v>
      </c>
      <c r="P3" s="530" t="s">
        <v>1292</v>
      </c>
      <c r="Q3" s="530" t="s">
        <v>1292</v>
      </c>
      <c r="R3" s="530" t="s">
        <v>1292</v>
      </c>
      <c r="S3" s="530" t="s">
        <v>1292</v>
      </c>
      <c r="T3" s="530" t="s">
        <v>1292</v>
      </c>
      <c r="U3" s="530" t="s">
        <v>1292</v>
      </c>
      <c r="V3" s="530" t="s">
        <v>1292</v>
      </c>
      <c r="W3" s="530" t="s">
        <v>1292</v>
      </c>
      <c r="X3" s="530" t="s">
        <v>1292</v>
      </c>
      <c r="Y3" s="530" t="s">
        <v>1292</v>
      </c>
      <c r="Z3" s="530" t="s">
        <v>1292</v>
      </c>
      <c r="AA3" s="530" t="s">
        <v>1292</v>
      </c>
      <c r="AB3" s="530" t="s">
        <v>1292</v>
      </c>
      <c r="AC3" s="530" t="s">
        <v>1292</v>
      </c>
      <c r="AD3" s="530" t="s">
        <v>1292</v>
      </c>
      <c r="AE3" s="530" t="s">
        <v>1292</v>
      </c>
      <c r="AF3" s="530" t="s">
        <v>1292</v>
      </c>
      <c r="AG3" s="530" t="s">
        <v>1292</v>
      </c>
      <c r="AH3" s="530" t="s">
        <v>1292</v>
      </c>
      <c r="AI3" s="530" t="s">
        <v>1292</v>
      </c>
      <c r="AJ3" s="530" t="s">
        <v>1292</v>
      </c>
      <c r="AK3" s="530" t="s">
        <v>1292</v>
      </c>
      <c r="AL3" s="530" t="s">
        <v>1292</v>
      </c>
      <c r="AM3" s="530" t="s">
        <v>1292</v>
      </c>
      <c r="AN3" s="530" t="s">
        <v>1292</v>
      </c>
      <c r="AO3" s="530" t="s">
        <v>1292</v>
      </c>
    </row>
    <row r="4" spans="1:41" x14ac:dyDescent="0.3">
      <c r="A4" t="s">
        <v>1243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  <c r="S4" s="528"/>
      <c r="T4" s="528"/>
      <c r="U4" s="528"/>
      <c r="V4" s="528"/>
      <c r="W4" s="528"/>
      <c r="X4" s="528"/>
      <c r="Y4" s="528"/>
      <c r="Z4" s="528"/>
      <c r="AA4" s="528"/>
      <c r="AB4" s="528"/>
      <c r="AC4" s="528"/>
      <c r="AD4" s="528"/>
      <c r="AE4" s="528"/>
      <c r="AF4" s="528"/>
      <c r="AG4" s="528"/>
      <c r="AH4" s="528"/>
      <c r="AI4" s="528"/>
      <c r="AJ4" s="528"/>
      <c r="AK4" s="528"/>
      <c r="AL4" s="528"/>
      <c r="AM4" s="528"/>
      <c r="AN4" s="528"/>
      <c r="AO4" s="528"/>
    </row>
    <row r="5" spans="1:41" x14ac:dyDescent="0.3">
      <c r="A5" t="s">
        <v>1293</v>
      </c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  <c r="O5" s="528"/>
      <c r="P5" s="528"/>
      <c r="Q5" s="528"/>
      <c r="R5" s="528"/>
      <c r="S5" s="528"/>
      <c r="T5" s="528"/>
      <c r="U5" s="528"/>
      <c r="V5" s="528"/>
      <c r="W5" s="528"/>
      <c r="X5" s="528"/>
      <c r="Y5" s="528"/>
      <c r="Z5" s="528"/>
      <c r="AA5" s="528"/>
      <c r="AB5" s="528"/>
      <c r="AC5" s="528"/>
      <c r="AD5" s="528"/>
      <c r="AE5" s="528"/>
      <c r="AF5" s="528"/>
      <c r="AG5" s="528"/>
      <c r="AH5" s="528"/>
      <c r="AI5" s="528"/>
      <c r="AJ5" s="528"/>
      <c r="AK5" s="528"/>
      <c r="AL5" s="528"/>
      <c r="AM5" s="528"/>
      <c r="AN5" s="528"/>
      <c r="AO5" s="528"/>
    </row>
    <row r="6" spans="1:41" x14ac:dyDescent="0.3">
      <c r="A6" t="s">
        <v>1294</v>
      </c>
      <c r="B6" s="528"/>
      <c r="C6" s="528"/>
      <c r="D6" s="528"/>
      <c r="E6" s="528"/>
      <c r="F6" s="528"/>
      <c r="G6" s="528"/>
      <c r="H6" s="528"/>
      <c r="I6" s="528"/>
      <c r="J6" s="528"/>
      <c r="K6" s="528"/>
      <c r="L6" s="528"/>
      <c r="M6" s="528"/>
      <c r="N6" s="528"/>
      <c r="O6" s="528"/>
      <c r="P6" s="528"/>
      <c r="Q6" s="528"/>
      <c r="R6" s="528"/>
      <c r="S6" s="528"/>
      <c r="T6" s="528"/>
      <c r="U6" s="528"/>
      <c r="V6" s="528"/>
      <c r="W6" s="528"/>
      <c r="X6" s="528"/>
      <c r="Y6" s="528"/>
      <c r="Z6" s="528"/>
      <c r="AA6" s="528"/>
      <c r="AB6" s="528"/>
      <c r="AC6" s="528"/>
      <c r="AD6" s="528"/>
      <c r="AE6" s="528"/>
      <c r="AF6" s="528"/>
      <c r="AG6" s="528"/>
      <c r="AH6" s="528"/>
      <c r="AI6" s="528"/>
      <c r="AJ6" s="528"/>
      <c r="AK6" s="528"/>
      <c r="AL6" s="528"/>
      <c r="AM6" s="528"/>
      <c r="AN6" s="528"/>
      <c r="AO6" s="528"/>
    </row>
    <row r="7" spans="1:41" x14ac:dyDescent="0.3">
      <c r="A7">
        <v>4</v>
      </c>
      <c r="B7" s="528">
        <v>86.802639999999997</v>
      </c>
      <c r="C7" s="528">
        <v>49.663339999999998</v>
      </c>
      <c r="D7" s="528">
        <v>83.543660000000003</v>
      </c>
      <c r="E7" s="528">
        <v>0</v>
      </c>
      <c r="F7" s="528">
        <v>75.845160000000007</v>
      </c>
      <c r="G7" s="528">
        <v>69.988860000000003</v>
      </c>
      <c r="H7" s="528">
        <v>57.804499999999997</v>
      </c>
      <c r="I7" s="528">
        <v>63.63729</v>
      </c>
      <c r="J7" s="528">
        <v>60.631740000000001</v>
      </c>
      <c r="K7" s="528">
        <v>67.66865</v>
      </c>
      <c r="L7" s="528">
        <v>61.183410000000002</v>
      </c>
      <c r="M7" s="528">
        <v>76.047460000000001</v>
      </c>
      <c r="N7" s="528">
        <v>68.425979999999996</v>
      </c>
      <c r="O7" s="528">
        <v>56.843330000000002</v>
      </c>
      <c r="P7" s="528">
        <v>0</v>
      </c>
      <c r="Q7" s="528">
        <v>123.14660000000001</v>
      </c>
      <c r="R7" s="528">
        <v>72.001350000000002</v>
      </c>
      <c r="S7" s="528">
        <v>66.066879999999998</v>
      </c>
      <c r="T7" s="528">
        <v>87.646100000000004</v>
      </c>
      <c r="U7" s="528">
        <v>77.324749999999995</v>
      </c>
      <c r="V7" s="528">
        <v>50.493369999999999</v>
      </c>
      <c r="W7" s="528">
        <v>57.387329999999999</v>
      </c>
      <c r="X7" s="528">
        <v>0</v>
      </c>
      <c r="Y7" s="528">
        <v>80.494590000000002</v>
      </c>
      <c r="Z7" s="528">
        <v>36.433909999999997</v>
      </c>
      <c r="AA7" s="528">
        <v>31.81335</v>
      </c>
      <c r="AB7" s="528">
        <v>36.075420000000001</v>
      </c>
      <c r="AC7" s="528">
        <v>41.269410000000001</v>
      </c>
      <c r="AD7" s="528">
        <v>55.758650000000003</v>
      </c>
      <c r="AE7" s="528">
        <v>49.426699999999997</v>
      </c>
      <c r="AF7" s="528">
        <v>36.436599999999999</v>
      </c>
      <c r="AG7" s="528">
        <v>45.59628</v>
      </c>
      <c r="AH7" s="528">
        <v>0</v>
      </c>
      <c r="AI7" s="528">
        <v>48.92944</v>
      </c>
      <c r="AJ7" s="528">
        <v>46.189689999999999</v>
      </c>
      <c r="AK7" s="528">
        <v>24.917470000000002</v>
      </c>
      <c r="AL7" s="528">
        <v>25.67023</v>
      </c>
      <c r="AM7" s="528">
        <v>0</v>
      </c>
      <c r="AN7" s="528">
        <v>35.101239999999997</v>
      </c>
      <c r="AO7" s="528">
        <v>38.975119999999997</v>
      </c>
    </row>
    <row r="8" spans="1:41" x14ac:dyDescent="0.3">
      <c r="A8">
        <v>5</v>
      </c>
      <c r="B8" s="528"/>
      <c r="C8" s="528"/>
      <c r="D8" s="528"/>
      <c r="E8" s="528"/>
      <c r="F8" s="528"/>
      <c r="G8" s="528"/>
      <c r="H8" s="528"/>
      <c r="I8" s="528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8"/>
      <c r="U8" s="528"/>
      <c r="V8" s="528"/>
      <c r="W8" s="528"/>
      <c r="X8" s="528"/>
      <c r="Y8" s="528"/>
      <c r="Z8" s="528"/>
      <c r="AA8" s="528"/>
      <c r="AB8" s="528"/>
      <c r="AC8" s="528"/>
      <c r="AD8" s="528"/>
      <c r="AE8" s="528"/>
      <c r="AF8" s="528"/>
      <c r="AG8" s="528"/>
      <c r="AH8" s="528"/>
      <c r="AI8" s="528"/>
      <c r="AJ8" s="528"/>
      <c r="AK8" s="528"/>
      <c r="AL8" s="528"/>
      <c r="AM8" s="528"/>
      <c r="AN8" s="528"/>
      <c r="AO8" s="528"/>
    </row>
    <row r="9" spans="1:41" x14ac:dyDescent="0.3">
      <c r="A9">
        <v>6</v>
      </c>
      <c r="B9" s="528">
        <v>80.369110000000006</v>
      </c>
      <c r="C9" s="528">
        <v>44.069029999999998</v>
      </c>
      <c r="D9" s="528">
        <v>80.856560000000002</v>
      </c>
      <c r="E9" s="528">
        <v>54.213700000000003</v>
      </c>
      <c r="F9" s="528">
        <v>0</v>
      </c>
      <c r="G9" s="528">
        <v>80.253860000000003</v>
      </c>
      <c r="H9" s="528">
        <v>56.731780000000001</v>
      </c>
      <c r="I9" s="528">
        <v>40.309800000000003</v>
      </c>
      <c r="J9" s="528">
        <v>67.945499999999996</v>
      </c>
      <c r="K9" s="528">
        <v>90.120800000000003</v>
      </c>
      <c r="L9" s="528">
        <v>53.333480000000002</v>
      </c>
      <c r="M9" s="528">
        <v>81.031689999999998</v>
      </c>
      <c r="N9" s="528">
        <v>74.434460000000001</v>
      </c>
      <c r="O9" s="528">
        <v>89.172160000000005</v>
      </c>
      <c r="P9" s="528">
        <v>65.603949999999998</v>
      </c>
      <c r="Q9" s="528">
        <v>60.643689999999999</v>
      </c>
      <c r="R9" s="528">
        <v>82.989570000000001</v>
      </c>
      <c r="S9" s="528">
        <v>87.041020000000003</v>
      </c>
      <c r="T9" s="528">
        <v>86.705699999999993</v>
      </c>
      <c r="U9" s="528">
        <v>0</v>
      </c>
      <c r="V9" s="528">
        <v>26.34825</v>
      </c>
      <c r="W9" s="528">
        <v>21.92192</v>
      </c>
      <c r="X9" s="528">
        <v>40.561230000000002</v>
      </c>
      <c r="Y9" s="528">
        <v>64.097139999999996</v>
      </c>
      <c r="Z9" s="528">
        <v>20.964110000000002</v>
      </c>
      <c r="AA9" s="528">
        <v>35.842529999999996</v>
      </c>
      <c r="AB9" s="528">
        <v>34.438949999999998</v>
      </c>
      <c r="AC9" s="528">
        <v>33.619929999999997</v>
      </c>
      <c r="AD9" s="528">
        <v>32.34648</v>
      </c>
      <c r="AE9" s="528">
        <v>36.774720000000002</v>
      </c>
      <c r="AF9" s="528">
        <v>40.109740000000002</v>
      </c>
      <c r="AG9" s="528">
        <v>31.556799999999999</v>
      </c>
      <c r="AH9" s="528">
        <v>38.056530000000002</v>
      </c>
      <c r="AI9" s="528">
        <v>23.666689999999999</v>
      </c>
      <c r="AJ9" s="528">
        <v>27.08785</v>
      </c>
      <c r="AK9" s="528">
        <v>0</v>
      </c>
      <c r="AL9" s="528">
        <v>19.189789999999999</v>
      </c>
      <c r="AM9" s="528">
        <v>0</v>
      </c>
      <c r="AN9" s="528">
        <v>39.251800000000003</v>
      </c>
      <c r="AO9" s="528">
        <v>27.22636</v>
      </c>
    </row>
    <row r="10" spans="1:41" x14ac:dyDescent="0.3">
      <c r="A10">
        <v>7</v>
      </c>
      <c r="B10" s="528"/>
      <c r="C10" s="528"/>
      <c r="D10" s="528"/>
      <c r="E10" s="528"/>
      <c r="F10" s="528"/>
      <c r="G10" s="528"/>
      <c r="H10" s="528"/>
      <c r="I10" s="528"/>
      <c r="J10" s="528"/>
      <c r="K10" s="528"/>
      <c r="L10" s="528"/>
      <c r="M10" s="528"/>
      <c r="N10" s="528"/>
      <c r="O10" s="528"/>
      <c r="P10" s="528"/>
      <c r="Q10" s="528"/>
      <c r="R10" s="528"/>
      <c r="S10" s="528"/>
      <c r="T10" s="528"/>
      <c r="U10" s="528"/>
      <c r="V10" s="528"/>
      <c r="W10" s="528"/>
      <c r="X10" s="528"/>
      <c r="Y10" s="528"/>
      <c r="Z10" s="528"/>
      <c r="AA10" s="528"/>
      <c r="AB10" s="528"/>
      <c r="AC10" s="528"/>
      <c r="AD10" s="528"/>
      <c r="AE10" s="528"/>
      <c r="AF10" s="528"/>
      <c r="AG10" s="528"/>
      <c r="AH10" s="528"/>
      <c r="AI10" s="528"/>
      <c r="AJ10" s="528"/>
      <c r="AK10" s="528"/>
      <c r="AL10" s="528"/>
      <c r="AM10" s="528"/>
      <c r="AN10" s="528"/>
      <c r="AO10" s="528"/>
    </row>
    <row r="11" spans="1:41" x14ac:dyDescent="0.3">
      <c r="A11">
        <v>8</v>
      </c>
      <c r="B11" s="528">
        <v>65.730599999999995</v>
      </c>
      <c r="C11" s="528">
        <v>48.412799999999997</v>
      </c>
      <c r="D11" s="528">
        <v>83.559619999999995</v>
      </c>
      <c r="E11" s="528">
        <v>49.548290000000001</v>
      </c>
      <c r="F11" s="528">
        <v>73.534099999999995</v>
      </c>
      <c r="G11" s="528">
        <v>69.015659999999997</v>
      </c>
      <c r="H11" s="528">
        <v>60.732300000000002</v>
      </c>
      <c r="I11" s="528">
        <v>54.12603</v>
      </c>
      <c r="J11" s="528">
        <v>71.573949999999996</v>
      </c>
      <c r="K11" s="528">
        <v>70.475800000000007</v>
      </c>
      <c r="L11" s="528">
        <v>83.991399999999999</v>
      </c>
      <c r="M11" s="528">
        <v>89.993229999999997</v>
      </c>
      <c r="N11" s="528">
        <v>76.634559999999993</v>
      </c>
      <c r="O11" s="528">
        <v>100.33029999999999</v>
      </c>
      <c r="P11" s="528">
        <v>105.9854</v>
      </c>
      <c r="Q11" s="528">
        <v>44.341419999999999</v>
      </c>
      <c r="R11" s="528">
        <v>90.224860000000007</v>
      </c>
      <c r="S11" s="528">
        <v>82.183809999999994</v>
      </c>
      <c r="T11" s="528">
        <v>81.278440000000003</v>
      </c>
      <c r="U11" s="528">
        <v>39.658270000000002</v>
      </c>
      <c r="V11" s="528">
        <v>38.589489999999998</v>
      </c>
      <c r="W11" s="528">
        <v>32.655700000000003</v>
      </c>
      <c r="X11" s="528">
        <v>37.316319999999997</v>
      </c>
      <c r="Y11" s="528">
        <v>39.091970000000003</v>
      </c>
      <c r="Z11" s="528">
        <v>25.850809999999999</v>
      </c>
      <c r="AA11" s="528">
        <v>38.884030000000003</v>
      </c>
      <c r="AB11" s="528">
        <v>37.904499999999999</v>
      </c>
      <c r="AC11" s="528">
        <v>39.737130000000001</v>
      </c>
      <c r="AD11" s="528">
        <v>34.082239999999999</v>
      </c>
      <c r="AE11" s="528">
        <v>40.943620000000003</v>
      </c>
      <c r="AF11" s="528">
        <v>31.188230000000001</v>
      </c>
      <c r="AG11" s="528">
        <v>27.21686</v>
      </c>
      <c r="AH11" s="528">
        <v>39.532820000000001</v>
      </c>
      <c r="AI11" s="528">
        <v>38.544490000000003</v>
      </c>
      <c r="AJ11" s="528">
        <v>34.566960000000002</v>
      </c>
      <c r="AK11" s="528">
        <v>28.8414</v>
      </c>
      <c r="AL11" s="528">
        <v>21.183530000000001</v>
      </c>
      <c r="AM11" s="528">
        <v>37.96604</v>
      </c>
      <c r="AN11" s="528">
        <v>40.378990000000002</v>
      </c>
      <c r="AO11" s="528">
        <v>34.020000000000003</v>
      </c>
    </row>
    <row r="12" spans="1:41" x14ac:dyDescent="0.3">
      <c r="A12">
        <v>9</v>
      </c>
      <c r="B12" s="528"/>
      <c r="C12" s="528"/>
      <c r="D12" s="528"/>
      <c r="E12" s="528"/>
      <c r="F12" s="528"/>
      <c r="G12" s="528"/>
      <c r="H12" s="528"/>
      <c r="I12" s="528"/>
      <c r="J12" s="528"/>
      <c r="K12" s="528"/>
      <c r="L12" s="528"/>
      <c r="M12" s="528"/>
      <c r="N12" s="528"/>
      <c r="O12" s="528"/>
      <c r="P12" s="528"/>
      <c r="Q12" s="528"/>
      <c r="R12" s="528"/>
      <c r="S12" s="528"/>
      <c r="T12" s="528"/>
      <c r="U12" s="528"/>
      <c r="V12" s="528"/>
      <c r="W12" s="528"/>
      <c r="X12" s="528"/>
      <c r="Y12" s="528"/>
      <c r="Z12" s="528"/>
      <c r="AA12" s="528"/>
      <c r="AB12" s="528"/>
      <c r="AC12" s="528"/>
      <c r="AD12" s="528"/>
      <c r="AE12" s="528"/>
      <c r="AF12" s="528"/>
      <c r="AG12" s="528"/>
      <c r="AH12" s="528"/>
      <c r="AI12" s="528"/>
      <c r="AJ12" s="528"/>
      <c r="AK12" s="528"/>
      <c r="AL12" s="528"/>
      <c r="AM12" s="528"/>
      <c r="AN12" s="528"/>
      <c r="AO12" s="528"/>
    </row>
    <row r="13" spans="1:41" x14ac:dyDescent="0.3">
      <c r="A13">
        <v>10</v>
      </c>
      <c r="B13" s="528"/>
      <c r="C13" s="528"/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28"/>
      <c r="AI13" s="528"/>
      <c r="AJ13" s="528"/>
      <c r="AK13" s="528"/>
      <c r="AL13" s="528"/>
      <c r="AM13" s="528"/>
      <c r="AN13" s="528"/>
      <c r="AO13" s="528"/>
    </row>
    <row r="14" spans="1:41" x14ac:dyDescent="0.3">
      <c r="A14">
        <v>11</v>
      </c>
      <c r="B14" s="528">
        <v>73.156509999999997</v>
      </c>
      <c r="C14" s="528">
        <v>36.223399999999998</v>
      </c>
      <c r="D14" s="528">
        <v>73.950069999999997</v>
      </c>
      <c r="E14" s="528">
        <v>67.183300000000003</v>
      </c>
      <c r="F14" s="528">
        <v>89.332160000000002</v>
      </c>
      <c r="G14" s="528">
        <v>65.068730000000002</v>
      </c>
      <c r="H14" s="528">
        <v>74.547079999999994</v>
      </c>
      <c r="I14" s="528">
        <v>38.975990000000003</v>
      </c>
      <c r="J14" s="528">
        <v>62.587009999999999</v>
      </c>
      <c r="K14" s="528">
        <v>77.426860000000005</v>
      </c>
      <c r="L14" s="528">
        <v>88.053460000000001</v>
      </c>
      <c r="M14" s="528">
        <v>139.34030000000001</v>
      </c>
      <c r="N14" s="528">
        <v>71.391069999999999</v>
      </c>
      <c r="O14" s="528">
        <v>61.110399999999998</v>
      </c>
      <c r="P14" s="528">
        <v>102.5598</v>
      </c>
      <c r="Q14" s="528">
        <v>56.969850000000001</v>
      </c>
      <c r="R14" s="528">
        <v>100.3438</v>
      </c>
      <c r="S14" s="528">
        <v>56.689950000000003</v>
      </c>
      <c r="T14" s="528">
        <v>79.738429999999994</v>
      </c>
      <c r="U14" s="528">
        <v>137.41399999999999</v>
      </c>
      <c r="V14" s="528">
        <v>31.416060000000002</v>
      </c>
      <c r="W14" s="528">
        <v>30.503679999999999</v>
      </c>
      <c r="X14" s="528">
        <v>31.01718</v>
      </c>
      <c r="Y14" s="528">
        <v>54.105899999999998</v>
      </c>
      <c r="Z14" s="528">
        <v>24.908999999999999</v>
      </c>
      <c r="AA14" s="528">
        <v>42.283209999999997</v>
      </c>
      <c r="AB14" s="528">
        <v>35.19585</v>
      </c>
      <c r="AC14" s="528">
        <v>33.657879999999999</v>
      </c>
      <c r="AD14" s="528">
        <v>13.75597</v>
      </c>
      <c r="AE14" s="528">
        <v>31.133649999999999</v>
      </c>
      <c r="AF14" s="528">
        <v>40.234189999999998</v>
      </c>
      <c r="AG14" s="528">
        <v>39.753500000000003</v>
      </c>
      <c r="AH14" s="528">
        <v>25.685379999999999</v>
      </c>
      <c r="AI14" s="528">
        <v>23.674250000000001</v>
      </c>
      <c r="AJ14" s="528">
        <v>26.968029999999999</v>
      </c>
      <c r="AK14" s="528">
        <v>32.238190000000003</v>
      </c>
      <c r="AL14" s="528">
        <v>17.2057</v>
      </c>
      <c r="AM14" s="528">
        <v>44.294780000000003</v>
      </c>
      <c r="AN14" s="528">
        <v>35.802680000000002</v>
      </c>
      <c r="AO14" s="528">
        <v>63.025309999999998</v>
      </c>
    </row>
    <row r="15" spans="1:41" x14ac:dyDescent="0.3">
      <c r="A15">
        <v>12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  <c r="U15" s="528"/>
      <c r="V15" s="528"/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28"/>
      <c r="AI15" s="528"/>
      <c r="AJ15" s="528"/>
      <c r="AK15" s="528"/>
      <c r="AL15" s="528"/>
      <c r="AM15" s="528"/>
      <c r="AN15" s="528"/>
      <c r="AO15" s="528"/>
    </row>
    <row r="16" spans="1:41" x14ac:dyDescent="0.3">
      <c r="A16">
        <v>13</v>
      </c>
      <c r="B16" s="528">
        <v>66.640420000000006</v>
      </c>
      <c r="C16" s="528">
        <v>68.234399999999994</v>
      </c>
      <c r="D16" s="528">
        <v>125.74809999999999</v>
      </c>
      <c r="E16" s="528">
        <v>89.717560000000006</v>
      </c>
      <c r="F16" s="528">
        <v>101.7602</v>
      </c>
      <c r="G16" s="528">
        <v>48.6098</v>
      </c>
      <c r="H16" s="528">
        <v>47.41234</v>
      </c>
      <c r="I16" s="528">
        <v>64.097139999999996</v>
      </c>
      <c r="J16" s="528">
        <v>63.362580000000001</v>
      </c>
      <c r="K16" s="528">
        <v>58.584400000000002</v>
      </c>
      <c r="L16" s="528">
        <v>90.327420000000004</v>
      </c>
      <c r="M16" s="528">
        <v>123.59990000000001</v>
      </c>
      <c r="N16" s="528">
        <v>102.73699999999999</v>
      </c>
      <c r="O16" s="528">
        <v>90.856039999999993</v>
      </c>
      <c r="P16" s="528">
        <v>121.0962</v>
      </c>
      <c r="Q16" s="528">
        <v>125.685</v>
      </c>
      <c r="R16" s="528">
        <v>114.2159</v>
      </c>
      <c r="S16" s="528">
        <v>84.930949999999996</v>
      </c>
      <c r="T16" s="528">
        <v>72.348399999999998</v>
      </c>
      <c r="U16" s="528">
        <v>167.19810000000001</v>
      </c>
      <c r="V16" s="528">
        <v>31.92</v>
      </c>
      <c r="W16" s="528">
        <v>46.509030000000003</v>
      </c>
      <c r="X16" s="528">
        <v>37.245080000000002</v>
      </c>
      <c r="Y16" s="528">
        <v>33.211880000000001</v>
      </c>
      <c r="Z16" s="528">
        <v>27.580559999999998</v>
      </c>
      <c r="AA16" s="528">
        <v>52.83379</v>
      </c>
      <c r="AB16" s="528">
        <v>47.381250000000001</v>
      </c>
      <c r="AC16" s="528">
        <v>54.3504</v>
      </c>
      <c r="AD16" s="528">
        <v>24.850300000000001</v>
      </c>
      <c r="AE16" s="528">
        <v>59.999049999999997</v>
      </c>
      <c r="AF16" s="528">
        <v>51.128439999999998</v>
      </c>
      <c r="AG16" s="528">
        <v>67.274760000000001</v>
      </c>
      <c r="AH16" s="528">
        <v>37.455840000000002</v>
      </c>
      <c r="AI16" s="528">
        <v>34.935980000000001</v>
      </c>
      <c r="AJ16" s="528">
        <v>32.942149999999998</v>
      </c>
      <c r="AK16" s="528">
        <v>39.812939999999998</v>
      </c>
      <c r="AL16" s="528">
        <v>13.01083</v>
      </c>
      <c r="AM16" s="528">
        <v>42.206629999999997</v>
      </c>
      <c r="AN16" s="528">
        <v>31.206379999999999</v>
      </c>
      <c r="AO16" s="528">
        <v>42.980080000000001</v>
      </c>
    </row>
    <row r="17" spans="1:41" x14ac:dyDescent="0.3">
      <c r="A17">
        <v>14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8"/>
      <c r="AB17" s="528"/>
      <c r="AC17" s="528"/>
      <c r="AD17" s="528"/>
      <c r="AE17" s="528"/>
      <c r="AF17" s="528"/>
      <c r="AG17" s="528"/>
      <c r="AH17" s="528"/>
      <c r="AI17" s="528"/>
      <c r="AJ17" s="528"/>
      <c r="AK17" s="528"/>
      <c r="AL17" s="528"/>
      <c r="AM17" s="528"/>
      <c r="AN17" s="528"/>
      <c r="AO17" s="528"/>
    </row>
    <row r="18" spans="1:41" x14ac:dyDescent="0.3">
      <c r="A18">
        <v>15</v>
      </c>
      <c r="B18" s="528">
        <v>68.323400000000007</v>
      </c>
      <c r="C18" s="528">
        <v>51.040289999999999</v>
      </c>
      <c r="D18" s="528">
        <v>116.3715</v>
      </c>
      <c r="E18" s="528">
        <v>75.322019999999995</v>
      </c>
      <c r="F18" s="528">
        <v>64.298249999999996</v>
      </c>
      <c r="G18" s="528">
        <v>46.425600000000003</v>
      </c>
      <c r="H18" s="528">
        <v>37.581679999999999</v>
      </c>
      <c r="I18" s="528">
        <v>41.122810000000001</v>
      </c>
      <c r="J18" s="528">
        <v>65.19699</v>
      </c>
      <c r="K18" s="528">
        <v>61.965000000000003</v>
      </c>
      <c r="L18" s="528">
        <v>117.53360000000001</v>
      </c>
      <c r="M18" s="528">
        <v>127.794</v>
      </c>
      <c r="N18" s="528">
        <v>86.447559999999996</v>
      </c>
      <c r="O18" s="528">
        <v>72.065659999999994</v>
      </c>
      <c r="P18" s="528">
        <v>144.01740000000001</v>
      </c>
      <c r="Q18" s="528">
        <v>107.6683</v>
      </c>
      <c r="R18" s="528">
        <v>108.843</v>
      </c>
      <c r="S18" s="528">
        <v>82.077250000000006</v>
      </c>
      <c r="T18" s="528">
        <v>88.436599999999999</v>
      </c>
      <c r="U18" s="528">
        <v>167.49539999999999</v>
      </c>
      <c r="V18" s="528">
        <v>31.603290000000001</v>
      </c>
      <c r="W18" s="528">
        <v>32.06185</v>
      </c>
      <c r="X18" s="528">
        <v>28.421579999999999</v>
      </c>
      <c r="Y18" s="528">
        <v>38.281930000000003</v>
      </c>
      <c r="Z18" s="528">
        <v>15.92751</v>
      </c>
      <c r="AA18" s="528">
        <v>42.204799999999999</v>
      </c>
      <c r="AB18" s="528">
        <v>39.533830000000002</v>
      </c>
      <c r="AC18" s="528">
        <v>48.375</v>
      </c>
      <c r="AD18" s="528">
        <v>23.476949999999999</v>
      </c>
      <c r="AE18" s="528">
        <v>61.422069999999998</v>
      </c>
      <c r="AF18" s="528">
        <v>66.051180000000002</v>
      </c>
      <c r="AG18" s="528">
        <v>33.461709999999997</v>
      </c>
      <c r="AH18" s="528">
        <v>36.560360000000003</v>
      </c>
      <c r="AI18" s="528">
        <v>27.476769999999998</v>
      </c>
      <c r="AJ18" s="528">
        <v>20.58445</v>
      </c>
      <c r="AK18" s="528">
        <v>25.107030000000002</v>
      </c>
      <c r="AL18" s="528">
        <v>17.968499999999999</v>
      </c>
      <c r="AM18" s="528">
        <v>33.694180000000003</v>
      </c>
      <c r="AN18" s="528">
        <v>31.978179999999998</v>
      </c>
      <c r="AO18" s="528">
        <v>47.394559999999998</v>
      </c>
    </row>
    <row r="19" spans="1:41" x14ac:dyDescent="0.3">
      <c r="A19">
        <v>16</v>
      </c>
      <c r="B19" s="528"/>
      <c r="C19" s="528"/>
      <c r="D19" s="528"/>
      <c r="E19" s="528"/>
      <c r="F19" s="528"/>
      <c r="G19" s="528"/>
      <c r="H19" s="528"/>
      <c r="I19" s="528"/>
      <c r="J19" s="528"/>
      <c r="K19" s="528"/>
      <c r="L19" s="528"/>
      <c r="M19" s="528"/>
      <c r="N19" s="528"/>
      <c r="O19" s="528"/>
      <c r="P19" s="528"/>
      <c r="Q19" s="528"/>
      <c r="R19" s="528"/>
      <c r="S19" s="528"/>
      <c r="T19" s="528"/>
      <c r="U19" s="528"/>
      <c r="V19" s="528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28"/>
      <c r="AH19" s="528"/>
      <c r="AI19" s="528"/>
      <c r="AJ19" s="528"/>
      <c r="AK19" s="528"/>
      <c r="AL19" s="528"/>
      <c r="AM19" s="528"/>
      <c r="AN19" s="528"/>
      <c r="AO19" s="528"/>
    </row>
    <row r="20" spans="1:41" x14ac:dyDescent="0.3">
      <c r="A20">
        <v>17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  <c r="O20" s="528"/>
      <c r="P20" s="528"/>
      <c r="Q20" s="528"/>
      <c r="R20" s="528"/>
      <c r="S20" s="528"/>
      <c r="T20" s="528"/>
      <c r="U20" s="528"/>
      <c r="V20" s="528"/>
      <c r="W20" s="528"/>
      <c r="X20" s="528"/>
      <c r="Y20" s="528"/>
      <c r="Z20" s="528"/>
      <c r="AA20" s="528"/>
      <c r="AB20" s="528"/>
      <c r="AC20" s="528"/>
      <c r="AD20" s="528"/>
      <c r="AE20" s="528"/>
      <c r="AF20" s="528"/>
      <c r="AG20" s="528"/>
      <c r="AH20" s="528"/>
      <c r="AI20" s="528"/>
      <c r="AJ20" s="528"/>
      <c r="AK20" s="528"/>
      <c r="AL20" s="528"/>
      <c r="AM20" s="528"/>
      <c r="AN20" s="528"/>
      <c r="AO20" s="528"/>
    </row>
    <row r="21" spans="1:41" x14ac:dyDescent="0.3">
      <c r="A21">
        <v>18</v>
      </c>
      <c r="B21" s="528">
        <v>44.522069999999999</v>
      </c>
      <c r="C21" s="528">
        <v>53.125</v>
      </c>
      <c r="D21" s="528">
        <v>86.246840000000006</v>
      </c>
      <c r="E21" s="528">
        <v>80.183700000000002</v>
      </c>
      <c r="F21" s="528">
        <v>87.57338</v>
      </c>
      <c r="G21" s="528">
        <v>44.251420000000003</v>
      </c>
      <c r="H21" s="528">
        <v>42.596290000000003</v>
      </c>
      <c r="I21" s="528">
        <v>58.855379999999997</v>
      </c>
      <c r="J21" s="528">
        <v>44.857660000000003</v>
      </c>
      <c r="K21" s="528">
        <v>59.553510000000003</v>
      </c>
      <c r="L21" s="528">
        <v>137.72569999999999</v>
      </c>
      <c r="M21" s="528">
        <v>218.49170000000001</v>
      </c>
      <c r="N21" s="528">
        <v>88.063999999999993</v>
      </c>
      <c r="O21" s="528">
        <v>83.49718</v>
      </c>
      <c r="P21" s="528">
        <v>149.95189999999999</v>
      </c>
      <c r="Q21" s="528">
        <v>91.40249</v>
      </c>
      <c r="R21" s="528">
        <v>121.5797</v>
      </c>
      <c r="S21" s="528">
        <v>73.52225</v>
      </c>
      <c r="T21" s="528">
        <v>111.4226</v>
      </c>
      <c r="U21" s="528">
        <v>210.0949</v>
      </c>
      <c r="V21" s="528">
        <v>40.733989999999999</v>
      </c>
      <c r="W21" s="528">
        <v>56.09872</v>
      </c>
      <c r="X21" s="528">
        <v>26.362100000000002</v>
      </c>
      <c r="Y21" s="528">
        <v>39.993749999999999</v>
      </c>
      <c r="Z21" s="528">
        <v>19.771899999999999</v>
      </c>
      <c r="AA21" s="528">
        <v>31.37846</v>
      </c>
      <c r="AB21" s="528">
        <v>37.158749999999998</v>
      </c>
      <c r="AC21" s="528">
        <v>50.510129999999997</v>
      </c>
      <c r="AD21" s="528">
        <v>38.332799999999999</v>
      </c>
      <c r="AE21" s="528">
        <v>60.397289999999998</v>
      </c>
      <c r="AF21" s="528">
        <v>117.9034</v>
      </c>
      <c r="AG21" s="528">
        <v>52.32884</v>
      </c>
      <c r="AH21" s="528">
        <v>30.918710000000001</v>
      </c>
      <c r="AI21" s="528">
        <v>20.179690000000001</v>
      </c>
      <c r="AJ21" s="528">
        <v>26.56494</v>
      </c>
      <c r="AK21" s="528">
        <v>34.104529999999997</v>
      </c>
      <c r="AL21" s="528">
        <v>18.72655</v>
      </c>
      <c r="AM21" s="528">
        <v>57.054940000000002</v>
      </c>
      <c r="AN21" s="528">
        <v>33.742449999999998</v>
      </c>
      <c r="AO21" s="528">
        <v>33.937959999999997</v>
      </c>
    </row>
    <row r="22" spans="1:41" x14ac:dyDescent="0.3">
      <c r="A22">
        <v>19</v>
      </c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528"/>
      <c r="AA22" s="528"/>
      <c r="AB22" s="528"/>
      <c r="AC22" s="528"/>
      <c r="AD22" s="528"/>
      <c r="AE22" s="528"/>
      <c r="AF22" s="528"/>
      <c r="AG22" s="528"/>
      <c r="AH22" s="528"/>
      <c r="AI22" s="528"/>
      <c r="AJ22" s="528"/>
      <c r="AK22" s="528"/>
      <c r="AL22" s="528"/>
      <c r="AM22" s="528"/>
      <c r="AN22" s="528"/>
      <c r="AO22" s="528"/>
    </row>
    <row r="23" spans="1:41" x14ac:dyDescent="0.3">
      <c r="A23">
        <v>20</v>
      </c>
      <c r="B23" s="528">
        <v>97.390619999999998</v>
      </c>
      <c r="C23" s="528">
        <v>59.882759999999998</v>
      </c>
      <c r="D23" s="528">
        <v>169.38200000000001</v>
      </c>
      <c r="E23" s="528">
        <v>109.42319999999999</v>
      </c>
      <c r="F23" s="528">
        <v>89.013980000000004</v>
      </c>
      <c r="G23" s="528">
        <v>38.176960000000001</v>
      </c>
      <c r="H23" s="528">
        <v>36.739289999999997</v>
      </c>
      <c r="I23" s="528">
        <v>48.412799999999997</v>
      </c>
      <c r="J23" s="528">
        <v>66.609620000000007</v>
      </c>
      <c r="K23" s="528">
        <v>66.609620000000007</v>
      </c>
      <c r="L23" s="528">
        <v>172.721</v>
      </c>
      <c r="M23" s="528">
        <v>270.65960000000001</v>
      </c>
      <c r="N23" s="528">
        <v>73.085409999999996</v>
      </c>
      <c r="O23" s="528">
        <v>165.65190000000001</v>
      </c>
      <c r="P23" s="528">
        <v>216.04060000000001</v>
      </c>
      <c r="Q23" s="528">
        <v>146.36330000000001</v>
      </c>
      <c r="R23" s="528">
        <v>207.52019999999999</v>
      </c>
      <c r="S23" s="528">
        <v>101.49679999999999</v>
      </c>
      <c r="T23" s="528">
        <v>151.30699999999999</v>
      </c>
      <c r="U23" s="528">
        <v>239.70820000000001</v>
      </c>
      <c r="V23" s="528">
        <v>54.292279999999998</v>
      </c>
      <c r="W23" s="528">
        <v>102.6895</v>
      </c>
      <c r="X23" s="528">
        <v>56.736269999999998</v>
      </c>
      <c r="Y23" s="528">
        <v>53.131889999999999</v>
      </c>
      <c r="Z23" s="528">
        <v>22.06447</v>
      </c>
      <c r="AA23" s="528">
        <v>74.425719999999998</v>
      </c>
      <c r="AB23" s="528">
        <v>36.337589999999999</v>
      </c>
      <c r="AC23" s="528">
        <v>68.663740000000004</v>
      </c>
      <c r="AD23" s="528">
        <v>45.672110000000004</v>
      </c>
      <c r="AE23" s="528">
        <v>108.4575</v>
      </c>
      <c r="AF23" s="528">
        <v>147.91419999999999</v>
      </c>
      <c r="AG23" s="528">
        <v>56.647730000000003</v>
      </c>
      <c r="AH23" s="528">
        <v>93.951430000000002</v>
      </c>
      <c r="AI23" s="528">
        <v>45.043370000000003</v>
      </c>
      <c r="AJ23" s="528">
        <v>44.954999999999998</v>
      </c>
      <c r="AK23" s="528">
        <v>35.393070000000002</v>
      </c>
      <c r="AL23" s="528">
        <v>47.923490000000001</v>
      </c>
      <c r="AM23" s="528">
        <v>139.56800000000001</v>
      </c>
      <c r="AN23" s="528">
        <v>47.774320000000003</v>
      </c>
      <c r="AO23" s="528">
        <v>53.677309999999999</v>
      </c>
    </row>
    <row r="24" spans="1:41" x14ac:dyDescent="0.3">
      <c r="A24">
        <v>21</v>
      </c>
      <c r="B24" s="528"/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8"/>
      <c r="N24" s="528"/>
      <c r="O24" s="528"/>
      <c r="P24" s="528"/>
      <c r="Q24" s="528"/>
      <c r="R24" s="528"/>
      <c r="S24" s="528"/>
      <c r="T24" s="528"/>
      <c r="U24" s="528"/>
      <c r="V24" s="528"/>
      <c r="W24" s="528"/>
      <c r="X24" s="528"/>
      <c r="Y24" s="528"/>
      <c r="Z24" s="528"/>
      <c r="AA24" s="528"/>
      <c r="AB24" s="528"/>
      <c r="AC24" s="528"/>
      <c r="AD24" s="528"/>
      <c r="AE24" s="528"/>
      <c r="AF24" s="528"/>
      <c r="AG24" s="528"/>
      <c r="AH24" s="528"/>
      <c r="AI24" s="528"/>
      <c r="AJ24" s="528"/>
      <c r="AK24" s="528"/>
      <c r="AL24" s="528"/>
      <c r="AM24" s="528"/>
      <c r="AN24" s="528"/>
      <c r="AO24" s="528"/>
    </row>
    <row r="25" spans="1:41" x14ac:dyDescent="0.3">
      <c r="A25">
        <v>22</v>
      </c>
      <c r="B25" s="528">
        <v>120.72239999999999</v>
      </c>
      <c r="C25" s="528">
        <v>73.483199999999997</v>
      </c>
      <c r="D25" s="528">
        <v>206.13249999999999</v>
      </c>
      <c r="E25" s="528">
        <v>88.454030000000003</v>
      </c>
      <c r="F25" s="528">
        <v>68.381730000000005</v>
      </c>
      <c r="G25" s="528">
        <v>58.402650000000001</v>
      </c>
      <c r="H25" s="528">
        <v>43.853819999999999</v>
      </c>
      <c r="I25" s="528">
        <v>70.574659999999994</v>
      </c>
      <c r="J25" s="528">
        <v>56.800519999999999</v>
      </c>
      <c r="K25" s="528">
        <v>91.767060000000001</v>
      </c>
      <c r="L25" s="528">
        <v>180.8468</v>
      </c>
      <c r="M25" s="528">
        <v>406.94529999999997</v>
      </c>
      <c r="N25" s="528">
        <v>67.634180000000001</v>
      </c>
      <c r="O25" s="528">
        <v>153.12739999999999</v>
      </c>
      <c r="P25" s="528">
        <v>240.64</v>
      </c>
      <c r="Q25" s="528">
        <v>145.9247</v>
      </c>
      <c r="R25" s="528">
        <v>229.9631</v>
      </c>
      <c r="S25" s="528">
        <v>80.568579999999997</v>
      </c>
      <c r="T25" s="528">
        <v>269.95400000000001</v>
      </c>
      <c r="U25" s="528">
        <v>288.78519999999997</v>
      </c>
      <c r="V25" s="528">
        <v>65.675250000000005</v>
      </c>
      <c r="W25" s="528">
        <v>114.6105</v>
      </c>
      <c r="X25" s="528">
        <v>101.8656</v>
      </c>
      <c r="Y25" s="528">
        <v>33.015210000000003</v>
      </c>
      <c r="Z25" s="528">
        <v>18.974740000000001</v>
      </c>
      <c r="AA25" s="528">
        <v>91.120739999999998</v>
      </c>
      <c r="AB25" s="528">
        <v>38.540089999999999</v>
      </c>
      <c r="AC25" s="528">
        <v>81.222399999999993</v>
      </c>
      <c r="AD25" s="528">
        <v>39.807310000000001</v>
      </c>
      <c r="AE25" s="528">
        <v>202.095</v>
      </c>
      <c r="AF25" s="528">
        <v>170.8391</v>
      </c>
      <c r="AG25" s="528">
        <v>171.79640000000001</v>
      </c>
      <c r="AH25" s="528">
        <v>78.710939999999994</v>
      </c>
      <c r="AI25" s="528">
        <v>61.639580000000002</v>
      </c>
      <c r="AJ25" s="528">
        <v>62.671320000000001</v>
      </c>
      <c r="AK25" s="528">
        <v>92.471649999999997</v>
      </c>
      <c r="AL25" s="528">
        <v>39.009790000000002</v>
      </c>
      <c r="AM25" s="528">
        <v>104.36</v>
      </c>
      <c r="AN25" s="528">
        <v>69.254999999999995</v>
      </c>
      <c r="AO25" s="528">
        <v>62.535080000000001</v>
      </c>
    </row>
    <row r="26" spans="1:41" x14ac:dyDescent="0.3">
      <c r="A26">
        <v>23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P26" s="528"/>
      <c r="Q26" s="528"/>
      <c r="R26" s="528"/>
      <c r="S26" s="528"/>
      <c r="T26" s="528"/>
      <c r="U26" s="528"/>
      <c r="V26" s="528"/>
      <c r="W26" s="528"/>
      <c r="X26" s="528"/>
      <c r="Y26" s="528"/>
      <c r="Z26" s="528"/>
      <c r="AA26" s="528"/>
      <c r="AB26" s="528"/>
      <c r="AC26" s="528"/>
      <c r="AD26" s="528"/>
      <c r="AE26" s="528"/>
      <c r="AF26" s="528"/>
      <c r="AG26" s="528"/>
      <c r="AH26" s="528"/>
      <c r="AI26" s="528"/>
      <c r="AJ26" s="528"/>
      <c r="AK26" s="528"/>
      <c r="AL26" s="528"/>
      <c r="AM26" s="528"/>
      <c r="AN26" s="528"/>
      <c r="AO26" s="528"/>
    </row>
    <row r="27" spans="1:41" x14ac:dyDescent="0.3">
      <c r="A27">
        <v>24</v>
      </c>
      <c r="B27" s="528">
        <v>134.572</v>
      </c>
      <c r="C27" s="528">
        <v>107.05540000000001</v>
      </c>
      <c r="D27" s="528">
        <v>179.6335</v>
      </c>
      <c r="E27" s="528">
        <v>104.22799999999999</v>
      </c>
      <c r="F27" s="528">
        <v>94.88655</v>
      </c>
      <c r="G27" s="528">
        <v>67.059200000000004</v>
      </c>
      <c r="H27" s="528">
        <v>57.724629999999998</v>
      </c>
      <c r="I27" s="528">
        <v>72.985979999999998</v>
      </c>
      <c r="J27" s="528">
        <v>45.056249999999999</v>
      </c>
      <c r="K27" s="528">
        <v>69.838200000000001</v>
      </c>
      <c r="L27" s="528">
        <v>160.25280000000001</v>
      </c>
      <c r="M27" s="528">
        <v>514.44730000000004</v>
      </c>
      <c r="N27" s="528">
        <v>52.711779999999997</v>
      </c>
      <c r="O27" s="528">
        <v>263.69260000000003</v>
      </c>
      <c r="P27" s="528">
        <v>326.66199999999998</v>
      </c>
      <c r="Q27" s="528">
        <v>285.10910000000001</v>
      </c>
      <c r="R27" s="528">
        <v>437.5</v>
      </c>
      <c r="S27" s="528">
        <v>154.11789999999999</v>
      </c>
      <c r="T27" s="528">
        <v>290.72460000000001</v>
      </c>
      <c r="U27" s="528">
        <v>383.024</v>
      </c>
      <c r="V27" s="528">
        <v>89.158699999999996</v>
      </c>
      <c r="W27" s="528">
        <v>134.1156</v>
      </c>
      <c r="X27" s="528">
        <v>66.325500000000005</v>
      </c>
      <c r="Y27" s="528">
        <v>29.963519999999999</v>
      </c>
      <c r="Z27" s="528">
        <v>25.815550000000002</v>
      </c>
      <c r="AA27" s="528">
        <v>87.310339999999997</v>
      </c>
      <c r="AB27" s="528">
        <v>41.065100000000001</v>
      </c>
      <c r="AC27" s="528">
        <v>98.397000000000006</v>
      </c>
      <c r="AD27" s="528">
        <v>22.289899999999999</v>
      </c>
      <c r="AE27" s="528">
        <v>151.06129999999999</v>
      </c>
      <c r="AF27" s="528">
        <v>168.18989999999999</v>
      </c>
      <c r="AG27" s="528">
        <v>109.0827</v>
      </c>
      <c r="AH27" s="528">
        <v>42.107999999999997</v>
      </c>
      <c r="AI27" s="528">
        <v>37.575719999999997</v>
      </c>
      <c r="AJ27" s="528">
        <v>74.694850000000002</v>
      </c>
      <c r="AK27" s="528">
        <v>68.694000000000003</v>
      </c>
      <c r="AL27" s="528">
        <v>44.954999999999998</v>
      </c>
      <c r="AM27" s="528">
        <v>158.05840000000001</v>
      </c>
      <c r="AN27" s="528">
        <v>78.294600000000003</v>
      </c>
      <c r="AO27" s="528">
        <v>61.827199999999998</v>
      </c>
    </row>
    <row r="28" spans="1:41" x14ac:dyDescent="0.3">
      <c r="A28">
        <v>25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28"/>
      <c r="AA28" s="528"/>
      <c r="AB28" s="528"/>
      <c r="AC28" s="528"/>
      <c r="AD28" s="528"/>
      <c r="AE28" s="528"/>
      <c r="AF28" s="528"/>
      <c r="AG28" s="528"/>
      <c r="AH28" s="528"/>
      <c r="AI28" s="528"/>
      <c r="AJ28" s="528"/>
      <c r="AK28" s="528"/>
      <c r="AL28" s="528"/>
      <c r="AM28" s="528"/>
      <c r="AN28" s="528"/>
      <c r="AO28" s="528"/>
    </row>
    <row r="29" spans="1:41" x14ac:dyDescent="0.3">
      <c r="A29">
        <v>26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528"/>
      <c r="S29" s="528"/>
      <c r="T29" s="528"/>
      <c r="U29" s="528"/>
      <c r="V29" s="528"/>
      <c r="W29" s="528"/>
      <c r="X29" s="528"/>
      <c r="Y29" s="528"/>
      <c r="Z29" s="528"/>
      <c r="AA29" s="528"/>
      <c r="AB29" s="528"/>
      <c r="AC29" s="528"/>
      <c r="AD29" s="528"/>
      <c r="AE29" s="528"/>
      <c r="AF29" s="528"/>
      <c r="AG29" s="528"/>
      <c r="AH29" s="528"/>
      <c r="AI29" s="528"/>
      <c r="AJ29" s="528"/>
      <c r="AK29" s="528"/>
      <c r="AL29" s="528"/>
      <c r="AM29" s="528"/>
      <c r="AN29" s="528"/>
      <c r="AO29" s="528"/>
    </row>
    <row r="30" spans="1:41" x14ac:dyDescent="0.3">
      <c r="A30">
        <v>27</v>
      </c>
      <c r="B30" s="528">
        <v>196.34</v>
      </c>
      <c r="C30" s="528">
        <v>131.22130000000001</v>
      </c>
      <c r="D30" s="528">
        <v>268.31400000000002</v>
      </c>
      <c r="E30" s="528">
        <v>143.08369999999999</v>
      </c>
      <c r="F30" s="528">
        <v>116.0025</v>
      </c>
      <c r="G30" s="528">
        <v>74.203519999999997</v>
      </c>
      <c r="H30" s="528">
        <v>70.946709999999996</v>
      </c>
      <c r="I30" s="528">
        <v>84.494590000000002</v>
      </c>
      <c r="J30" s="528">
        <v>73.213470000000001</v>
      </c>
      <c r="K30" s="528">
        <v>101.4816</v>
      </c>
      <c r="L30" s="528">
        <v>206.99789999999999</v>
      </c>
      <c r="M30" s="528">
        <v>604.28219999999999</v>
      </c>
      <c r="N30" s="528">
        <v>92.344489999999993</v>
      </c>
      <c r="O30" s="528">
        <v>406.81099999999998</v>
      </c>
      <c r="P30" s="528">
        <v>418.94</v>
      </c>
      <c r="Q30" s="528">
        <v>301.67630000000003</v>
      </c>
      <c r="R30" s="528">
        <v>451.68779999999998</v>
      </c>
      <c r="S30" s="528">
        <v>228.9992</v>
      </c>
      <c r="T30" s="528">
        <v>424.09609999999998</v>
      </c>
      <c r="U30" s="528">
        <v>415.57010000000002</v>
      </c>
      <c r="V30" s="528">
        <v>69.328299999999999</v>
      </c>
      <c r="W30" s="528">
        <v>163.7499</v>
      </c>
      <c r="X30" s="528">
        <v>59.870849999999997</v>
      </c>
      <c r="Y30" s="528">
        <v>33.58717</v>
      </c>
      <c r="Z30" s="528">
        <v>32.230910000000002</v>
      </c>
      <c r="AA30" s="528">
        <v>154.59469999999999</v>
      </c>
      <c r="AB30" s="528">
        <v>60.425620000000002</v>
      </c>
      <c r="AC30" s="528">
        <v>90.987700000000004</v>
      </c>
      <c r="AD30" s="528">
        <v>30.18524</v>
      </c>
      <c r="AE30" s="528">
        <v>171.41120000000001</v>
      </c>
      <c r="AF30" s="528">
        <v>174.94309999999999</v>
      </c>
      <c r="AG30" s="528">
        <v>120.127</v>
      </c>
      <c r="AH30" s="528">
        <v>101.1748</v>
      </c>
      <c r="AI30" s="528">
        <v>53.358649999999997</v>
      </c>
      <c r="AJ30" s="528">
        <v>97.051400000000001</v>
      </c>
      <c r="AK30" s="528">
        <v>52.670250000000003</v>
      </c>
      <c r="AL30" s="528">
        <v>68.529730000000001</v>
      </c>
      <c r="AM30" s="528">
        <v>236.61609999999999</v>
      </c>
      <c r="AN30" s="528">
        <v>140.33250000000001</v>
      </c>
      <c r="AO30" s="528">
        <v>88.068240000000003</v>
      </c>
    </row>
    <row r="31" spans="1:41" x14ac:dyDescent="0.3">
      <c r="A31">
        <v>28</v>
      </c>
      <c r="B31" s="528"/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528"/>
      <c r="V31" s="528"/>
      <c r="W31" s="528"/>
      <c r="X31" s="528"/>
      <c r="Y31" s="528"/>
      <c r="Z31" s="528"/>
      <c r="AA31" s="528"/>
      <c r="AB31" s="528"/>
      <c r="AC31" s="528"/>
      <c r="AD31" s="528"/>
      <c r="AE31" s="528"/>
      <c r="AF31" s="528"/>
      <c r="AG31" s="528"/>
      <c r="AH31" s="528"/>
      <c r="AI31" s="528"/>
      <c r="AJ31" s="528"/>
      <c r="AK31" s="528"/>
      <c r="AL31" s="528"/>
      <c r="AM31" s="528"/>
      <c r="AN31" s="528"/>
      <c r="AO31" s="528"/>
    </row>
    <row r="32" spans="1:41" x14ac:dyDescent="0.3">
      <c r="A32">
        <v>29</v>
      </c>
      <c r="B32" s="528">
        <v>225.6524</v>
      </c>
      <c r="C32" s="528">
        <v>155.51490000000001</v>
      </c>
      <c r="D32" s="528">
        <v>293.37700000000001</v>
      </c>
      <c r="E32" s="528">
        <v>135.8314</v>
      </c>
      <c r="F32" s="528">
        <v>135.60290000000001</v>
      </c>
      <c r="G32" s="528">
        <v>90.850309999999993</v>
      </c>
      <c r="H32" s="528">
        <v>55.295999999999999</v>
      </c>
      <c r="I32" s="528">
        <v>87.052070000000001</v>
      </c>
      <c r="J32" s="528">
        <v>67.621380000000002</v>
      </c>
      <c r="K32" s="528">
        <v>99.265259999999998</v>
      </c>
      <c r="L32" s="528">
        <v>178.7578</v>
      </c>
      <c r="M32" s="528">
        <v>625.07360000000006</v>
      </c>
      <c r="N32" s="528">
        <v>131.46469999999999</v>
      </c>
      <c r="O32" s="528">
        <v>443.60669999999999</v>
      </c>
      <c r="P32" s="528">
        <v>548.75120000000004</v>
      </c>
      <c r="Q32" s="528">
        <v>343.8673</v>
      </c>
      <c r="R32" s="528">
        <v>570.38300000000004</v>
      </c>
      <c r="S32" s="528">
        <v>222.33750000000001</v>
      </c>
      <c r="T32" s="528">
        <v>450.28609999999998</v>
      </c>
      <c r="U32" s="528">
        <v>405.06119999999999</v>
      </c>
      <c r="V32" s="528">
        <v>107.74720000000001</v>
      </c>
      <c r="W32" s="528">
        <v>207.3022</v>
      </c>
      <c r="X32" s="528">
        <v>82.430319999999995</v>
      </c>
      <c r="Y32" s="528">
        <v>42.205710000000003</v>
      </c>
      <c r="Z32" s="528">
        <v>27.120470000000001</v>
      </c>
      <c r="AA32" s="528">
        <v>184.85929999999999</v>
      </c>
      <c r="AB32" s="528">
        <v>67.99597</v>
      </c>
      <c r="AC32" s="528">
        <v>121.6382</v>
      </c>
      <c r="AD32" s="528">
        <v>33.754539999999999</v>
      </c>
      <c r="AE32" s="528">
        <v>201.42670000000001</v>
      </c>
      <c r="AF32" s="528">
        <v>213.75</v>
      </c>
      <c r="AG32" s="528">
        <v>140.4778</v>
      </c>
      <c r="AH32" s="528">
        <v>148.15530000000001</v>
      </c>
      <c r="AI32" s="528">
        <v>61.42557</v>
      </c>
      <c r="AJ32" s="528">
        <v>211.29329999999999</v>
      </c>
      <c r="AK32" s="528">
        <v>120.8815</v>
      </c>
      <c r="AL32" s="528">
        <v>75.381919999999994</v>
      </c>
      <c r="AM32" s="528">
        <v>233.2895</v>
      </c>
      <c r="AN32" s="528">
        <v>205.9143</v>
      </c>
      <c r="AO32" s="528">
        <v>82.123180000000005</v>
      </c>
    </row>
    <row r="33" spans="1:41" x14ac:dyDescent="0.3">
      <c r="A33">
        <v>30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8"/>
      <c r="S33" s="528"/>
      <c r="T33" s="528"/>
      <c r="U33" s="528"/>
      <c r="V33" s="528"/>
      <c r="W33" s="528"/>
      <c r="X33" s="528"/>
      <c r="Y33" s="528"/>
      <c r="Z33" s="528"/>
      <c r="AA33" s="528"/>
      <c r="AB33" s="528"/>
      <c r="AC33" s="528"/>
      <c r="AD33" s="528"/>
      <c r="AE33" s="528"/>
      <c r="AF33" s="528"/>
      <c r="AG33" s="528"/>
      <c r="AH33" s="528"/>
      <c r="AI33" s="528"/>
      <c r="AJ33" s="528"/>
      <c r="AK33" s="528"/>
      <c r="AL33" s="528"/>
      <c r="AM33" s="528"/>
      <c r="AN33" s="528"/>
      <c r="AO33" s="528"/>
    </row>
    <row r="34" spans="1:41" x14ac:dyDescent="0.3">
      <c r="A34">
        <v>31</v>
      </c>
      <c r="B34" s="528">
        <v>243.662848</v>
      </c>
      <c r="C34" s="528">
        <v>210.74895000000001</v>
      </c>
      <c r="D34" s="528">
        <v>269.78074650000002</v>
      </c>
      <c r="E34" s="528">
        <v>187.181566</v>
      </c>
      <c r="F34" s="528">
        <v>103.93333749999999</v>
      </c>
      <c r="G34" s="528">
        <v>106.75047600000001</v>
      </c>
      <c r="H34" s="528">
        <v>80.485671999999994</v>
      </c>
      <c r="I34" s="528">
        <v>91.98</v>
      </c>
      <c r="J34" s="528">
        <v>127.62112</v>
      </c>
      <c r="K34" s="528">
        <v>177.94231550000001</v>
      </c>
      <c r="L34" s="528">
        <v>199.78841800000001</v>
      </c>
      <c r="M34" s="528">
        <v>665.94963600000005</v>
      </c>
      <c r="N34" s="528">
        <v>167.80795749999999</v>
      </c>
      <c r="O34" s="528">
        <v>361.66500000000002</v>
      </c>
      <c r="P34" s="528">
        <v>535.63218749999999</v>
      </c>
      <c r="Q34" s="528">
        <v>243.6628</v>
      </c>
      <c r="R34" s="528">
        <v>707.42575499999998</v>
      </c>
      <c r="S34" s="528">
        <v>215.39226600000001</v>
      </c>
      <c r="T34" s="528">
        <v>555.84894999999995</v>
      </c>
      <c r="U34" s="528">
        <v>384.21997900000002</v>
      </c>
      <c r="V34" s="528">
        <v>100.6100095</v>
      </c>
      <c r="W34" s="528">
        <v>244.33949250000001</v>
      </c>
      <c r="X34" s="528">
        <v>79.434765999999996</v>
      </c>
      <c r="Y34" s="528">
        <v>62.287703999999998</v>
      </c>
      <c r="Z34" s="528">
        <v>30.175449499999999</v>
      </c>
      <c r="AA34" s="528">
        <v>294.27900599999998</v>
      </c>
      <c r="AB34" s="528">
        <v>72.802042</v>
      </c>
      <c r="AC34" s="528">
        <v>137.391808</v>
      </c>
      <c r="AD34" s="528">
        <v>22.495640000000002</v>
      </c>
      <c r="AE34" s="528">
        <v>228.20956200000001</v>
      </c>
      <c r="AF34" s="528">
        <v>253.353984</v>
      </c>
      <c r="AG34" s="528">
        <v>190.01343750000001</v>
      </c>
      <c r="AH34" s="528">
        <v>155.37142449999999</v>
      </c>
      <c r="AI34" s="528">
        <v>90.820642500000005</v>
      </c>
      <c r="AJ34" s="528">
        <v>370.6088125</v>
      </c>
      <c r="AK34" s="528">
        <v>110.592</v>
      </c>
      <c r="AL34" s="528">
        <v>116.08880000000001</v>
      </c>
      <c r="AM34" s="528">
        <v>263.52230400000002</v>
      </c>
      <c r="AN34" s="528">
        <v>222.97072499999999</v>
      </c>
      <c r="AO34" s="528">
        <v>115.536084</v>
      </c>
    </row>
    <row r="35" spans="1:41" x14ac:dyDescent="0.3">
      <c r="A35">
        <v>32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528"/>
      <c r="R35" s="528"/>
      <c r="S35" s="528"/>
      <c r="T35" s="528"/>
      <c r="U35" s="528"/>
      <c r="V35" s="528"/>
      <c r="W35" s="528"/>
      <c r="X35" s="528"/>
      <c r="Y35" s="528"/>
      <c r="Z35" s="528"/>
      <c r="AA35" s="528"/>
      <c r="AB35" s="528"/>
      <c r="AC35" s="528"/>
      <c r="AD35" s="528"/>
      <c r="AE35" s="528"/>
      <c r="AF35" s="528"/>
      <c r="AG35" s="528"/>
      <c r="AH35" s="528"/>
      <c r="AI35" s="528"/>
      <c r="AJ35" s="528"/>
      <c r="AK35" s="528"/>
      <c r="AL35" s="528"/>
      <c r="AM35" s="528"/>
      <c r="AN35" s="528"/>
      <c r="AO35" s="528"/>
    </row>
    <row r="36" spans="1:41" x14ac:dyDescent="0.3">
      <c r="A36">
        <v>33</v>
      </c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28"/>
      <c r="AC36" s="528"/>
      <c r="AD36" s="528"/>
      <c r="AE36" s="528"/>
      <c r="AF36" s="528"/>
      <c r="AG36" s="528"/>
      <c r="AH36" s="528"/>
      <c r="AI36" s="528"/>
      <c r="AJ36" s="528"/>
      <c r="AK36" s="528"/>
      <c r="AL36" s="528"/>
      <c r="AM36" s="528"/>
      <c r="AN36" s="528"/>
      <c r="AO36" s="528"/>
    </row>
    <row r="37" spans="1:41" x14ac:dyDescent="0.3">
      <c r="A37">
        <v>34</v>
      </c>
      <c r="B37" s="528">
        <v>429.88420000000002</v>
      </c>
      <c r="C37" s="528">
        <v>157.50579999999999</v>
      </c>
      <c r="D37" s="528">
        <v>407.83620000000002</v>
      </c>
      <c r="E37" s="528">
        <v>211.50559999999999</v>
      </c>
      <c r="F37" s="528">
        <v>148.5795</v>
      </c>
      <c r="G37" s="528">
        <v>185.13030000000001</v>
      </c>
      <c r="H37" s="528">
        <v>57.890680000000003</v>
      </c>
      <c r="I37" s="528">
        <v>86.062150000000003</v>
      </c>
      <c r="J37" s="528">
        <v>251.66919999999999</v>
      </c>
      <c r="K37" s="528">
        <v>233.5677</v>
      </c>
      <c r="L37" s="528">
        <v>171.00749999999999</v>
      </c>
      <c r="M37" s="528">
        <v>793.01599999999996</v>
      </c>
      <c r="N37" s="528">
        <v>199.27199999999999</v>
      </c>
      <c r="O37" s="528">
        <v>819.64700000000005</v>
      </c>
      <c r="P37" s="528">
        <v>603.54250000000002</v>
      </c>
      <c r="Q37" s="528">
        <v>485.68509999999998</v>
      </c>
      <c r="R37" s="528">
        <v>925.87260000000003</v>
      </c>
      <c r="S37" s="528">
        <v>206.27099999999999</v>
      </c>
      <c r="T37" s="528">
        <v>565.68150000000003</v>
      </c>
      <c r="U37" s="528">
        <v>448.85050000000001</v>
      </c>
      <c r="V37" s="528">
        <v>167.33600000000001</v>
      </c>
      <c r="W37" s="528">
        <v>250.9008</v>
      </c>
      <c r="X37" s="528">
        <v>104.60080000000001</v>
      </c>
      <c r="Y37" s="528">
        <v>40.134729999999998</v>
      </c>
      <c r="Z37" s="528">
        <v>37.770600000000002</v>
      </c>
      <c r="AA37" s="528">
        <v>231.98240000000001</v>
      </c>
      <c r="AB37" s="528">
        <v>92.533770000000004</v>
      </c>
      <c r="AC37" s="528">
        <v>130.26339999999999</v>
      </c>
      <c r="AD37" s="528">
        <v>30.56</v>
      </c>
      <c r="AE37" s="528">
        <v>454.57319999999999</v>
      </c>
      <c r="AF37" s="528">
        <v>253.12</v>
      </c>
      <c r="AG37" s="528">
        <v>151.74279999999999</v>
      </c>
      <c r="AH37" s="528">
        <v>170.46119999999999</v>
      </c>
      <c r="AI37" s="528">
        <v>93.964510000000004</v>
      </c>
      <c r="AJ37" s="528">
        <v>438.00749999999999</v>
      </c>
      <c r="AK37" s="528">
        <v>88.909800000000004</v>
      </c>
      <c r="AL37" s="528">
        <v>147.15369999999999</v>
      </c>
      <c r="AM37" s="528">
        <v>470.93650000000002</v>
      </c>
      <c r="AN37" s="528">
        <v>240.99019999999999</v>
      </c>
      <c r="AO37" s="528">
        <v>109.584</v>
      </c>
    </row>
    <row r="38" spans="1:41" x14ac:dyDescent="0.3">
      <c r="A38">
        <v>35</v>
      </c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28"/>
      <c r="AC38" s="528"/>
      <c r="AD38" s="528"/>
      <c r="AE38" s="528"/>
      <c r="AF38" s="528"/>
      <c r="AG38" s="528"/>
      <c r="AH38" s="528"/>
      <c r="AI38" s="528"/>
      <c r="AJ38" s="528"/>
      <c r="AK38" s="528"/>
      <c r="AL38" s="528"/>
      <c r="AM38" s="528"/>
      <c r="AN38" s="528"/>
      <c r="AO38" s="528"/>
    </row>
    <row r="39" spans="1:41" x14ac:dyDescent="0.3">
      <c r="A39">
        <v>36</v>
      </c>
      <c r="B39" s="528">
        <v>326.72809999999998</v>
      </c>
      <c r="C39" s="528">
        <v>181.2157</v>
      </c>
      <c r="D39" s="528">
        <v>387.52140000000003</v>
      </c>
      <c r="E39" s="528">
        <v>224.4675</v>
      </c>
      <c r="F39" s="528">
        <v>94.177999999999997</v>
      </c>
      <c r="G39" s="528">
        <v>263.97129999999999</v>
      </c>
      <c r="H39" s="528">
        <v>53.158360000000002</v>
      </c>
      <c r="I39" s="528">
        <v>117.4817</v>
      </c>
      <c r="J39" s="528">
        <v>143.85599999999999</v>
      </c>
      <c r="K39" s="528">
        <v>209.58080000000001</v>
      </c>
      <c r="L39" s="528">
        <v>225.63659999999999</v>
      </c>
      <c r="M39" s="528">
        <v>1028.0160000000001</v>
      </c>
      <c r="N39" s="528">
        <v>253.33590000000001</v>
      </c>
      <c r="O39" s="528">
        <v>867.67409999999995</v>
      </c>
      <c r="P39" s="528">
        <v>727.44309999999996</v>
      </c>
      <c r="Q39" s="528">
        <v>588.75210000000004</v>
      </c>
      <c r="R39" s="528">
        <v>1111.3109999999999</v>
      </c>
      <c r="S39" s="528">
        <v>214.79230000000001</v>
      </c>
      <c r="T39" s="528">
        <v>664.29</v>
      </c>
      <c r="U39" s="528">
        <v>577.89149999999995</v>
      </c>
      <c r="V39" s="528">
        <v>216.82560000000001</v>
      </c>
      <c r="W39" s="528">
        <v>298.51620000000003</v>
      </c>
      <c r="X39" s="528">
        <v>124.4282</v>
      </c>
      <c r="Y39" s="528">
        <v>58.931710000000002</v>
      </c>
      <c r="Z39" s="528">
        <v>40.029389999999999</v>
      </c>
      <c r="AA39" s="528">
        <v>414.66730000000001</v>
      </c>
      <c r="AB39" s="528">
        <v>70.025419999999997</v>
      </c>
      <c r="AC39" s="528">
        <v>122.0468</v>
      </c>
      <c r="AD39" s="528">
        <v>30.000150000000001</v>
      </c>
      <c r="AE39" s="528">
        <v>663.78390000000002</v>
      </c>
      <c r="AF39" s="528">
        <v>241.2525</v>
      </c>
      <c r="AG39" s="528">
        <v>170.2379</v>
      </c>
      <c r="AH39" s="528">
        <v>165.20009999999999</v>
      </c>
      <c r="AI39" s="528">
        <v>118.0778</v>
      </c>
      <c r="AJ39" s="528">
        <v>404.3329</v>
      </c>
      <c r="AK39" s="528">
        <v>154.15860000000001</v>
      </c>
      <c r="AL39" s="528">
        <v>178.1994</v>
      </c>
      <c r="AM39" s="528">
        <v>521.99720000000002</v>
      </c>
      <c r="AN39" s="528">
        <v>233.1645</v>
      </c>
      <c r="AO39" s="528">
        <v>107.2419</v>
      </c>
    </row>
  </sheetData>
  <mergeCells count="4">
    <mergeCell ref="B2:K2"/>
    <mergeCell ref="L2:U2"/>
    <mergeCell ref="V2:AE2"/>
    <mergeCell ref="AF2:AO2"/>
  </mergeCells>
  <hyperlinks>
    <hyperlink ref="A1" location="'Table of Contents'!A1" display="Home" xr:uid="{B1F816D3-00B0-4AA6-A87D-8B86F51C9C5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416F-D718-4B44-BFB2-6211072CC52D}">
  <dimension ref="A1:AA29"/>
  <sheetViews>
    <sheetView workbookViewId="0">
      <selection activeCell="A24" sqref="A24"/>
    </sheetView>
  </sheetViews>
  <sheetFormatPr defaultColWidth="12.44140625" defaultRowHeight="14.4" x14ac:dyDescent="0.3"/>
  <sheetData>
    <row r="1" spans="1:27" ht="15.6" x14ac:dyDescent="0.3">
      <c r="A1" s="539" t="s">
        <v>37</v>
      </c>
      <c r="B1" s="539"/>
      <c r="C1" s="539" t="s">
        <v>38</v>
      </c>
      <c r="D1" s="539"/>
      <c r="E1" s="539" t="s">
        <v>39</v>
      </c>
      <c r="F1" s="539"/>
      <c r="G1" s="539" t="s">
        <v>40</v>
      </c>
      <c r="H1" s="539"/>
      <c r="I1" s="539" t="s">
        <v>41</v>
      </c>
      <c r="J1" s="539"/>
      <c r="K1" s="540" t="s">
        <v>42</v>
      </c>
      <c r="L1" s="540"/>
      <c r="O1" s="539" t="s">
        <v>43</v>
      </c>
      <c r="P1" s="539"/>
      <c r="Q1" s="539" t="s">
        <v>44</v>
      </c>
      <c r="R1" s="539"/>
      <c r="S1" s="539" t="s">
        <v>45</v>
      </c>
      <c r="T1" s="539"/>
      <c r="V1" s="539" t="s">
        <v>46</v>
      </c>
      <c r="W1" s="539"/>
      <c r="X1" s="539" t="s">
        <v>47</v>
      </c>
      <c r="Y1" s="539"/>
      <c r="Z1" s="539" t="s">
        <v>48</v>
      </c>
      <c r="AA1" s="539"/>
    </row>
    <row r="2" spans="1:27" x14ac:dyDescent="0.3">
      <c r="A2" s="4" t="s">
        <v>49</v>
      </c>
      <c r="B2" s="4" t="s">
        <v>50</v>
      </c>
      <c r="C2" s="4" t="s">
        <v>49</v>
      </c>
      <c r="D2" s="4" t="s">
        <v>50</v>
      </c>
      <c r="E2" s="4" t="s">
        <v>49</v>
      </c>
      <c r="F2" s="4" t="s">
        <v>50</v>
      </c>
      <c r="G2" s="4" t="s">
        <v>49</v>
      </c>
      <c r="H2" s="4" t="s">
        <v>50</v>
      </c>
      <c r="I2" s="4" t="s">
        <v>49</v>
      </c>
      <c r="J2" s="4" t="s">
        <v>50</v>
      </c>
      <c r="K2" s="4" t="s">
        <v>49</v>
      </c>
      <c r="L2" s="4" t="s">
        <v>50</v>
      </c>
      <c r="O2" s="4" t="s">
        <v>49</v>
      </c>
      <c r="P2" s="4" t="s">
        <v>50</v>
      </c>
      <c r="Q2" s="4" t="s">
        <v>49</v>
      </c>
      <c r="R2" s="4" t="s">
        <v>50</v>
      </c>
      <c r="S2" s="4" t="s">
        <v>49</v>
      </c>
      <c r="T2" s="4" t="s">
        <v>50</v>
      </c>
      <c r="V2" s="4" t="s">
        <v>49</v>
      </c>
      <c r="W2" s="4" t="s">
        <v>50</v>
      </c>
      <c r="X2" s="4" t="s">
        <v>49</v>
      </c>
      <c r="Y2" s="4" t="s">
        <v>50</v>
      </c>
      <c r="Z2" s="4" t="s">
        <v>49</v>
      </c>
      <c r="AA2" s="4" t="s">
        <v>50</v>
      </c>
    </row>
    <row r="3" spans="1:27" x14ac:dyDescent="0.3">
      <c r="A3">
        <v>0</v>
      </c>
      <c r="B3">
        <v>1</v>
      </c>
      <c r="C3">
        <v>0</v>
      </c>
      <c r="D3">
        <v>7</v>
      </c>
      <c r="E3">
        <v>1</v>
      </c>
      <c r="F3">
        <v>3</v>
      </c>
      <c r="G3">
        <v>1</v>
      </c>
      <c r="H3">
        <v>26</v>
      </c>
      <c r="I3">
        <v>0</v>
      </c>
      <c r="J3">
        <v>2</v>
      </c>
      <c r="K3">
        <v>0</v>
      </c>
      <c r="L3">
        <v>3</v>
      </c>
      <c r="O3">
        <v>1</v>
      </c>
      <c r="P3">
        <v>7</v>
      </c>
      <c r="Q3">
        <v>1</v>
      </c>
      <c r="R3">
        <v>6</v>
      </c>
      <c r="S3">
        <v>2</v>
      </c>
      <c r="T3">
        <v>6</v>
      </c>
      <c r="V3">
        <v>0</v>
      </c>
      <c r="W3">
        <v>7</v>
      </c>
      <c r="X3">
        <v>0</v>
      </c>
      <c r="Y3">
        <v>1</v>
      </c>
      <c r="Z3">
        <v>0</v>
      </c>
      <c r="AA3">
        <v>3</v>
      </c>
    </row>
    <row r="4" spans="1:27" x14ac:dyDescent="0.3">
      <c r="A4">
        <v>0</v>
      </c>
      <c r="B4">
        <v>4</v>
      </c>
      <c r="C4">
        <v>1</v>
      </c>
      <c r="D4">
        <v>8</v>
      </c>
      <c r="E4">
        <v>2</v>
      </c>
      <c r="F4">
        <v>8</v>
      </c>
      <c r="G4">
        <v>1</v>
      </c>
      <c r="H4">
        <v>50</v>
      </c>
      <c r="I4">
        <v>0</v>
      </c>
      <c r="J4">
        <v>3</v>
      </c>
      <c r="K4">
        <v>0</v>
      </c>
      <c r="L4">
        <v>7</v>
      </c>
      <c r="O4">
        <v>1</v>
      </c>
      <c r="P4">
        <v>4</v>
      </c>
      <c r="Q4">
        <v>1</v>
      </c>
      <c r="R4">
        <v>10</v>
      </c>
      <c r="S4">
        <v>0</v>
      </c>
      <c r="T4">
        <v>4</v>
      </c>
      <c r="V4">
        <v>0</v>
      </c>
      <c r="W4">
        <v>5</v>
      </c>
      <c r="X4">
        <v>0</v>
      </c>
      <c r="Y4">
        <v>7</v>
      </c>
      <c r="Z4">
        <v>0</v>
      </c>
      <c r="AA4">
        <v>5</v>
      </c>
    </row>
    <row r="5" spans="1:27" x14ac:dyDescent="0.3">
      <c r="A5">
        <v>1</v>
      </c>
      <c r="B5">
        <v>5</v>
      </c>
      <c r="C5">
        <v>0</v>
      </c>
      <c r="D5">
        <v>10</v>
      </c>
      <c r="E5">
        <v>0</v>
      </c>
      <c r="F5">
        <v>8</v>
      </c>
      <c r="G5">
        <v>0</v>
      </c>
      <c r="H5">
        <v>13</v>
      </c>
      <c r="I5">
        <v>0</v>
      </c>
      <c r="J5">
        <v>7</v>
      </c>
      <c r="K5">
        <v>0</v>
      </c>
      <c r="L5">
        <v>5</v>
      </c>
      <c r="O5">
        <v>0</v>
      </c>
      <c r="P5">
        <v>1</v>
      </c>
      <c r="Q5">
        <v>0</v>
      </c>
      <c r="R5">
        <v>7</v>
      </c>
      <c r="S5">
        <v>0</v>
      </c>
      <c r="T5">
        <v>1</v>
      </c>
      <c r="V5">
        <v>0</v>
      </c>
      <c r="W5">
        <v>12</v>
      </c>
      <c r="X5">
        <v>0</v>
      </c>
      <c r="Y5">
        <v>34</v>
      </c>
      <c r="Z5">
        <v>0</v>
      </c>
      <c r="AA5">
        <v>20</v>
      </c>
    </row>
    <row r="6" spans="1:27" x14ac:dyDescent="0.3">
      <c r="A6">
        <v>2</v>
      </c>
      <c r="B6">
        <v>5</v>
      </c>
      <c r="E6">
        <v>1</v>
      </c>
      <c r="F6">
        <v>7</v>
      </c>
      <c r="G6">
        <v>0</v>
      </c>
      <c r="H6">
        <v>23</v>
      </c>
      <c r="I6">
        <v>0</v>
      </c>
      <c r="J6">
        <v>3</v>
      </c>
      <c r="K6">
        <v>0</v>
      </c>
      <c r="L6">
        <v>4</v>
      </c>
      <c r="O6">
        <v>0</v>
      </c>
      <c r="P6">
        <v>1</v>
      </c>
      <c r="Q6">
        <v>0</v>
      </c>
      <c r="R6">
        <v>3</v>
      </c>
      <c r="S6">
        <v>0</v>
      </c>
      <c r="T6">
        <v>3</v>
      </c>
      <c r="V6">
        <v>0</v>
      </c>
      <c r="W6">
        <v>17</v>
      </c>
      <c r="X6">
        <v>0</v>
      </c>
      <c r="Y6">
        <v>2</v>
      </c>
      <c r="Z6">
        <v>1</v>
      </c>
      <c r="AA6">
        <v>19</v>
      </c>
    </row>
    <row r="7" spans="1:27" x14ac:dyDescent="0.3">
      <c r="A7">
        <v>1</v>
      </c>
      <c r="B7">
        <v>5</v>
      </c>
      <c r="G7">
        <v>0</v>
      </c>
      <c r="H7">
        <v>41</v>
      </c>
      <c r="I7">
        <v>0</v>
      </c>
      <c r="J7">
        <v>3</v>
      </c>
      <c r="K7">
        <v>0</v>
      </c>
      <c r="L7">
        <v>1</v>
      </c>
      <c r="O7">
        <v>0</v>
      </c>
      <c r="P7">
        <v>2</v>
      </c>
      <c r="Q7">
        <v>1</v>
      </c>
      <c r="R7">
        <v>4</v>
      </c>
      <c r="S7">
        <v>1</v>
      </c>
      <c r="T7">
        <v>1</v>
      </c>
      <c r="V7">
        <v>2</v>
      </c>
      <c r="W7">
        <v>24</v>
      </c>
    </row>
    <row r="8" spans="1:27" x14ac:dyDescent="0.3">
      <c r="A8">
        <v>1</v>
      </c>
      <c r="B8">
        <v>3</v>
      </c>
      <c r="G8">
        <v>0</v>
      </c>
      <c r="H8">
        <v>10</v>
      </c>
      <c r="I8">
        <v>0</v>
      </c>
      <c r="J8">
        <v>3</v>
      </c>
      <c r="O8">
        <v>0</v>
      </c>
      <c r="P8">
        <v>1</v>
      </c>
      <c r="S8">
        <v>2</v>
      </c>
      <c r="T8">
        <v>4</v>
      </c>
      <c r="V8">
        <v>0</v>
      </c>
      <c r="W8">
        <v>8</v>
      </c>
    </row>
    <row r="9" spans="1:27" x14ac:dyDescent="0.3">
      <c r="G9">
        <v>0</v>
      </c>
      <c r="H9">
        <v>14</v>
      </c>
      <c r="I9">
        <v>0</v>
      </c>
      <c r="J9">
        <v>5</v>
      </c>
      <c r="V9">
        <v>0</v>
      </c>
      <c r="W9">
        <v>5</v>
      </c>
    </row>
    <row r="10" spans="1:27" x14ac:dyDescent="0.3">
      <c r="G10">
        <v>0</v>
      </c>
      <c r="H10">
        <v>35</v>
      </c>
      <c r="I10">
        <v>0</v>
      </c>
      <c r="J10">
        <v>19</v>
      </c>
      <c r="V10">
        <v>0</v>
      </c>
      <c r="W10">
        <v>13</v>
      </c>
    </row>
    <row r="11" spans="1:27" x14ac:dyDescent="0.3">
      <c r="G11">
        <v>0</v>
      </c>
      <c r="H11">
        <v>50</v>
      </c>
      <c r="I11">
        <v>0</v>
      </c>
      <c r="J11">
        <v>5</v>
      </c>
      <c r="Z11">
        <f>SUM(Z3:Z7)</f>
        <v>1</v>
      </c>
      <c r="AA11">
        <f>SUM(AA3:AA7)</f>
        <v>47</v>
      </c>
    </row>
    <row r="12" spans="1:27" x14ac:dyDescent="0.3">
      <c r="A12">
        <f>SUM(A3:A8)</f>
        <v>5</v>
      </c>
      <c r="B12">
        <f>SUM(B3:B8)</f>
        <v>23</v>
      </c>
      <c r="C12">
        <f>SUM(C3:C7)</f>
        <v>1</v>
      </c>
      <c r="D12">
        <f>SUM(D3:D7)</f>
        <v>25</v>
      </c>
      <c r="E12">
        <f>SUM(E3:E6)</f>
        <v>4</v>
      </c>
      <c r="F12">
        <f>SUM(F3:F6)</f>
        <v>26</v>
      </c>
      <c r="G12">
        <v>0</v>
      </c>
      <c r="H12">
        <v>33</v>
      </c>
      <c r="O12">
        <f>SUM(O3:O8)</f>
        <v>2</v>
      </c>
      <c r="P12">
        <f>SUM(P3:P8)</f>
        <v>16</v>
      </c>
      <c r="X12">
        <f>SUM(X3:X6)</f>
        <v>0</v>
      </c>
      <c r="Y12">
        <f>SUM(Y3:Y6)</f>
        <v>44</v>
      </c>
    </row>
    <row r="13" spans="1:27" x14ac:dyDescent="0.3">
      <c r="V13">
        <f>SUM(V3:V10)</f>
        <v>2</v>
      </c>
      <c r="W13">
        <f>SUM(W3:W10)</f>
        <v>91</v>
      </c>
    </row>
    <row r="15" spans="1:27" x14ac:dyDescent="0.3">
      <c r="A15" t="s">
        <v>51</v>
      </c>
      <c r="B15">
        <f>A12/B12</f>
        <v>0.21739130434782608</v>
      </c>
      <c r="D15">
        <f>C12/D12</f>
        <v>0.04</v>
      </c>
      <c r="F15">
        <f>E12/F12</f>
        <v>0.15384615384615385</v>
      </c>
      <c r="S15">
        <f>SUM(S3:S8)</f>
        <v>5</v>
      </c>
      <c r="T15">
        <f>SUM(T3:T8)</f>
        <v>19</v>
      </c>
      <c r="Y15">
        <f>X12/Y12</f>
        <v>0</v>
      </c>
    </row>
    <row r="16" spans="1:27" x14ac:dyDescent="0.3">
      <c r="Q16">
        <f>SUM(Q3:Q13)</f>
        <v>3</v>
      </c>
      <c r="R16">
        <f>SUM(R3:R13)</f>
        <v>30</v>
      </c>
      <c r="W16">
        <f>V13/W13</f>
        <v>2.197802197802198E-2</v>
      </c>
      <c r="AA16">
        <f>Z11/AA11</f>
        <v>2.1276595744680851E-2</v>
      </c>
    </row>
    <row r="17" spans="1:20" x14ac:dyDescent="0.3">
      <c r="G17">
        <f>SUM(G3:G14)</f>
        <v>2</v>
      </c>
      <c r="H17">
        <f>SUM(H3:H14)</f>
        <v>295</v>
      </c>
      <c r="I17">
        <f>SUM(I3:I11)</f>
        <v>0</v>
      </c>
      <c r="J17">
        <f>SUM(J3:J11)</f>
        <v>50</v>
      </c>
      <c r="K17">
        <f>SUM(K3:K7)</f>
        <v>0</v>
      </c>
      <c r="L17">
        <f>SUM(L3:L7)</f>
        <v>20</v>
      </c>
      <c r="P17">
        <f>O12/P12</f>
        <v>0.125</v>
      </c>
    </row>
    <row r="18" spans="1:20" x14ac:dyDescent="0.3">
      <c r="R18">
        <f>Q16/R16</f>
        <v>0.1</v>
      </c>
      <c r="T18">
        <f>S15/T15</f>
        <v>0.26315789473684209</v>
      </c>
    </row>
    <row r="19" spans="1:20" x14ac:dyDescent="0.3">
      <c r="H19">
        <f>G17/H17</f>
        <v>6.7796610169491523E-3</v>
      </c>
    </row>
    <row r="22" spans="1:20" x14ac:dyDescent="0.3">
      <c r="J22">
        <v>0</v>
      </c>
      <c r="L22">
        <v>0</v>
      </c>
    </row>
    <row r="24" spans="1:20" x14ac:dyDescent="0.3">
      <c r="A24" s="2" t="s">
        <v>52</v>
      </c>
    </row>
    <row r="29" spans="1:20" x14ac:dyDescent="0.3">
      <c r="P29" s="539"/>
      <c r="Q29" s="539"/>
    </row>
  </sheetData>
  <mergeCells count="13">
    <mergeCell ref="P29:Q29"/>
    <mergeCell ref="O1:P1"/>
    <mergeCell ref="Q1:R1"/>
    <mergeCell ref="S1:T1"/>
    <mergeCell ref="V1:W1"/>
    <mergeCell ref="X1:Y1"/>
    <mergeCell ref="Z1:AA1"/>
    <mergeCell ref="A1:B1"/>
    <mergeCell ref="C1:D1"/>
    <mergeCell ref="E1:F1"/>
    <mergeCell ref="G1:H1"/>
    <mergeCell ref="I1:J1"/>
    <mergeCell ref="K1:L1"/>
  </mergeCells>
  <hyperlinks>
    <hyperlink ref="A24" location="'Table of Contents'!A1" display="Home" xr:uid="{CE60E981-AAB8-4985-9676-2F8F92983397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E543-CB07-49E6-82C1-B6460573B09D}">
  <dimension ref="A1:F62"/>
  <sheetViews>
    <sheetView workbookViewId="0">
      <selection activeCell="F2" sqref="F2"/>
    </sheetView>
  </sheetViews>
  <sheetFormatPr defaultRowHeight="14.4" x14ac:dyDescent="0.3"/>
  <cols>
    <col min="1" max="2" width="15.109375" style="38" customWidth="1"/>
    <col min="3" max="3" width="11.33203125" style="38" customWidth="1"/>
    <col min="4" max="4" width="13.44140625" style="38" customWidth="1"/>
  </cols>
  <sheetData>
    <row r="1" spans="1:6" ht="43.8" thickBot="1" x14ac:dyDescent="0.35">
      <c r="A1" s="5" t="s">
        <v>53</v>
      </c>
      <c r="B1" s="6" t="s">
        <v>54</v>
      </c>
      <c r="C1" s="39" t="s">
        <v>59</v>
      </c>
      <c r="D1" s="40" t="s">
        <v>60</v>
      </c>
    </row>
    <row r="2" spans="1:6" ht="15" thickBot="1" x14ac:dyDescent="0.35">
      <c r="A2" s="7">
        <v>118</v>
      </c>
      <c r="B2" s="8" t="s">
        <v>55</v>
      </c>
      <c r="C2" s="41">
        <v>354200</v>
      </c>
      <c r="D2" s="42">
        <f>AVERAGE(C2:C16)</f>
        <v>265680.71428571426</v>
      </c>
      <c r="F2" s="2" t="s">
        <v>52</v>
      </c>
    </row>
    <row r="3" spans="1:6" ht="15" thickBot="1" x14ac:dyDescent="0.35">
      <c r="A3" s="7">
        <v>119</v>
      </c>
      <c r="B3" s="8" t="s">
        <v>55</v>
      </c>
      <c r="C3" s="41">
        <v>279200</v>
      </c>
      <c r="D3" s="43"/>
    </row>
    <row r="4" spans="1:6" ht="15" thickBot="1" x14ac:dyDescent="0.35">
      <c r="A4" s="7">
        <v>120</v>
      </c>
      <c r="B4" s="8" t="s">
        <v>55</v>
      </c>
      <c r="C4" s="41">
        <v>-45080</v>
      </c>
      <c r="D4" s="43"/>
    </row>
    <row r="5" spans="1:6" ht="15" thickBot="1" x14ac:dyDescent="0.35">
      <c r="A5" s="7">
        <v>121</v>
      </c>
      <c r="B5" s="8" t="s">
        <v>55</v>
      </c>
      <c r="C5" s="41">
        <v>496200</v>
      </c>
      <c r="D5" s="43"/>
    </row>
    <row r="6" spans="1:6" ht="15" thickBot="1" x14ac:dyDescent="0.35">
      <c r="A6" s="9">
        <v>122</v>
      </c>
      <c r="B6" s="8" t="s">
        <v>55</v>
      </c>
      <c r="C6" s="41">
        <v>115900</v>
      </c>
      <c r="D6" s="44"/>
    </row>
    <row r="7" spans="1:6" x14ac:dyDescent="0.3">
      <c r="A7" s="10">
        <v>123</v>
      </c>
      <c r="B7" s="11" t="s">
        <v>55</v>
      </c>
      <c r="C7" s="41">
        <v>246500</v>
      </c>
      <c r="D7" s="42"/>
    </row>
    <row r="8" spans="1:6" x14ac:dyDescent="0.3">
      <c r="A8" s="7">
        <v>124</v>
      </c>
      <c r="B8" s="7" t="s">
        <v>55</v>
      </c>
      <c r="C8" s="41">
        <v>103700</v>
      </c>
      <c r="D8" s="43"/>
    </row>
    <row r="9" spans="1:6" x14ac:dyDescent="0.3">
      <c r="A9" s="7">
        <v>125</v>
      </c>
      <c r="B9" s="7" t="s">
        <v>55</v>
      </c>
      <c r="C9" s="41">
        <v>517300</v>
      </c>
      <c r="D9" s="43"/>
    </row>
    <row r="10" spans="1:6" x14ac:dyDescent="0.3">
      <c r="A10" s="7">
        <v>126</v>
      </c>
      <c r="B10" s="7" t="s">
        <v>55</v>
      </c>
      <c r="C10" s="41">
        <v>298400</v>
      </c>
      <c r="D10" s="43"/>
    </row>
    <row r="11" spans="1:6" ht="15" thickBot="1" x14ac:dyDescent="0.35">
      <c r="A11" s="9">
        <v>127</v>
      </c>
      <c r="B11" s="12" t="s">
        <v>55</v>
      </c>
      <c r="C11" s="41">
        <v>71510</v>
      </c>
      <c r="D11" s="44"/>
    </row>
    <row r="12" spans="1:6" x14ac:dyDescent="0.3">
      <c r="A12" s="10">
        <v>133</v>
      </c>
      <c r="B12" s="11" t="s">
        <v>55</v>
      </c>
      <c r="C12" s="41">
        <v>393500</v>
      </c>
      <c r="D12" s="42"/>
    </row>
    <row r="13" spans="1:6" x14ac:dyDescent="0.3">
      <c r="A13" s="7">
        <v>134</v>
      </c>
      <c r="B13" s="7" t="s">
        <v>55</v>
      </c>
      <c r="C13" s="41">
        <v>362100</v>
      </c>
      <c r="D13" s="43"/>
    </row>
    <row r="14" spans="1:6" x14ac:dyDescent="0.3">
      <c r="A14" s="7">
        <v>135</v>
      </c>
      <c r="B14" s="7" t="s">
        <v>55</v>
      </c>
      <c r="C14" s="41">
        <v>100200</v>
      </c>
      <c r="D14" s="43"/>
    </row>
    <row r="15" spans="1:6" x14ac:dyDescent="0.3">
      <c r="A15" s="7">
        <v>136</v>
      </c>
      <c r="B15" s="7" t="s">
        <v>55</v>
      </c>
      <c r="C15" s="41"/>
      <c r="D15" s="43"/>
    </row>
    <row r="16" spans="1:6" ht="15" thickBot="1" x14ac:dyDescent="0.35">
      <c r="A16" s="9">
        <v>137</v>
      </c>
      <c r="B16" s="9" t="s">
        <v>55</v>
      </c>
      <c r="C16" s="41">
        <v>425900</v>
      </c>
      <c r="D16" s="45"/>
    </row>
    <row r="17" spans="1:4" ht="15" thickBot="1" x14ac:dyDescent="0.35">
      <c r="A17" s="13">
        <v>143</v>
      </c>
      <c r="B17" s="14" t="s">
        <v>56</v>
      </c>
      <c r="C17" s="41">
        <v>809600</v>
      </c>
      <c r="D17" s="42">
        <f>AVERAGE(C17:C26)</f>
        <v>694622.22222222225</v>
      </c>
    </row>
    <row r="18" spans="1:4" ht="15" thickBot="1" x14ac:dyDescent="0.35">
      <c r="A18" s="15">
        <v>144</v>
      </c>
      <c r="B18" s="14" t="s">
        <v>56</v>
      </c>
      <c r="C18" s="41"/>
      <c r="D18" s="43"/>
    </row>
    <row r="19" spans="1:4" ht="15" thickBot="1" x14ac:dyDescent="0.35">
      <c r="A19" s="15">
        <v>145</v>
      </c>
      <c r="B19" s="14" t="s">
        <v>56</v>
      </c>
      <c r="C19" s="41">
        <v>682400</v>
      </c>
      <c r="D19" s="43"/>
    </row>
    <row r="20" spans="1:4" ht="15" thickBot="1" x14ac:dyDescent="0.35">
      <c r="A20" s="15">
        <v>146</v>
      </c>
      <c r="B20" s="14" t="s">
        <v>56</v>
      </c>
      <c r="C20" s="41">
        <v>1058000</v>
      </c>
      <c r="D20" s="43"/>
    </row>
    <row r="21" spans="1:4" ht="15" thickBot="1" x14ac:dyDescent="0.35">
      <c r="A21" s="16">
        <v>147</v>
      </c>
      <c r="B21" s="14" t="s">
        <v>56</v>
      </c>
      <c r="C21" s="41">
        <v>684100</v>
      </c>
      <c r="D21" s="44"/>
    </row>
    <row r="22" spans="1:4" x14ac:dyDescent="0.3">
      <c r="A22" s="13">
        <v>148</v>
      </c>
      <c r="B22" s="17" t="s">
        <v>56</v>
      </c>
      <c r="C22" s="41">
        <v>616700</v>
      </c>
      <c r="D22" s="42"/>
    </row>
    <row r="23" spans="1:4" x14ac:dyDescent="0.3">
      <c r="A23" s="15">
        <v>149</v>
      </c>
      <c r="B23" s="18" t="s">
        <v>56</v>
      </c>
      <c r="C23" s="41">
        <v>603600</v>
      </c>
      <c r="D23" s="43"/>
    </row>
    <row r="24" spans="1:4" x14ac:dyDescent="0.3">
      <c r="A24" s="15">
        <v>150</v>
      </c>
      <c r="B24" s="18" t="s">
        <v>56</v>
      </c>
      <c r="C24" s="41">
        <v>827100</v>
      </c>
      <c r="D24" s="43"/>
    </row>
    <row r="25" spans="1:4" x14ac:dyDescent="0.3">
      <c r="A25" s="15">
        <v>151</v>
      </c>
      <c r="B25" s="18" t="s">
        <v>56</v>
      </c>
      <c r="C25" s="41">
        <v>520700</v>
      </c>
      <c r="D25" s="43"/>
    </row>
    <row r="26" spans="1:4" ht="15" thickBot="1" x14ac:dyDescent="0.35">
      <c r="A26" s="15">
        <v>152</v>
      </c>
      <c r="B26" s="19" t="s">
        <v>56</v>
      </c>
      <c r="C26" s="41">
        <v>449400</v>
      </c>
      <c r="D26" s="44"/>
    </row>
    <row r="27" spans="1:4" x14ac:dyDescent="0.3">
      <c r="A27" s="20">
        <v>158</v>
      </c>
      <c r="B27" s="17" t="s">
        <v>56</v>
      </c>
      <c r="C27" s="41">
        <v>686300</v>
      </c>
      <c r="D27" s="42"/>
    </row>
    <row r="28" spans="1:4" x14ac:dyDescent="0.3">
      <c r="A28" s="15">
        <v>159</v>
      </c>
      <c r="B28" s="18" t="s">
        <v>56</v>
      </c>
      <c r="C28" s="41">
        <v>990700</v>
      </c>
      <c r="D28" s="43"/>
    </row>
    <row r="29" spans="1:4" x14ac:dyDescent="0.3">
      <c r="A29" s="15">
        <v>160</v>
      </c>
      <c r="B29" s="18" t="s">
        <v>56</v>
      </c>
      <c r="C29" s="41">
        <v>658100</v>
      </c>
      <c r="D29" s="43"/>
    </row>
    <row r="30" spans="1:4" x14ac:dyDescent="0.3">
      <c r="A30" s="15">
        <v>161</v>
      </c>
      <c r="B30" s="18" t="s">
        <v>56</v>
      </c>
      <c r="C30" s="41">
        <v>655600</v>
      </c>
      <c r="D30" s="43"/>
    </row>
    <row r="31" spans="1:4" ht="15" thickBot="1" x14ac:dyDescent="0.35">
      <c r="A31" s="21">
        <v>162</v>
      </c>
      <c r="B31" s="19" t="s">
        <v>56</v>
      </c>
      <c r="C31" s="41">
        <v>819100</v>
      </c>
      <c r="D31" s="44"/>
    </row>
    <row r="32" spans="1:4" x14ac:dyDescent="0.3">
      <c r="A32" s="22">
        <v>108</v>
      </c>
      <c r="B32" s="23" t="s">
        <v>57</v>
      </c>
      <c r="C32" s="41">
        <v>464600</v>
      </c>
      <c r="D32" s="42">
        <f>AVERAGE(C35:C46)</f>
        <v>180210</v>
      </c>
    </row>
    <row r="33" spans="1:4" x14ac:dyDescent="0.3">
      <c r="A33" s="24">
        <v>109</v>
      </c>
      <c r="B33" s="25" t="s">
        <v>57</v>
      </c>
      <c r="C33" s="41">
        <v>629800</v>
      </c>
      <c r="D33" s="43"/>
    </row>
    <row r="34" spans="1:4" x14ac:dyDescent="0.3">
      <c r="A34" s="24">
        <v>110</v>
      </c>
      <c r="B34" s="25" t="s">
        <v>57</v>
      </c>
      <c r="C34" s="41">
        <v>1309000</v>
      </c>
      <c r="D34" s="43"/>
    </row>
    <row r="35" spans="1:4" x14ac:dyDescent="0.3">
      <c r="A35" s="24">
        <v>111</v>
      </c>
      <c r="B35" s="25" t="s">
        <v>57</v>
      </c>
      <c r="C35" s="41">
        <v>430100</v>
      </c>
      <c r="D35" s="43"/>
    </row>
    <row r="36" spans="1:4" ht="15" thickBot="1" x14ac:dyDescent="0.35">
      <c r="A36" s="26">
        <v>112</v>
      </c>
      <c r="B36" s="27" t="s">
        <v>57</v>
      </c>
      <c r="C36" s="41">
        <v>119300</v>
      </c>
      <c r="D36" s="44"/>
    </row>
    <row r="37" spans="1:4" x14ac:dyDescent="0.3">
      <c r="A37" s="28">
        <v>113</v>
      </c>
      <c r="B37" s="23" t="s">
        <v>57</v>
      </c>
      <c r="C37" s="41">
        <v>470200</v>
      </c>
      <c r="D37" s="42"/>
    </row>
    <row r="38" spans="1:4" x14ac:dyDescent="0.3">
      <c r="A38" s="24">
        <v>114</v>
      </c>
      <c r="B38" s="25" t="s">
        <v>57</v>
      </c>
      <c r="C38" s="41">
        <v>275800</v>
      </c>
      <c r="D38" s="43"/>
    </row>
    <row r="39" spans="1:4" x14ac:dyDescent="0.3">
      <c r="A39" s="24">
        <v>115</v>
      </c>
      <c r="B39" s="25" t="s">
        <v>57</v>
      </c>
      <c r="C39" s="41">
        <v>-61580</v>
      </c>
      <c r="D39" s="43"/>
    </row>
    <row r="40" spans="1:4" x14ac:dyDescent="0.3">
      <c r="A40" s="24">
        <v>116</v>
      </c>
      <c r="B40" s="25" t="s">
        <v>57</v>
      </c>
      <c r="C40" s="41">
        <v>360300</v>
      </c>
      <c r="D40" s="43"/>
    </row>
    <row r="41" spans="1:4" ht="15" thickBot="1" x14ac:dyDescent="0.35">
      <c r="A41" s="26">
        <v>117</v>
      </c>
      <c r="B41" s="27" t="s">
        <v>57</v>
      </c>
      <c r="C41" s="41">
        <v>-188000</v>
      </c>
      <c r="D41" s="44"/>
    </row>
    <row r="42" spans="1:4" x14ac:dyDescent="0.3">
      <c r="A42" s="29">
        <v>128</v>
      </c>
      <c r="B42" s="23" t="s">
        <v>57</v>
      </c>
      <c r="C42" s="41">
        <v>422600</v>
      </c>
      <c r="D42" s="42"/>
    </row>
    <row r="43" spans="1:4" x14ac:dyDescent="0.3">
      <c r="A43" s="25">
        <v>129</v>
      </c>
      <c r="B43" s="25" t="s">
        <v>57</v>
      </c>
      <c r="C43" s="41">
        <v>331100</v>
      </c>
      <c r="D43" s="43"/>
    </row>
    <row r="44" spans="1:4" x14ac:dyDescent="0.3">
      <c r="A44" s="25">
        <v>130</v>
      </c>
      <c r="B44" s="25" t="s">
        <v>57</v>
      </c>
      <c r="C44" s="41">
        <v>-200700</v>
      </c>
      <c r="D44" s="43"/>
    </row>
    <row r="45" spans="1:4" x14ac:dyDescent="0.3">
      <c r="A45" s="25">
        <v>131</v>
      </c>
      <c r="B45" s="25" t="s">
        <v>57</v>
      </c>
      <c r="C45" s="41">
        <v>380000</v>
      </c>
      <c r="D45" s="43"/>
    </row>
    <row r="46" spans="1:4" ht="15" thickBot="1" x14ac:dyDescent="0.35">
      <c r="A46" s="30">
        <v>132</v>
      </c>
      <c r="B46" s="30" t="s">
        <v>57</v>
      </c>
      <c r="C46" s="41">
        <v>-176600</v>
      </c>
      <c r="D46" s="45"/>
    </row>
    <row r="47" spans="1:4" x14ac:dyDescent="0.3">
      <c r="A47" s="31">
        <v>138</v>
      </c>
      <c r="B47" s="32" t="s">
        <v>58</v>
      </c>
      <c r="C47" s="46"/>
      <c r="D47" s="42">
        <f>AVERAGE(C47:C56)</f>
        <v>385688.88888888888</v>
      </c>
    </row>
    <row r="48" spans="1:4" x14ac:dyDescent="0.3">
      <c r="A48" s="33">
        <v>139</v>
      </c>
      <c r="B48" s="34" t="s">
        <v>58</v>
      </c>
      <c r="C48" s="41">
        <v>425500</v>
      </c>
      <c r="D48" s="47"/>
    </row>
    <row r="49" spans="1:4" x14ac:dyDescent="0.3">
      <c r="A49" s="33">
        <v>140</v>
      </c>
      <c r="B49" s="34" t="s">
        <v>58</v>
      </c>
      <c r="C49" s="41">
        <v>481500</v>
      </c>
      <c r="D49" s="47"/>
    </row>
    <row r="50" spans="1:4" x14ac:dyDescent="0.3">
      <c r="A50" s="33">
        <v>141</v>
      </c>
      <c r="B50" s="34" t="s">
        <v>58</v>
      </c>
      <c r="C50" s="41">
        <v>418800</v>
      </c>
      <c r="D50" s="47"/>
    </row>
    <row r="51" spans="1:4" ht="15" thickBot="1" x14ac:dyDescent="0.35">
      <c r="A51" s="33">
        <v>142</v>
      </c>
      <c r="B51" s="35" t="s">
        <v>58</v>
      </c>
      <c r="C51" s="41">
        <v>306500</v>
      </c>
      <c r="D51" s="48"/>
    </row>
    <row r="52" spans="1:4" x14ac:dyDescent="0.3">
      <c r="A52" s="36">
        <v>153</v>
      </c>
      <c r="B52" s="32" t="s">
        <v>58</v>
      </c>
      <c r="C52" s="41">
        <v>461200</v>
      </c>
      <c r="D52" s="49"/>
    </row>
    <row r="53" spans="1:4" x14ac:dyDescent="0.3">
      <c r="A53" s="33">
        <v>154</v>
      </c>
      <c r="B53" s="34" t="s">
        <v>58</v>
      </c>
      <c r="C53" s="41">
        <v>367900</v>
      </c>
      <c r="D53" s="47"/>
    </row>
    <row r="54" spans="1:4" x14ac:dyDescent="0.3">
      <c r="A54" s="33">
        <v>155</v>
      </c>
      <c r="B54" s="34" t="s">
        <v>58</v>
      </c>
      <c r="C54" s="41">
        <v>233000</v>
      </c>
      <c r="D54" s="47"/>
    </row>
    <row r="55" spans="1:4" x14ac:dyDescent="0.3">
      <c r="A55" s="33">
        <v>156</v>
      </c>
      <c r="B55" s="34" t="s">
        <v>58</v>
      </c>
      <c r="C55" s="41">
        <v>345500</v>
      </c>
      <c r="D55" s="47"/>
    </row>
    <row r="56" spans="1:4" ht="15" thickBot="1" x14ac:dyDescent="0.35">
      <c r="A56" s="33">
        <v>157</v>
      </c>
      <c r="B56" s="35" t="s">
        <v>58</v>
      </c>
      <c r="C56" s="41">
        <v>431300</v>
      </c>
      <c r="D56" s="48"/>
    </row>
    <row r="57" spans="1:4" x14ac:dyDescent="0.3">
      <c r="A57" s="36">
        <v>163</v>
      </c>
      <c r="B57" s="32" t="s">
        <v>58</v>
      </c>
      <c r="C57" s="41">
        <v>114700</v>
      </c>
      <c r="D57" s="49"/>
    </row>
    <row r="58" spans="1:4" x14ac:dyDescent="0.3">
      <c r="A58" s="33">
        <v>164</v>
      </c>
      <c r="B58" s="34" t="s">
        <v>58</v>
      </c>
      <c r="C58" s="41"/>
      <c r="D58" s="47"/>
    </row>
    <row r="59" spans="1:4" x14ac:dyDescent="0.3">
      <c r="A59" s="33">
        <v>165</v>
      </c>
      <c r="B59" s="34" t="s">
        <v>58</v>
      </c>
      <c r="C59" s="41">
        <v>417800</v>
      </c>
      <c r="D59" s="47"/>
    </row>
    <row r="60" spans="1:4" x14ac:dyDescent="0.3">
      <c r="A60" s="33">
        <v>166</v>
      </c>
      <c r="B60" s="34" t="s">
        <v>58</v>
      </c>
      <c r="C60" s="41">
        <v>319000</v>
      </c>
      <c r="D60" s="47"/>
    </row>
    <row r="61" spans="1:4" ht="15" thickBot="1" x14ac:dyDescent="0.35">
      <c r="A61" s="33">
        <v>167</v>
      </c>
      <c r="B61" s="37" t="s">
        <v>58</v>
      </c>
      <c r="C61" s="41">
        <v>184800</v>
      </c>
      <c r="D61" s="50"/>
    </row>
    <row r="62" spans="1:4" x14ac:dyDescent="0.3">
      <c r="C62"/>
    </row>
  </sheetData>
  <hyperlinks>
    <hyperlink ref="F2" location="'Table of Contents'!A1" display="Home" xr:uid="{89D7C9A5-BCE3-43F2-8F5F-275ECF4734D5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D2A2-598A-41F5-981A-FB3159C3DBB9}">
  <dimension ref="A1:S656"/>
  <sheetViews>
    <sheetView workbookViewId="0">
      <selection activeCell="S2" sqref="S2"/>
    </sheetView>
  </sheetViews>
  <sheetFormatPr defaultRowHeight="14.4" x14ac:dyDescent="0.3"/>
  <sheetData>
    <row r="1" spans="1:19" x14ac:dyDescent="0.3">
      <c r="A1" s="51" t="s">
        <v>61</v>
      </c>
      <c r="B1" t="s">
        <v>62</v>
      </c>
      <c r="J1" s="51" t="s">
        <v>61</v>
      </c>
      <c r="K1" t="s">
        <v>62</v>
      </c>
    </row>
    <row r="2" spans="1:19" ht="18" x14ac:dyDescent="0.35">
      <c r="A2" s="588" t="s">
        <v>119</v>
      </c>
      <c r="B2" s="588"/>
      <c r="C2" s="588"/>
      <c r="D2" s="588"/>
      <c r="E2" s="588"/>
      <c r="F2" s="588"/>
      <c r="G2" s="588"/>
      <c r="H2" s="588"/>
      <c r="J2" s="588" t="s">
        <v>120</v>
      </c>
      <c r="K2" s="588"/>
      <c r="L2" s="588"/>
      <c r="M2" s="588"/>
      <c r="N2" s="588"/>
      <c r="O2" s="588"/>
      <c r="P2" s="588"/>
      <c r="Q2" s="588"/>
      <c r="S2" s="2" t="s">
        <v>52</v>
      </c>
    </row>
    <row r="4" spans="1:19" x14ac:dyDescent="0.3">
      <c r="A4" s="51" t="s">
        <v>63</v>
      </c>
      <c r="B4" s="52">
        <v>1476212</v>
      </c>
      <c r="D4" s="541" t="s">
        <v>64</v>
      </c>
      <c r="E4" s="541"/>
      <c r="F4" s="542" t="s">
        <v>65</v>
      </c>
      <c r="G4" s="542"/>
      <c r="H4" s="542"/>
      <c r="J4" s="51" t="s">
        <v>63</v>
      </c>
      <c r="K4" s="52">
        <v>1476212</v>
      </c>
      <c r="M4" s="541" t="s">
        <v>64</v>
      </c>
      <c r="N4" s="541"/>
      <c r="O4" s="542" t="s">
        <v>65</v>
      </c>
      <c r="P4" s="542"/>
      <c r="Q4" s="542"/>
    </row>
    <row r="5" spans="1:19" x14ac:dyDescent="0.3">
      <c r="A5" s="51" t="s">
        <v>66</v>
      </c>
      <c r="B5" s="53">
        <v>44530</v>
      </c>
      <c r="D5" s="541" t="s">
        <v>67</v>
      </c>
      <c r="E5" s="541"/>
      <c r="F5" s="542" t="s">
        <v>68</v>
      </c>
      <c r="G5" s="542"/>
      <c r="H5" s="542"/>
      <c r="J5" s="51" t="s">
        <v>66</v>
      </c>
      <c r="K5" s="53">
        <v>44530</v>
      </c>
      <c r="M5" s="541" t="s">
        <v>67</v>
      </c>
      <c r="N5" s="541"/>
      <c r="O5" s="542" t="s">
        <v>68</v>
      </c>
      <c r="P5" s="542"/>
      <c r="Q5" s="542"/>
    </row>
    <row r="6" spans="1:19" x14ac:dyDescent="0.3">
      <c r="A6" s="51" t="s">
        <v>69</v>
      </c>
      <c r="B6" s="54">
        <v>44581</v>
      </c>
      <c r="D6" s="541" t="s">
        <v>70</v>
      </c>
      <c r="E6" s="541"/>
      <c r="F6" s="544" t="s">
        <v>71</v>
      </c>
      <c r="G6" s="544"/>
      <c r="H6" s="544"/>
      <c r="J6" s="51" t="s">
        <v>69</v>
      </c>
      <c r="K6" s="54">
        <v>44581</v>
      </c>
      <c r="M6" s="541" t="s">
        <v>70</v>
      </c>
      <c r="N6" s="541"/>
      <c r="O6" s="544" t="s">
        <v>71</v>
      </c>
      <c r="P6" s="544"/>
      <c r="Q6" s="544"/>
    </row>
    <row r="7" spans="1:19" x14ac:dyDescent="0.3">
      <c r="A7" s="51" t="s">
        <v>72</v>
      </c>
      <c r="B7" s="54">
        <v>44587</v>
      </c>
      <c r="D7" s="541" t="s">
        <v>73</v>
      </c>
      <c r="E7" s="541"/>
      <c r="F7" s="541"/>
      <c r="G7" s="542" t="s">
        <v>74</v>
      </c>
      <c r="H7" s="542"/>
      <c r="J7" s="51" t="s">
        <v>72</v>
      </c>
      <c r="K7" s="54">
        <v>44587</v>
      </c>
      <c r="M7" s="541" t="s">
        <v>73</v>
      </c>
      <c r="N7" s="541"/>
      <c r="O7" s="541"/>
      <c r="P7" s="542" t="s">
        <v>74</v>
      </c>
      <c r="Q7" s="542"/>
    </row>
    <row r="8" spans="1:19" x14ac:dyDescent="0.3">
      <c r="D8" s="541" t="s">
        <v>75</v>
      </c>
      <c r="E8" s="541"/>
      <c r="F8" s="542" t="s">
        <v>76</v>
      </c>
      <c r="G8" s="542"/>
      <c r="H8" s="542"/>
      <c r="M8" s="541" t="s">
        <v>75</v>
      </c>
      <c r="N8" s="541"/>
      <c r="O8" s="542" t="s">
        <v>76</v>
      </c>
      <c r="P8" s="542"/>
      <c r="Q8" s="542"/>
    </row>
    <row r="9" spans="1:19" x14ac:dyDescent="0.3">
      <c r="D9" s="541" t="s">
        <v>77</v>
      </c>
      <c r="E9" s="541"/>
      <c r="F9" s="543" t="s">
        <v>78</v>
      </c>
      <c r="G9" s="543"/>
      <c r="H9" s="543"/>
      <c r="M9" s="541" t="s">
        <v>77</v>
      </c>
      <c r="N9" s="541"/>
      <c r="O9" s="543" t="s">
        <v>78</v>
      </c>
      <c r="P9" s="543"/>
      <c r="Q9" s="543"/>
    </row>
    <row r="11" spans="1:19" x14ac:dyDescent="0.3">
      <c r="C11" s="55">
        <f>MAX(C14:C44)*0.85</f>
        <v>24.48</v>
      </c>
      <c r="D11" s="55">
        <f>MAX(D14:D44)*0.85</f>
        <v>25.669999999999998</v>
      </c>
      <c r="E11" s="55">
        <f>MAX(E14)*0.85</f>
        <v>18.36</v>
      </c>
      <c r="F11" s="55">
        <f>MAX(F14:F44)*0.85</f>
        <v>20.994999999999997</v>
      </c>
      <c r="G11" s="55">
        <f>MAX(G14:G44)*0.85</f>
        <v>23.375</v>
      </c>
      <c r="L11" s="55">
        <f>MAX(L14:L44)*0.85</f>
        <v>25.16</v>
      </c>
      <c r="M11" s="55">
        <f>MAX(M14:M44)*0.85</f>
        <v>26.094999999999999</v>
      </c>
      <c r="N11" s="55">
        <f>MAX(N14)*0.85</f>
        <v>23.204999999999998</v>
      </c>
      <c r="O11" s="55">
        <f>MAX(O14:O44)*0.85</f>
        <v>22.014999999999997</v>
      </c>
      <c r="P11" s="55">
        <f>MAX(P14:P44)*0.85</f>
        <v>23.97</v>
      </c>
    </row>
    <row r="13" spans="1:19" ht="15" thickBot="1" x14ac:dyDescent="0.35">
      <c r="A13" s="554" t="s">
        <v>79</v>
      </c>
      <c r="B13" s="555"/>
      <c r="C13" s="56">
        <v>108</v>
      </c>
      <c r="D13" s="56">
        <v>109</v>
      </c>
      <c r="E13" s="56">
        <v>110</v>
      </c>
      <c r="F13" s="56">
        <v>111</v>
      </c>
      <c r="G13" s="56">
        <v>112</v>
      </c>
      <c r="H13" s="56" t="s">
        <v>80</v>
      </c>
      <c r="J13" s="554" t="s">
        <v>93</v>
      </c>
      <c r="K13" s="555"/>
      <c r="L13" s="56">
        <v>108</v>
      </c>
      <c r="M13" s="56">
        <v>109</v>
      </c>
      <c r="N13" s="56">
        <v>110</v>
      </c>
      <c r="O13" s="56">
        <v>111</v>
      </c>
      <c r="P13" s="56">
        <v>112</v>
      </c>
      <c r="Q13" s="56" t="s">
        <v>80</v>
      </c>
    </row>
    <row r="14" spans="1:19" ht="15" thickTop="1" x14ac:dyDescent="0.3">
      <c r="A14" s="57"/>
      <c r="B14" s="58">
        <v>1</v>
      </c>
      <c r="C14" s="59">
        <v>20.7</v>
      </c>
      <c r="D14" s="59">
        <v>23.8</v>
      </c>
      <c r="E14" s="59">
        <v>21.6</v>
      </c>
      <c r="F14" s="59">
        <v>18.600000000000001</v>
      </c>
      <c r="G14" s="59">
        <v>20</v>
      </c>
      <c r="H14" s="60">
        <v>44582</v>
      </c>
      <c r="J14" s="57"/>
      <c r="K14" s="58">
        <v>77</v>
      </c>
      <c r="L14" s="59">
        <v>29.6</v>
      </c>
      <c r="M14" s="59">
        <v>30.1</v>
      </c>
      <c r="N14" s="59">
        <v>27.3</v>
      </c>
      <c r="O14" s="59">
        <v>25.5</v>
      </c>
      <c r="P14" s="59">
        <v>28.2</v>
      </c>
      <c r="Q14" s="60">
        <v>44664</v>
      </c>
    </row>
    <row r="15" spans="1:19" x14ac:dyDescent="0.3">
      <c r="A15" s="61" t="s">
        <v>81</v>
      </c>
      <c r="B15" s="58">
        <v>-1</v>
      </c>
      <c r="C15" s="62">
        <v>23.2</v>
      </c>
      <c r="D15" s="62">
        <v>24.5</v>
      </c>
      <c r="E15" s="62">
        <v>23</v>
      </c>
      <c r="F15" s="62">
        <v>20</v>
      </c>
      <c r="G15" s="62">
        <v>22.1</v>
      </c>
      <c r="H15" s="63">
        <v>44586</v>
      </c>
      <c r="J15" s="61"/>
      <c r="K15" s="58">
        <v>79</v>
      </c>
      <c r="L15" s="62">
        <v>29.3</v>
      </c>
      <c r="M15" s="62">
        <v>30.7</v>
      </c>
      <c r="N15" s="62">
        <v>26.5</v>
      </c>
      <c r="O15" s="62">
        <v>25.5</v>
      </c>
      <c r="P15" s="62">
        <v>27.6</v>
      </c>
      <c r="Q15" s="63">
        <v>44666</v>
      </c>
    </row>
    <row r="16" spans="1:19" x14ac:dyDescent="0.3">
      <c r="A16" s="61"/>
      <c r="B16" s="58">
        <v>1</v>
      </c>
      <c r="C16" s="62">
        <v>21.9</v>
      </c>
      <c r="D16" s="62">
        <v>22.8</v>
      </c>
      <c r="E16" s="62">
        <v>21.6</v>
      </c>
      <c r="F16" s="62">
        <v>19.600000000000001</v>
      </c>
      <c r="G16" s="62">
        <v>21</v>
      </c>
      <c r="H16" s="63">
        <v>44588</v>
      </c>
      <c r="J16" s="61"/>
      <c r="K16" s="58">
        <v>82</v>
      </c>
      <c r="L16" s="62">
        <v>29</v>
      </c>
      <c r="M16" s="62">
        <v>29.3</v>
      </c>
      <c r="N16" s="62">
        <v>27</v>
      </c>
      <c r="O16" s="62">
        <v>25.4</v>
      </c>
      <c r="P16" s="62">
        <v>27.1</v>
      </c>
      <c r="Q16" s="63">
        <v>37364</v>
      </c>
    </row>
    <row r="17" spans="1:17" x14ac:dyDescent="0.3">
      <c r="A17" s="61"/>
      <c r="B17" s="58">
        <v>7</v>
      </c>
      <c r="C17" s="62">
        <v>23.7</v>
      </c>
      <c r="D17" s="62">
        <v>24.9</v>
      </c>
      <c r="E17" s="62">
        <v>22.3</v>
      </c>
      <c r="F17" s="62">
        <v>20.3</v>
      </c>
      <c r="G17" s="62">
        <v>23.4</v>
      </c>
      <c r="H17" s="63">
        <v>44594</v>
      </c>
      <c r="J17" s="61"/>
      <c r="K17" s="58">
        <v>84</v>
      </c>
      <c r="L17" s="581" t="s">
        <v>113</v>
      </c>
      <c r="M17" s="581" t="s">
        <v>113</v>
      </c>
      <c r="N17" s="581" t="s">
        <v>113</v>
      </c>
      <c r="O17" s="62"/>
      <c r="P17" s="62"/>
      <c r="Q17" s="63">
        <v>44671</v>
      </c>
    </row>
    <row r="18" spans="1:17" x14ac:dyDescent="0.3">
      <c r="A18" s="61"/>
      <c r="B18" s="58">
        <v>10</v>
      </c>
      <c r="C18" s="62">
        <v>24.3</v>
      </c>
      <c r="D18" s="62">
        <v>25.2</v>
      </c>
      <c r="E18" s="62">
        <v>22.8</v>
      </c>
      <c r="F18" s="62">
        <v>20.9</v>
      </c>
      <c r="G18" s="62">
        <v>23.5</v>
      </c>
      <c r="H18" s="63">
        <v>44597</v>
      </c>
      <c r="J18" s="61"/>
      <c r="K18" s="58">
        <v>86</v>
      </c>
      <c r="L18" s="582"/>
      <c r="M18" s="582"/>
      <c r="N18" s="582"/>
      <c r="O18" s="62">
        <v>24.2</v>
      </c>
      <c r="P18" s="62">
        <v>26.9</v>
      </c>
      <c r="Q18" s="63">
        <v>44673</v>
      </c>
    </row>
    <row r="19" spans="1:17" x14ac:dyDescent="0.3">
      <c r="A19" s="61"/>
      <c r="B19" s="58">
        <v>14</v>
      </c>
      <c r="C19" s="62">
        <v>25.5</v>
      </c>
      <c r="D19" s="62">
        <v>26.3</v>
      </c>
      <c r="E19" s="62">
        <v>24.4</v>
      </c>
      <c r="F19" s="62">
        <v>21.8</v>
      </c>
      <c r="G19" s="62">
        <v>24.1</v>
      </c>
      <c r="H19" s="63">
        <v>44601</v>
      </c>
      <c r="J19" s="61"/>
      <c r="K19" s="58">
        <v>89</v>
      </c>
      <c r="L19" s="582"/>
      <c r="M19" s="582"/>
      <c r="N19" s="582"/>
      <c r="O19" s="62">
        <v>24</v>
      </c>
      <c r="P19" s="62">
        <v>27.3</v>
      </c>
      <c r="Q19" s="63">
        <v>44676</v>
      </c>
    </row>
    <row r="20" spans="1:17" x14ac:dyDescent="0.3">
      <c r="A20" s="61"/>
      <c r="B20" s="58">
        <v>21</v>
      </c>
      <c r="C20" s="62">
        <v>25.7</v>
      </c>
      <c r="D20" s="62">
        <v>27.8</v>
      </c>
      <c r="E20" s="62">
        <v>24.5</v>
      </c>
      <c r="F20" s="62">
        <v>22.7</v>
      </c>
      <c r="G20" s="62">
        <v>25.1</v>
      </c>
      <c r="H20" s="63">
        <v>44608</v>
      </c>
      <c r="J20" s="61"/>
      <c r="K20" s="58">
        <v>91</v>
      </c>
      <c r="L20" s="582"/>
      <c r="M20" s="582"/>
      <c r="N20" s="582"/>
      <c r="O20" s="62">
        <v>24.3</v>
      </c>
      <c r="P20" s="62">
        <v>27.1</v>
      </c>
      <c r="Q20" s="63">
        <v>44678</v>
      </c>
    </row>
    <row r="21" spans="1:17" x14ac:dyDescent="0.3">
      <c r="A21" s="61"/>
      <c r="B21" s="58">
        <v>23</v>
      </c>
      <c r="C21" s="62">
        <v>25.8</v>
      </c>
      <c r="D21" s="62">
        <v>27.8</v>
      </c>
      <c r="E21" s="62">
        <v>23.9</v>
      </c>
      <c r="F21" s="62">
        <v>22.5</v>
      </c>
      <c r="G21" s="62">
        <v>25.1</v>
      </c>
      <c r="H21" s="63">
        <v>44610</v>
      </c>
      <c r="J21" s="61"/>
      <c r="K21" s="58">
        <v>93</v>
      </c>
      <c r="L21" s="582"/>
      <c r="M21" s="582"/>
      <c r="N21" s="582"/>
      <c r="O21" s="62">
        <v>24.9</v>
      </c>
      <c r="P21" s="62">
        <v>27.6</v>
      </c>
      <c r="Q21" s="63">
        <v>44680</v>
      </c>
    </row>
    <row r="22" spans="1:17" x14ac:dyDescent="0.3">
      <c r="A22" s="61"/>
      <c r="B22" s="58">
        <v>26</v>
      </c>
      <c r="C22" s="62">
        <v>26.6</v>
      </c>
      <c r="D22" s="62">
        <v>26.7</v>
      </c>
      <c r="E22" s="62">
        <v>23.9</v>
      </c>
      <c r="F22" s="62">
        <v>22.2</v>
      </c>
      <c r="G22" s="62">
        <v>24.6</v>
      </c>
      <c r="H22" s="63">
        <v>44613</v>
      </c>
      <c r="J22" s="61"/>
      <c r="K22" s="58">
        <v>96</v>
      </c>
      <c r="L22" s="582"/>
      <c r="M22" s="582"/>
      <c r="N22" s="582"/>
      <c r="O22" s="62">
        <v>25.9</v>
      </c>
      <c r="P22" s="62">
        <v>28</v>
      </c>
      <c r="Q22" s="63">
        <v>44683</v>
      </c>
    </row>
    <row r="23" spans="1:17" x14ac:dyDescent="0.3">
      <c r="A23" s="61"/>
      <c r="B23" s="58">
        <v>28</v>
      </c>
      <c r="C23" s="62">
        <v>26.3</v>
      </c>
      <c r="D23" s="62">
        <v>27.6</v>
      </c>
      <c r="E23" s="64">
        <v>24.7</v>
      </c>
      <c r="F23" s="62">
        <v>22.7</v>
      </c>
      <c r="G23" s="62">
        <v>24.9</v>
      </c>
      <c r="H23" s="63">
        <v>44615</v>
      </c>
      <c r="J23" s="61"/>
      <c r="K23" s="58">
        <v>98</v>
      </c>
      <c r="L23" s="582"/>
      <c r="M23" s="582"/>
      <c r="N23" s="582"/>
      <c r="O23" s="64">
        <v>25.8</v>
      </c>
      <c r="P23" s="62">
        <v>27.7</v>
      </c>
      <c r="Q23" s="63">
        <v>44685</v>
      </c>
    </row>
    <row r="24" spans="1:17" x14ac:dyDescent="0.3">
      <c r="A24" s="61"/>
      <c r="B24" s="58">
        <v>30</v>
      </c>
      <c r="C24" s="62">
        <v>26.2</v>
      </c>
      <c r="D24" s="62">
        <v>27.3</v>
      </c>
      <c r="E24" s="62">
        <v>24.9</v>
      </c>
      <c r="F24" s="62">
        <v>22</v>
      </c>
      <c r="G24" s="64">
        <v>24.7</v>
      </c>
      <c r="H24" s="63">
        <v>44617</v>
      </c>
      <c r="J24" s="61"/>
      <c r="K24" s="58"/>
      <c r="L24" s="582"/>
      <c r="M24" s="582"/>
      <c r="N24" s="582"/>
      <c r="O24" s="584" t="s">
        <v>114</v>
      </c>
      <c r="P24" s="584" t="s">
        <v>114</v>
      </c>
      <c r="Q24" s="63"/>
    </row>
    <row r="25" spans="1:17" x14ac:dyDescent="0.3">
      <c r="A25" s="61"/>
      <c r="B25" s="58">
        <v>33</v>
      </c>
      <c r="C25" s="62">
        <v>26.6</v>
      </c>
      <c r="D25" s="62">
        <v>28.2</v>
      </c>
      <c r="E25" s="62">
        <v>25.5</v>
      </c>
      <c r="F25" s="62">
        <v>22.6</v>
      </c>
      <c r="G25" s="64">
        <v>25.2</v>
      </c>
      <c r="H25" s="63">
        <v>44620</v>
      </c>
      <c r="J25" s="61"/>
      <c r="K25" s="58"/>
      <c r="L25" s="582"/>
      <c r="M25" s="582"/>
      <c r="N25" s="582"/>
      <c r="O25" s="585"/>
      <c r="P25" s="585"/>
      <c r="Q25" s="63"/>
    </row>
    <row r="26" spans="1:17" x14ac:dyDescent="0.3">
      <c r="A26" s="61"/>
      <c r="B26" s="58">
        <v>35</v>
      </c>
      <c r="C26" s="62">
        <v>27.5</v>
      </c>
      <c r="D26" s="62">
        <v>28.4</v>
      </c>
      <c r="E26" s="62">
        <v>25.5</v>
      </c>
      <c r="F26" s="62">
        <v>23.2</v>
      </c>
      <c r="G26" s="64">
        <v>25.5</v>
      </c>
      <c r="H26" s="63">
        <v>44622</v>
      </c>
      <c r="J26" s="61"/>
      <c r="K26" s="58"/>
      <c r="L26" s="582"/>
      <c r="M26" s="582"/>
      <c r="N26" s="582"/>
      <c r="O26" s="585"/>
      <c r="P26" s="585"/>
      <c r="Q26" s="63"/>
    </row>
    <row r="27" spans="1:17" x14ac:dyDescent="0.3">
      <c r="A27" s="61"/>
      <c r="B27" s="58">
        <v>37</v>
      </c>
      <c r="C27" s="62">
        <v>27.5</v>
      </c>
      <c r="D27" s="62">
        <v>28.7</v>
      </c>
      <c r="E27" s="62">
        <v>25.2</v>
      </c>
      <c r="F27" s="62">
        <v>22.9</v>
      </c>
      <c r="G27" s="64">
        <v>25.5</v>
      </c>
      <c r="H27" s="63">
        <v>44624</v>
      </c>
      <c r="J27" s="61"/>
      <c r="K27" s="58"/>
      <c r="L27" s="582"/>
      <c r="M27" s="582"/>
      <c r="N27" s="582"/>
      <c r="O27" s="585"/>
      <c r="P27" s="585"/>
      <c r="Q27" s="63"/>
    </row>
    <row r="28" spans="1:17" x14ac:dyDescent="0.3">
      <c r="A28" s="61"/>
      <c r="B28" s="58">
        <v>40</v>
      </c>
      <c r="C28" s="62">
        <v>27.6</v>
      </c>
      <c r="D28" s="62">
        <v>28.3</v>
      </c>
      <c r="E28" s="62">
        <v>25.4</v>
      </c>
      <c r="F28" s="62">
        <v>23.2</v>
      </c>
      <c r="G28" s="64">
        <v>26</v>
      </c>
      <c r="H28" s="63">
        <v>44627</v>
      </c>
      <c r="J28" s="61"/>
      <c r="K28" s="58"/>
      <c r="L28" s="582"/>
      <c r="M28" s="582"/>
      <c r="N28" s="582"/>
      <c r="O28" s="585"/>
      <c r="P28" s="585"/>
      <c r="Q28" s="63"/>
    </row>
    <row r="29" spans="1:17" x14ac:dyDescent="0.3">
      <c r="A29" s="61"/>
      <c r="B29" s="58">
        <v>42</v>
      </c>
      <c r="C29" s="62">
        <v>27.6</v>
      </c>
      <c r="D29" s="62">
        <v>28.2</v>
      </c>
      <c r="E29" s="62">
        <v>25.2</v>
      </c>
      <c r="F29" s="62">
        <v>23.1</v>
      </c>
      <c r="G29" s="64">
        <v>25.8</v>
      </c>
      <c r="H29" s="63">
        <v>44629</v>
      </c>
      <c r="J29" s="61"/>
      <c r="K29" s="58"/>
      <c r="L29" s="582"/>
      <c r="M29" s="582"/>
      <c r="N29" s="582"/>
      <c r="O29" s="585"/>
      <c r="P29" s="585"/>
      <c r="Q29" s="63"/>
    </row>
    <row r="30" spans="1:17" x14ac:dyDescent="0.3">
      <c r="A30" s="61"/>
      <c r="B30" s="58">
        <v>44</v>
      </c>
      <c r="C30" s="62">
        <v>27.4</v>
      </c>
      <c r="D30" s="62">
        <v>28.1</v>
      </c>
      <c r="E30" s="62">
        <v>24.5</v>
      </c>
      <c r="F30" s="62">
        <v>22.5</v>
      </c>
      <c r="G30" s="64">
        <v>25.4</v>
      </c>
      <c r="H30" s="63">
        <v>44631</v>
      </c>
      <c r="J30" s="61"/>
      <c r="K30" s="58"/>
      <c r="L30" s="582"/>
      <c r="M30" s="582"/>
      <c r="N30" s="582"/>
      <c r="O30" s="585"/>
      <c r="P30" s="585"/>
      <c r="Q30" s="63"/>
    </row>
    <row r="31" spans="1:17" x14ac:dyDescent="0.3">
      <c r="A31" s="61"/>
      <c r="B31" s="58">
        <v>47</v>
      </c>
      <c r="C31" s="62">
        <v>26.9</v>
      </c>
      <c r="D31" s="62">
        <v>28.6</v>
      </c>
      <c r="E31" s="62">
        <v>25.5</v>
      </c>
      <c r="F31" s="62">
        <v>22.9</v>
      </c>
      <c r="G31" s="64">
        <v>25.5</v>
      </c>
      <c r="H31" s="63">
        <v>44634</v>
      </c>
      <c r="J31" s="61"/>
      <c r="K31" s="58"/>
      <c r="L31" s="582"/>
      <c r="M31" s="582"/>
      <c r="N31" s="582"/>
      <c r="O31" s="585"/>
      <c r="P31" s="585"/>
      <c r="Q31" s="63"/>
    </row>
    <row r="32" spans="1:17" x14ac:dyDescent="0.3">
      <c r="A32" s="61"/>
      <c r="B32" s="58">
        <v>49</v>
      </c>
      <c r="C32" s="62">
        <v>27.4</v>
      </c>
      <c r="D32" s="62">
        <v>29.3</v>
      </c>
      <c r="E32" s="62">
        <v>26</v>
      </c>
      <c r="F32" s="62">
        <v>23.5</v>
      </c>
      <c r="G32" s="64">
        <v>26.1</v>
      </c>
      <c r="H32" s="63">
        <v>44636</v>
      </c>
      <c r="J32" s="61"/>
      <c r="K32" s="58"/>
      <c r="L32" s="582"/>
      <c r="M32" s="582"/>
      <c r="N32" s="582"/>
      <c r="O32" s="585"/>
      <c r="P32" s="585"/>
      <c r="Q32" s="63"/>
    </row>
    <row r="33" spans="1:17" x14ac:dyDescent="0.3">
      <c r="A33" s="61"/>
      <c r="B33" s="58">
        <v>51</v>
      </c>
      <c r="C33" s="62">
        <v>28.2</v>
      </c>
      <c r="D33" s="62">
        <v>29.3</v>
      </c>
      <c r="E33" s="62">
        <v>26.6</v>
      </c>
      <c r="F33" s="62">
        <v>23.3</v>
      </c>
      <c r="G33" s="64">
        <v>26.3</v>
      </c>
      <c r="H33" s="63">
        <v>44638</v>
      </c>
      <c r="J33" s="61"/>
      <c r="K33" s="58"/>
      <c r="L33" s="582"/>
      <c r="M33" s="582"/>
      <c r="N33" s="582"/>
      <c r="O33" s="585"/>
      <c r="P33" s="585"/>
      <c r="Q33" s="63"/>
    </row>
    <row r="34" spans="1:17" x14ac:dyDescent="0.3">
      <c r="A34" s="61"/>
      <c r="B34" s="58">
        <v>54</v>
      </c>
      <c r="C34" s="62">
        <v>28</v>
      </c>
      <c r="D34" s="62">
        <v>29.6</v>
      </c>
      <c r="E34" s="62">
        <v>26.5</v>
      </c>
      <c r="F34" s="62">
        <v>23.6</v>
      </c>
      <c r="G34" s="64">
        <v>26.9</v>
      </c>
      <c r="H34" s="63">
        <v>44641</v>
      </c>
      <c r="J34" s="61"/>
      <c r="K34" s="58"/>
      <c r="L34" s="582"/>
      <c r="M34" s="582"/>
      <c r="N34" s="582"/>
      <c r="O34" s="585"/>
      <c r="P34" s="585"/>
      <c r="Q34" s="63"/>
    </row>
    <row r="35" spans="1:17" x14ac:dyDescent="0.3">
      <c r="A35" s="61"/>
      <c r="B35" s="58">
        <v>56</v>
      </c>
      <c r="C35" s="62">
        <v>28.8</v>
      </c>
      <c r="D35" s="62">
        <v>30.1</v>
      </c>
      <c r="E35" s="62">
        <v>26.3</v>
      </c>
      <c r="F35" s="62">
        <v>24.3</v>
      </c>
      <c r="G35" s="64">
        <v>26.6</v>
      </c>
      <c r="H35" s="63">
        <v>44643</v>
      </c>
      <c r="J35" s="61"/>
      <c r="K35" s="58"/>
      <c r="L35" s="582"/>
      <c r="M35" s="582"/>
      <c r="N35" s="582"/>
      <c r="O35" s="585"/>
      <c r="P35" s="585"/>
      <c r="Q35" s="63"/>
    </row>
    <row r="36" spans="1:17" x14ac:dyDescent="0.3">
      <c r="A36" s="61"/>
      <c r="B36" s="58">
        <v>58</v>
      </c>
      <c r="C36" s="62">
        <v>28.7</v>
      </c>
      <c r="D36" s="62">
        <v>30.1</v>
      </c>
      <c r="E36" s="62">
        <v>25.9</v>
      </c>
      <c r="F36" s="62">
        <v>24</v>
      </c>
      <c r="G36" s="64">
        <v>26.4</v>
      </c>
      <c r="H36" s="63">
        <v>44645</v>
      </c>
      <c r="J36" s="61"/>
      <c r="K36" s="58"/>
      <c r="L36" s="582"/>
      <c r="M36" s="582"/>
      <c r="N36" s="582"/>
      <c r="O36" s="585"/>
      <c r="P36" s="585"/>
      <c r="Q36" s="63"/>
    </row>
    <row r="37" spans="1:17" x14ac:dyDescent="0.3">
      <c r="A37" s="61"/>
      <c r="B37" s="58">
        <v>61</v>
      </c>
      <c r="C37" s="65">
        <v>28.4</v>
      </c>
      <c r="D37" s="62">
        <v>29.9</v>
      </c>
      <c r="E37" s="62">
        <v>26.2</v>
      </c>
      <c r="F37" s="62">
        <v>24.2</v>
      </c>
      <c r="G37" s="64">
        <v>26</v>
      </c>
      <c r="H37" s="63">
        <v>44648</v>
      </c>
      <c r="J37" s="61"/>
      <c r="K37" s="58"/>
      <c r="L37" s="582"/>
      <c r="M37" s="582"/>
      <c r="N37" s="582"/>
      <c r="O37" s="585"/>
      <c r="P37" s="585"/>
      <c r="Q37" s="63"/>
    </row>
    <row r="38" spans="1:17" x14ac:dyDescent="0.3">
      <c r="A38" s="61"/>
      <c r="B38" s="58">
        <v>63</v>
      </c>
      <c r="C38" s="62">
        <v>28.7</v>
      </c>
      <c r="D38" s="62">
        <v>30.2</v>
      </c>
      <c r="E38" s="62">
        <v>26.4</v>
      </c>
      <c r="F38" s="62">
        <v>24.5</v>
      </c>
      <c r="G38" s="64">
        <v>26.8</v>
      </c>
      <c r="H38" s="63">
        <v>44650</v>
      </c>
      <c r="J38" s="61"/>
      <c r="K38" s="58"/>
      <c r="L38" s="582"/>
      <c r="M38" s="582"/>
      <c r="N38" s="582"/>
      <c r="O38" s="585"/>
      <c r="P38" s="585"/>
      <c r="Q38" s="63"/>
    </row>
    <row r="39" spans="1:17" x14ac:dyDescent="0.3">
      <c r="A39" s="61"/>
      <c r="B39" s="58">
        <v>65</v>
      </c>
      <c r="C39" s="62">
        <v>28</v>
      </c>
      <c r="D39" s="62">
        <v>29.6</v>
      </c>
      <c r="E39" s="62">
        <v>25.9</v>
      </c>
      <c r="F39" s="62">
        <v>23.9</v>
      </c>
      <c r="G39" s="64">
        <v>26.4</v>
      </c>
      <c r="H39" s="63">
        <v>44652</v>
      </c>
      <c r="J39" s="61"/>
      <c r="K39" s="58"/>
      <c r="L39" s="582"/>
      <c r="M39" s="582"/>
      <c r="N39" s="582"/>
      <c r="O39" s="585"/>
      <c r="P39" s="585"/>
      <c r="Q39" s="63"/>
    </row>
    <row r="40" spans="1:17" x14ac:dyDescent="0.3">
      <c r="A40" s="61"/>
      <c r="B40" s="58">
        <v>68</v>
      </c>
      <c r="C40" s="62">
        <v>28.1</v>
      </c>
      <c r="D40" s="62">
        <v>30.1</v>
      </c>
      <c r="E40" s="62">
        <v>26</v>
      </c>
      <c r="F40" s="62">
        <v>24.2</v>
      </c>
      <c r="G40" s="62">
        <v>26.6</v>
      </c>
      <c r="H40" s="63">
        <v>44655</v>
      </c>
      <c r="J40" s="61"/>
      <c r="K40" s="58"/>
      <c r="L40" s="582"/>
      <c r="M40" s="582"/>
      <c r="N40" s="582"/>
      <c r="O40" s="585"/>
      <c r="P40" s="585"/>
      <c r="Q40" s="63"/>
    </row>
    <row r="41" spans="1:17" x14ac:dyDescent="0.3">
      <c r="A41" s="61"/>
      <c r="B41" s="58">
        <v>70</v>
      </c>
      <c r="C41" s="62">
        <v>28.7</v>
      </c>
      <c r="D41" s="62">
        <v>30.1</v>
      </c>
      <c r="E41" s="62">
        <v>26.5</v>
      </c>
      <c r="F41" s="62">
        <v>24.7</v>
      </c>
      <c r="G41" s="62">
        <v>27.5</v>
      </c>
      <c r="H41" s="63">
        <v>44657</v>
      </c>
      <c r="J41" s="61"/>
      <c r="K41" s="58"/>
      <c r="L41" s="582"/>
      <c r="M41" s="582"/>
      <c r="N41" s="582"/>
      <c r="O41" s="585"/>
      <c r="P41" s="585"/>
      <c r="Q41" s="63"/>
    </row>
    <row r="42" spans="1:17" x14ac:dyDescent="0.3">
      <c r="A42" s="61"/>
      <c r="B42" s="58">
        <v>72</v>
      </c>
      <c r="C42" s="62">
        <v>28.4</v>
      </c>
      <c r="D42" s="62">
        <v>29.3</v>
      </c>
      <c r="E42" s="62">
        <v>25.9</v>
      </c>
      <c r="F42" s="62">
        <v>24.3</v>
      </c>
      <c r="G42" s="62">
        <v>26.6</v>
      </c>
      <c r="H42" s="60">
        <v>44659</v>
      </c>
      <c r="J42" s="61"/>
      <c r="K42" s="58"/>
      <c r="L42" s="582"/>
      <c r="M42" s="582"/>
      <c r="N42" s="582"/>
      <c r="O42" s="585"/>
      <c r="P42" s="585"/>
      <c r="Q42" s="60"/>
    </row>
    <row r="43" spans="1:17" x14ac:dyDescent="0.3">
      <c r="A43" s="61"/>
      <c r="B43" s="58"/>
      <c r="C43" s="62"/>
      <c r="D43" s="62"/>
      <c r="E43" s="62"/>
      <c r="F43" s="62"/>
      <c r="G43" s="62"/>
      <c r="H43" s="63"/>
      <c r="J43" s="61"/>
      <c r="K43" s="58"/>
      <c r="L43" s="582"/>
      <c r="M43" s="582"/>
      <c r="N43" s="582"/>
      <c r="O43" s="585"/>
      <c r="P43" s="585"/>
      <c r="Q43" s="63"/>
    </row>
    <row r="44" spans="1:17" ht="15" thickBot="1" x14ac:dyDescent="0.35">
      <c r="A44" s="66"/>
      <c r="B44" s="67"/>
      <c r="C44" s="62"/>
      <c r="D44" s="62"/>
      <c r="E44" s="62"/>
      <c r="F44" s="62"/>
      <c r="G44" s="62"/>
      <c r="H44" s="68"/>
      <c r="J44" s="66"/>
      <c r="K44" s="67"/>
      <c r="L44" s="583"/>
      <c r="M44" s="583"/>
      <c r="N44" s="583"/>
      <c r="O44" s="586"/>
      <c r="P44" s="586"/>
      <c r="Q44" s="68"/>
    </row>
    <row r="45" spans="1:17" ht="15" thickTop="1" x14ac:dyDescent="0.3">
      <c r="A45" s="556" t="s">
        <v>82</v>
      </c>
      <c r="B45" s="557"/>
      <c r="C45" s="69"/>
      <c r="D45" s="69"/>
      <c r="E45" s="69"/>
      <c r="F45" s="69"/>
      <c r="G45" s="69"/>
      <c r="H45" s="558"/>
      <c r="J45" s="556" t="s">
        <v>82</v>
      </c>
      <c r="K45" s="557"/>
      <c r="L45" s="69"/>
      <c r="M45" s="69"/>
      <c r="N45" s="69"/>
      <c r="O45" s="69"/>
      <c r="P45" s="69"/>
      <c r="Q45" s="558"/>
    </row>
    <row r="46" spans="1:17" x14ac:dyDescent="0.3">
      <c r="A46" s="561" t="s">
        <v>83</v>
      </c>
      <c r="B46" s="562"/>
      <c r="C46" s="70"/>
      <c r="D46" s="70"/>
      <c r="E46" s="70"/>
      <c r="F46" s="70"/>
      <c r="G46" s="70"/>
      <c r="H46" s="559"/>
      <c r="J46" s="561" t="s">
        <v>83</v>
      </c>
      <c r="K46" s="562"/>
      <c r="L46" s="70"/>
      <c r="M46" s="70"/>
      <c r="N46" s="70"/>
      <c r="O46" s="70"/>
      <c r="P46" s="70"/>
      <c r="Q46" s="559"/>
    </row>
    <row r="47" spans="1:17" x14ac:dyDescent="0.3">
      <c r="A47" s="545" t="s">
        <v>84</v>
      </c>
      <c r="B47" s="545"/>
      <c r="C47" s="563"/>
      <c r="D47" s="563"/>
      <c r="E47" s="563"/>
      <c r="F47" s="563"/>
      <c r="G47" s="563"/>
      <c r="H47" s="559"/>
      <c r="J47" s="545" t="s">
        <v>84</v>
      </c>
      <c r="K47" s="545"/>
      <c r="L47" s="563"/>
      <c r="M47" s="563"/>
      <c r="N47" s="563"/>
      <c r="O47" s="563"/>
      <c r="P47" s="563"/>
      <c r="Q47" s="559"/>
    </row>
    <row r="48" spans="1:17" x14ac:dyDescent="0.3">
      <c r="A48" s="546"/>
      <c r="B48" s="546"/>
      <c r="C48" s="564"/>
      <c r="D48" s="564"/>
      <c r="E48" s="564"/>
      <c r="F48" s="564"/>
      <c r="G48" s="564"/>
      <c r="H48" s="559"/>
      <c r="J48" s="546"/>
      <c r="K48" s="546"/>
      <c r="L48" s="564"/>
      <c r="M48" s="564"/>
      <c r="N48" s="564"/>
      <c r="O48" s="564"/>
      <c r="P48" s="564"/>
      <c r="Q48" s="559"/>
    </row>
    <row r="49" spans="1:17" x14ac:dyDescent="0.3">
      <c r="A49" s="547"/>
      <c r="B49" s="547"/>
      <c r="C49" s="565"/>
      <c r="D49" s="565"/>
      <c r="E49" s="565"/>
      <c r="F49" s="565"/>
      <c r="G49" s="565"/>
      <c r="H49" s="559"/>
      <c r="J49" s="547"/>
      <c r="K49" s="547"/>
      <c r="L49" s="565"/>
      <c r="M49" s="565"/>
      <c r="N49" s="565"/>
      <c r="O49" s="565"/>
      <c r="P49" s="565"/>
      <c r="Q49" s="559"/>
    </row>
    <row r="50" spans="1:17" x14ac:dyDescent="0.3">
      <c r="A50" s="545" t="s">
        <v>85</v>
      </c>
      <c r="B50" s="545"/>
      <c r="C50" s="548"/>
      <c r="D50" s="551"/>
      <c r="E50" s="548"/>
      <c r="F50" s="548"/>
      <c r="G50" s="548"/>
      <c r="H50" s="559"/>
      <c r="J50" s="545" t="s">
        <v>85</v>
      </c>
      <c r="K50" s="545"/>
      <c r="L50" s="548"/>
      <c r="M50" s="551"/>
      <c r="N50" s="548"/>
      <c r="O50" s="548"/>
      <c r="P50" s="548"/>
      <c r="Q50" s="559"/>
    </row>
    <row r="51" spans="1:17" x14ac:dyDescent="0.3">
      <c r="A51" s="546"/>
      <c r="B51" s="546"/>
      <c r="C51" s="549"/>
      <c r="D51" s="552"/>
      <c r="E51" s="549"/>
      <c r="F51" s="549"/>
      <c r="G51" s="549"/>
      <c r="H51" s="559"/>
      <c r="J51" s="546"/>
      <c r="K51" s="546"/>
      <c r="L51" s="549"/>
      <c r="M51" s="552"/>
      <c r="N51" s="549"/>
      <c r="O51" s="549"/>
      <c r="P51" s="549"/>
      <c r="Q51" s="559"/>
    </row>
    <row r="52" spans="1:17" x14ac:dyDescent="0.3">
      <c r="A52" s="546"/>
      <c r="B52" s="546"/>
      <c r="C52" s="549"/>
      <c r="D52" s="552"/>
      <c r="E52" s="549"/>
      <c r="F52" s="549"/>
      <c r="G52" s="549"/>
      <c r="H52" s="559"/>
      <c r="J52" s="546"/>
      <c r="K52" s="546"/>
      <c r="L52" s="549"/>
      <c r="M52" s="552"/>
      <c r="N52" s="549"/>
      <c r="O52" s="549"/>
      <c r="P52" s="549"/>
      <c r="Q52" s="559"/>
    </row>
    <row r="53" spans="1:17" x14ac:dyDescent="0.3">
      <c r="A53" s="546"/>
      <c r="B53" s="546"/>
      <c r="C53" s="549"/>
      <c r="D53" s="552"/>
      <c r="E53" s="549"/>
      <c r="F53" s="549"/>
      <c r="G53" s="549"/>
      <c r="H53" s="559"/>
      <c r="J53" s="546"/>
      <c r="K53" s="546"/>
      <c r="L53" s="549"/>
      <c r="M53" s="552"/>
      <c r="N53" s="549"/>
      <c r="O53" s="549"/>
      <c r="P53" s="549"/>
      <c r="Q53" s="559"/>
    </row>
    <row r="54" spans="1:17" x14ac:dyDescent="0.3">
      <c r="A54" s="547"/>
      <c r="B54" s="547"/>
      <c r="C54" s="550"/>
      <c r="D54" s="553"/>
      <c r="E54" s="550"/>
      <c r="F54" s="550"/>
      <c r="G54" s="550"/>
      <c r="H54" s="560"/>
      <c r="J54" s="547"/>
      <c r="K54" s="547"/>
      <c r="L54" s="550"/>
      <c r="M54" s="553"/>
      <c r="N54" s="550"/>
      <c r="O54" s="550"/>
      <c r="P54" s="550"/>
      <c r="Q54" s="560"/>
    </row>
    <row r="58" spans="1:17" x14ac:dyDescent="0.3">
      <c r="A58" s="51" t="s">
        <v>63</v>
      </c>
      <c r="B58" s="52">
        <v>1476213</v>
      </c>
      <c r="D58" s="541" t="s">
        <v>64</v>
      </c>
      <c r="E58" s="541"/>
      <c r="F58" s="542" t="s">
        <v>65</v>
      </c>
      <c r="G58" s="542"/>
      <c r="H58" s="542"/>
      <c r="J58" s="51" t="s">
        <v>63</v>
      </c>
      <c r="K58" s="52">
        <v>1476213</v>
      </c>
      <c r="M58" s="541" t="s">
        <v>64</v>
      </c>
      <c r="N58" s="541"/>
      <c r="O58" s="542" t="s">
        <v>65</v>
      </c>
      <c r="P58" s="542"/>
      <c r="Q58" s="542"/>
    </row>
    <row r="59" spans="1:17" x14ac:dyDescent="0.3">
      <c r="A59" s="51" t="s">
        <v>66</v>
      </c>
      <c r="B59" s="53">
        <v>44530</v>
      </c>
      <c r="D59" s="541" t="s">
        <v>67</v>
      </c>
      <c r="E59" s="541"/>
      <c r="F59" s="542" t="s">
        <v>68</v>
      </c>
      <c r="G59" s="542"/>
      <c r="H59" s="542"/>
      <c r="J59" s="51" t="s">
        <v>66</v>
      </c>
      <c r="K59" s="53">
        <v>44530</v>
      </c>
      <c r="M59" s="541" t="s">
        <v>67</v>
      </c>
      <c r="N59" s="541"/>
      <c r="O59" s="542" t="s">
        <v>68</v>
      </c>
      <c r="P59" s="542"/>
      <c r="Q59" s="542"/>
    </row>
    <row r="60" spans="1:17" x14ac:dyDescent="0.3">
      <c r="A60" s="51" t="s">
        <v>69</v>
      </c>
      <c r="B60" s="54">
        <v>44581</v>
      </c>
      <c r="D60" s="541" t="s">
        <v>70</v>
      </c>
      <c r="E60" s="541"/>
      <c r="F60" s="544" t="s">
        <v>71</v>
      </c>
      <c r="G60" s="544"/>
      <c r="H60" s="544"/>
      <c r="J60" s="51" t="s">
        <v>69</v>
      </c>
      <c r="K60" s="54">
        <v>44581</v>
      </c>
      <c r="M60" s="541" t="s">
        <v>70</v>
      </c>
      <c r="N60" s="541"/>
      <c r="O60" s="544" t="s">
        <v>71</v>
      </c>
      <c r="P60" s="544"/>
      <c r="Q60" s="544"/>
    </row>
    <row r="61" spans="1:17" x14ac:dyDescent="0.3">
      <c r="A61" s="51" t="s">
        <v>72</v>
      </c>
      <c r="B61" s="54">
        <v>44587</v>
      </c>
      <c r="D61" s="541" t="s">
        <v>73</v>
      </c>
      <c r="E61" s="541"/>
      <c r="F61" s="541"/>
      <c r="G61" s="542" t="s">
        <v>74</v>
      </c>
      <c r="H61" s="542"/>
      <c r="J61" s="51" t="s">
        <v>72</v>
      </c>
      <c r="K61" s="54">
        <v>44587</v>
      </c>
      <c r="M61" s="541" t="s">
        <v>73</v>
      </c>
      <c r="N61" s="541"/>
      <c r="O61" s="541"/>
      <c r="P61" s="542" t="s">
        <v>74</v>
      </c>
      <c r="Q61" s="542"/>
    </row>
    <row r="62" spans="1:17" x14ac:dyDescent="0.3">
      <c r="D62" s="541" t="s">
        <v>75</v>
      </c>
      <c r="E62" s="541"/>
      <c r="F62" s="542" t="s">
        <v>76</v>
      </c>
      <c r="G62" s="542"/>
      <c r="H62" s="542"/>
      <c r="M62" s="541" t="s">
        <v>75</v>
      </c>
      <c r="N62" s="541"/>
      <c r="O62" s="542" t="s">
        <v>76</v>
      </c>
      <c r="P62" s="542"/>
      <c r="Q62" s="542"/>
    </row>
    <row r="63" spans="1:17" x14ac:dyDescent="0.3">
      <c r="D63" s="541" t="s">
        <v>77</v>
      </c>
      <c r="E63" s="541"/>
      <c r="F63" s="543" t="s">
        <v>78</v>
      </c>
      <c r="G63" s="543"/>
      <c r="H63" s="543"/>
      <c r="M63" s="541" t="s">
        <v>77</v>
      </c>
      <c r="N63" s="541"/>
      <c r="O63" s="543" t="s">
        <v>78</v>
      </c>
      <c r="P63" s="543"/>
      <c r="Q63" s="543"/>
    </row>
    <row r="65" spans="1:17" x14ac:dyDescent="0.3">
      <c r="C65" s="55">
        <f>MAX(C68:C98)*0.85</f>
        <v>28.220000000000002</v>
      </c>
      <c r="D65" s="55">
        <f>MAX(D68)*0.85</f>
        <v>19.635000000000002</v>
      </c>
      <c r="E65" s="55">
        <f>MAX(E68)*0.85</f>
        <v>18.274999999999999</v>
      </c>
      <c r="F65" s="55">
        <f>MAX(F68:F98)*0.85</f>
        <v>23.035</v>
      </c>
      <c r="G65" s="55">
        <f>MAX(G68:G98)*0.85</f>
        <v>24.905000000000001</v>
      </c>
      <c r="L65" s="55">
        <f>MAX(L68:L100)*0.85</f>
        <v>29.324999999999999</v>
      </c>
      <c r="M65" s="55">
        <f>MAX(M68)*0.85</f>
        <v>24.310000000000002</v>
      </c>
      <c r="N65" s="55">
        <f>MAX(N68)*0.85</f>
        <v>22.61</v>
      </c>
      <c r="O65" s="55">
        <f>MAX(O68:O100)*0.85</f>
        <v>23.97</v>
      </c>
      <c r="P65" s="55">
        <f>MAX(P68:P100)*0.85</f>
        <v>25.5</v>
      </c>
    </row>
    <row r="67" spans="1:17" ht="15" thickBot="1" x14ac:dyDescent="0.35">
      <c r="A67" s="554" t="s">
        <v>79</v>
      </c>
      <c r="B67" s="555"/>
      <c r="C67" s="56">
        <v>113</v>
      </c>
      <c r="D67" s="56">
        <v>114</v>
      </c>
      <c r="E67" s="56">
        <v>115</v>
      </c>
      <c r="F67" s="56">
        <v>116</v>
      </c>
      <c r="G67" s="56">
        <v>117</v>
      </c>
      <c r="H67" s="56" t="s">
        <v>80</v>
      </c>
      <c r="J67" s="554" t="s">
        <v>93</v>
      </c>
      <c r="K67" s="555"/>
      <c r="L67" s="56">
        <v>113</v>
      </c>
      <c r="M67" s="56">
        <v>114</v>
      </c>
      <c r="N67" s="56">
        <v>115</v>
      </c>
      <c r="O67" s="56">
        <v>116</v>
      </c>
      <c r="P67" s="56">
        <v>117</v>
      </c>
      <c r="Q67" s="56" t="s">
        <v>80</v>
      </c>
    </row>
    <row r="68" spans="1:17" ht="15" thickTop="1" x14ac:dyDescent="0.3">
      <c r="A68" s="57"/>
      <c r="B68" s="58">
        <v>1</v>
      </c>
      <c r="C68" s="59">
        <v>22.6</v>
      </c>
      <c r="D68" s="59">
        <v>23.1</v>
      </c>
      <c r="E68" s="59">
        <v>21.5</v>
      </c>
      <c r="F68" s="59">
        <v>19.5</v>
      </c>
      <c r="G68" s="59">
        <v>23</v>
      </c>
      <c r="H68" s="60">
        <v>44582</v>
      </c>
      <c r="J68" s="57"/>
      <c r="K68" s="58">
        <v>77</v>
      </c>
      <c r="L68" s="59">
        <v>34.5</v>
      </c>
      <c r="M68" s="59">
        <v>28.6</v>
      </c>
      <c r="N68" s="59">
        <v>26.6</v>
      </c>
      <c r="O68" s="59">
        <v>28.2</v>
      </c>
      <c r="P68" s="59">
        <v>30</v>
      </c>
      <c r="Q68" s="60">
        <v>44664</v>
      </c>
    </row>
    <row r="69" spans="1:17" x14ac:dyDescent="0.3">
      <c r="A69" s="61" t="s">
        <v>81</v>
      </c>
      <c r="B69" s="58">
        <v>-1</v>
      </c>
      <c r="C69" s="62">
        <v>23.8</v>
      </c>
      <c r="D69" s="62">
        <v>25.1</v>
      </c>
      <c r="E69" s="62">
        <v>22.4</v>
      </c>
      <c r="F69" s="62">
        <v>20.7</v>
      </c>
      <c r="G69" s="62">
        <v>22.7</v>
      </c>
      <c r="H69" s="63">
        <v>44586</v>
      </c>
      <c r="J69" s="61"/>
      <c r="K69" s="58">
        <v>79</v>
      </c>
      <c r="L69" s="62">
        <v>33.9</v>
      </c>
      <c r="M69" s="62">
        <v>28.3</v>
      </c>
      <c r="N69" s="62">
        <v>27.3</v>
      </c>
      <c r="O69" s="62">
        <v>27.7</v>
      </c>
      <c r="P69" s="62">
        <v>30</v>
      </c>
      <c r="Q69" s="63">
        <v>44666</v>
      </c>
    </row>
    <row r="70" spans="1:17" x14ac:dyDescent="0.3">
      <c r="A70" s="61"/>
      <c r="B70" s="58">
        <v>1</v>
      </c>
      <c r="C70" s="62">
        <v>24.2</v>
      </c>
      <c r="D70" s="62">
        <v>22.8</v>
      </c>
      <c r="E70" s="62">
        <v>21.7</v>
      </c>
      <c r="F70" s="62">
        <v>20.399999999999999</v>
      </c>
      <c r="G70" s="62">
        <v>25</v>
      </c>
      <c r="H70" s="63">
        <v>44588</v>
      </c>
      <c r="J70" s="61"/>
      <c r="K70" s="58">
        <v>82</v>
      </c>
      <c r="L70" s="62">
        <v>33.799999999999997</v>
      </c>
      <c r="M70" s="62">
        <v>28.3</v>
      </c>
      <c r="N70" s="62">
        <v>26.7</v>
      </c>
      <c r="O70" s="62">
        <v>27</v>
      </c>
      <c r="P70" s="62">
        <v>30</v>
      </c>
      <c r="Q70" s="63">
        <v>37364</v>
      </c>
    </row>
    <row r="71" spans="1:17" x14ac:dyDescent="0.3">
      <c r="A71" s="61"/>
      <c r="B71" s="58">
        <v>7</v>
      </c>
      <c r="C71" s="62">
        <v>25.4</v>
      </c>
      <c r="D71" s="62">
        <v>24.2</v>
      </c>
      <c r="E71" s="62">
        <v>23.1</v>
      </c>
      <c r="F71" s="62">
        <v>21.4</v>
      </c>
      <c r="G71" s="62">
        <v>27.1</v>
      </c>
      <c r="H71" s="63">
        <v>44594</v>
      </c>
      <c r="J71" s="61"/>
      <c r="K71" s="58">
        <v>84</v>
      </c>
      <c r="L71" s="62"/>
      <c r="M71" s="62"/>
      <c r="N71" s="62"/>
      <c r="O71" s="581" t="s">
        <v>113</v>
      </c>
      <c r="P71" s="581" t="s">
        <v>113</v>
      </c>
      <c r="Q71" s="63">
        <v>44671</v>
      </c>
    </row>
    <row r="72" spans="1:17" x14ac:dyDescent="0.3">
      <c r="A72" s="61"/>
      <c r="B72" s="58">
        <v>10</v>
      </c>
      <c r="C72" s="62">
        <v>25.4</v>
      </c>
      <c r="D72" s="62">
        <v>24.4</v>
      </c>
      <c r="E72" s="62">
        <v>23</v>
      </c>
      <c r="F72" s="62">
        <v>21.7</v>
      </c>
      <c r="G72" s="62">
        <v>27.4</v>
      </c>
      <c r="H72" s="63">
        <v>44597</v>
      </c>
      <c r="J72" s="61"/>
      <c r="K72" s="58">
        <v>86</v>
      </c>
      <c r="L72" s="62">
        <v>33.1</v>
      </c>
      <c r="M72" s="62">
        <v>28.2</v>
      </c>
      <c r="N72" s="62">
        <v>26</v>
      </c>
      <c r="O72" s="582"/>
      <c r="P72" s="582"/>
      <c r="Q72" s="63">
        <v>44673</v>
      </c>
    </row>
    <row r="73" spans="1:17" x14ac:dyDescent="0.3">
      <c r="A73" s="61"/>
      <c r="B73" s="58">
        <v>14</v>
      </c>
      <c r="C73" s="62">
        <v>26.2</v>
      </c>
      <c r="D73" s="62">
        <v>24.8</v>
      </c>
      <c r="E73" s="62">
        <v>23.9</v>
      </c>
      <c r="F73" s="62">
        <v>22.8</v>
      </c>
      <c r="G73" s="62">
        <v>28</v>
      </c>
      <c r="H73" s="63">
        <v>44601</v>
      </c>
      <c r="J73" s="61"/>
      <c r="K73" s="58">
        <v>89</v>
      </c>
      <c r="L73" s="62">
        <v>32.799999999999997</v>
      </c>
      <c r="M73" s="62">
        <v>28</v>
      </c>
      <c r="N73" s="62">
        <v>26.8</v>
      </c>
      <c r="O73" s="582"/>
      <c r="P73" s="582"/>
      <c r="Q73" s="63">
        <v>44676</v>
      </c>
    </row>
    <row r="74" spans="1:17" x14ac:dyDescent="0.3">
      <c r="A74" s="61"/>
      <c r="B74" s="58">
        <v>21</v>
      </c>
      <c r="C74" s="62">
        <v>28.7</v>
      </c>
      <c r="D74" s="62">
        <v>26.3</v>
      </c>
      <c r="E74" s="62">
        <v>26.3</v>
      </c>
      <c r="F74" s="62">
        <v>24.5</v>
      </c>
      <c r="G74" s="62">
        <v>29.1</v>
      </c>
      <c r="H74" s="63">
        <v>44608</v>
      </c>
      <c r="J74" s="61"/>
      <c r="K74" s="58">
        <v>91</v>
      </c>
      <c r="L74" s="62">
        <v>32.9</v>
      </c>
      <c r="M74" s="62">
        <v>28.2</v>
      </c>
      <c r="N74" s="62">
        <v>27.3</v>
      </c>
      <c r="O74" s="582"/>
      <c r="P74" s="582"/>
      <c r="Q74" s="63">
        <v>44678</v>
      </c>
    </row>
    <row r="75" spans="1:17" x14ac:dyDescent="0.3">
      <c r="A75" s="61"/>
      <c r="B75" s="58">
        <v>23</v>
      </c>
      <c r="C75" s="62">
        <v>28.6</v>
      </c>
      <c r="D75" s="62">
        <v>25.8</v>
      </c>
      <c r="E75" s="62">
        <v>26.2</v>
      </c>
      <c r="F75" s="62">
        <v>24.3</v>
      </c>
      <c r="G75" s="62">
        <v>27.5</v>
      </c>
      <c r="H75" s="63">
        <v>44610</v>
      </c>
      <c r="J75" s="61"/>
      <c r="K75" s="58">
        <v>93</v>
      </c>
      <c r="L75" s="62">
        <v>33.1</v>
      </c>
      <c r="M75" s="62">
        <v>28.4</v>
      </c>
      <c r="N75" s="62">
        <v>27.7</v>
      </c>
      <c r="O75" s="582"/>
      <c r="P75" s="582"/>
      <c r="Q75" s="63">
        <v>44680</v>
      </c>
    </row>
    <row r="76" spans="1:17" x14ac:dyDescent="0.3">
      <c r="A76" s="61"/>
      <c r="B76" s="58">
        <v>26</v>
      </c>
      <c r="C76" s="62">
        <v>27.5</v>
      </c>
      <c r="D76" s="62">
        <v>26.8</v>
      </c>
      <c r="E76" s="62">
        <v>25.7</v>
      </c>
      <c r="F76" s="62">
        <v>23.6</v>
      </c>
      <c r="G76" s="62">
        <v>28.5</v>
      </c>
      <c r="H76" s="63">
        <v>44613</v>
      </c>
      <c r="J76" s="61"/>
      <c r="K76" s="58">
        <v>96</v>
      </c>
      <c r="L76" s="62">
        <v>33.799999999999997</v>
      </c>
      <c r="M76" s="62">
        <v>28.4</v>
      </c>
      <c r="N76" s="62">
        <v>26.7</v>
      </c>
      <c r="O76" s="582"/>
      <c r="P76" s="582"/>
      <c r="Q76" s="63">
        <v>44683</v>
      </c>
    </row>
    <row r="77" spans="1:17" x14ac:dyDescent="0.3">
      <c r="A77" s="61"/>
      <c r="B77" s="58">
        <v>28</v>
      </c>
      <c r="C77" s="62">
        <v>28.6</v>
      </c>
      <c r="D77" s="62">
        <v>28</v>
      </c>
      <c r="E77" s="64">
        <v>25.5</v>
      </c>
      <c r="F77" s="62">
        <v>25.3</v>
      </c>
      <c r="G77" s="62">
        <v>27.3</v>
      </c>
      <c r="H77" s="63">
        <v>44615</v>
      </c>
      <c r="J77" s="61"/>
      <c r="K77" s="58">
        <v>98</v>
      </c>
      <c r="L77" s="62">
        <v>34</v>
      </c>
      <c r="M77" s="62">
        <v>28.9</v>
      </c>
      <c r="N77" s="64">
        <v>27.3</v>
      </c>
      <c r="O77" s="582"/>
      <c r="P77" s="582"/>
      <c r="Q77" s="63">
        <v>44685</v>
      </c>
    </row>
    <row r="78" spans="1:17" x14ac:dyDescent="0.3">
      <c r="A78" s="61"/>
      <c r="B78" s="58">
        <v>30</v>
      </c>
      <c r="C78" s="62">
        <v>29.2</v>
      </c>
      <c r="D78" s="62">
        <v>27.3</v>
      </c>
      <c r="E78" s="62">
        <v>25.7</v>
      </c>
      <c r="F78" s="62">
        <v>23.8</v>
      </c>
      <c r="G78" s="64">
        <v>27.6</v>
      </c>
      <c r="H78" s="63">
        <v>44617</v>
      </c>
      <c r="J78" s="61"/>
      <c r="K78" s="58"/>
      <c r="L78" s="584" t="s">
        <v>114</v>
      </c>
      <c r="M78" s="584" t="s">
        <v>114</v>
      </c>
      <c r="N78" s="584" t="s">
        <v>114</v>
      </c>
      <c r="O78" s="582"/>
      <c r="P78" s="582"/>
      <c r="Q78" s="63"/>
    </row>
    <row r="79" spans="1:17" x14ac:dyDescent="0.3">
      <c r="A79" s="61"/>
      <c r="B79" s="58">
        <v>33</v>
      </c>
      <c r="C79" s="62">
        <v>28.4</v>
      </c>
      <c r="D79" s="62">
        <v>26.8</v>
      </c>
      <c r="E79" s="62">
        <v>25.7</v>
      </c>
      <c r="F79" s="62">
        <v>25</v>
      </c>
      <c r="G79" s="64">
        <v>27.4</v>
      </c>
      <c r="H79" s="63">
        <v>44620</v>
      </c>
      <c r="J79" s="61"/>
      <c r="K79" s="58"/>
      <c r="L79" s="585"/>
      <c r="M79" s="585"/>
      <c r="N79" s="585"/>
      <c r="O79" s="582"/>
      <c r="P79" s="582"/>
      <c r="Q79" s="63"/>
    </row>
    <row r="80" spans="1:17" x14ac:dyDescent="0.3">
      <c r="A80" s="61"/>
      <c r="B80" s="58">
        <v>35</v>
      </c>
      <c r="C80" s="62">
        <v>30</v>
      </c>
      <c r="D80" s="62">
        <v>26.8</v>
      </c>
      <c r="E80" s="62">
        <v>26.7</v>
      </c>
      <c r="F80" s="62">
        <v>25.6</v>
      </c>
      <c r="G80" s="64">
        <v>28.3</v>
      </c>
      <c r="H80" s="63">
        <v>44622</v>
      </c>
      <c r="J80" s="61"/>
      <c r="K80" s="58"/>
      <c r="L80" s="585"/>
      <c r="M80" s="585"/>
      <c r="N80" s="585"/>
      <c r="O80" s="582"/>
      <c r="P80" s="582"/>
      <c r="Q80" s="63"/>
    </row>
    <row r="81" spans="1:17" x14ac:dyDescent="0.3">
      <c r="A81" s="61"/>
      <c r="B81" s="58">
        <v>37</v>
      </c>
      <c r="C81" s="62">
        <v>29.7</v>
      </c>
      <c r="D81" s="62">
        <v>26.6</v>
      </c>
      <c r="E81" s="62">
        <v>25.9</v>
      </c>
      <c r="F81" s="62">
        <v>25.6</v>
      </c>
      <c r="G81" s="64">
        <v>27.7</v>
      </c>
      <c r="H81" s="63">
        <v>44624</v>
      </c>
      <c r="J81" s="61"/>
      <c r="K81" s="58"/>
      <c r="L81" s="585"/>
      <c r="M81" s="585"/>
      <c r="N81" s="585"/>
      <c r="O81" s="582"/>
      <c r="P81" s="582"/>
      <c r="Q81" s="63"/>
    </row>
    <row r="82" spans="1:17" x14ac:dyDescent="0.3">
      <c r="A82" s="61"/>
      <c r="B82" s="58">
        <v>40</v>
      </c>
      <c r="C82" s="62">
        <v>30.5</v>
      </c>
      <c r="D82" s="62">
        <v>26.9</v>
      </c>
      <c r="E82" s="62">
        <v>26.6</v>
      </c>
      <c r="F82" s="62">
        <v>25.7</v>
      </c>
      <c r="G82" s="64">
        <v>28.3</v>
      </c>
      <c r="H82" s="63">
        <v>44627</v>
      </c>
      <c r="J82" s="61"/>
      <c r="K82" s="58"/>
      <c r="L82" s="585"/>
      <c r="M82" s="585"/>
      <c r="N82" s="585"/>
      <c r="O82" s="582"/>
      <c r="P82" s="582"/>
      <c r="Q82" s="63"/>
    </row>
    <row r="83" spans="1:17" x14ac:dyDescent="0.3">
      <c r="A83" s="61"/>
      <c r="B83" s="58">
        <v>42</v>
      </c>
      <c r="C83" s="62">
        <v>30.3</v>
      </c>
      <c r="D83" s="62">
        <v>27.3</v>
      </c>
      <c r="E83" s="62">
        <v>26.5</v>
      </c>
      <c r="F83" s="62">
        <v>25</v>
      </c>
      <c r="G83" s="64">
        <v>28</v>
      </c>
      <c r="H83" s="63">
        <v>44629</v>
      </c>
      <c r="J83" s="61"/>
      <c r="K83" s="58"/>
      <c r="L83" s="585"/>
      <c r="M83" s="585"/>
      <c r="N83" s="585"/>
      <c r="O83" s="582"/>
      <c r="P83" s="582"/>
      <c r="Q83" s="63"/>
    </row>
    <row r="84" spans="1:17" x14ac:dyDescent="0.3">
      <c r="A84" s="61"/>
      <c r="B84" s="58">
        <v>44</v>
      </c>
      <c r="C84" s="62">
        <v>30.9</v>
      </c>
      <c r="D84" s="62">
        <v>27.7</v>
      </c>
      <c r="E84" s="62">
        <v>26</v>
      </c>
      <c r="F84" s="62">
        <v>25.3</v>
      </c>
      <c r="G84" s="64">
        <v>28.5</v>
      </c>
      <c r="H84" s="63">
        <v>44631</v>
      </c>
      <c r="J84" s="61"/>
      <c r="K84" s="58"/>
      <c r="L84" s="585"/>
      <c r="M84" s="585"/>
      <c r="N84" s="585"/>
      <c r="O84" s="582"/>
      <c r="P84" s="582"/>
      <c r="Q84" s="63"/>
    </row>
    <row r="85" spans="1:17" x14ac:dyDescent="0.3">
      <c r="A85" s="61"/>
      <c r="B85" s="58">
        <v>47</v>
      </c>
      <c r="C85" s="62">
        <v>31.3</v>
      </c>
      <c r="D85" s="62">
        <v>28.6</v>
      </c>
      <c r="E85" s="62">
        <v>26.3</v>
      </c>
      <c r="F85" s="62">
        <v>26.6</v>
      </c>
      <c r="G85" s="64">
        <v>28.8</v>
      </c>
      <c r="H85" s="63">
        <v>44634</v>
      </c>
      <c r="J85" s="61"/>
      <c r="K85" s="58"/>
      <c r="L85" s="585"/>
      <c r="M85" s="585"/>
      <c r="N85" s="585"/>
      <c r="O85" s="582"/>
      <c r="P85" s="582"/>
      <c r="Q85" s="63"/>
    </row>
    <row r="86" spans="1:17" x14ac:dyDescent="0.3">
      <c r="A86" s="61"/>
      <c r="B86" s="58">
        <v>49</v>
      </c>
      <c r="C86" s="62">
        <v>30.9</v>
      </c>
      <c r="D86" s="62">
        <v>28.4</v>
      </c>
      <c r="E86" s="62">
        <v>25.9</v>
      </c>
      <c r="F86" s="62">
        <v>26</v>
      </c>
      <c r="G86" s="64">
        <v>27.8</v>
      </c>
      <c r="H86" s="63">
        <v>44636</v>
      </c>
      <c r="J86" s="61"/>
      <c r="K86" s="58"/>
      <c r="L86" s="585"/>
      <c r="M86" s="585"/>
      <c r="N86" s="585"/>
      <c r="O86" s="582"/>
      <c r="P86" s="582"/>
      <c r="Q86" s="63"/>
    </row>
    <row r="87" spans="1:17" x14ac:dyDescent="0.3">
      <c r="A87" s="61"/>
      <c r="B87" s="58">
        <v>51</v>
      </c>
      <c r="C87" s="62">
        <v>31.3</v>
      </c>
      <c r="D87" s="62">
        <v>27.8</v>
      </c>
      <c r="E87" s="62">
        <v>26.3</v>
      </c>
      <c r="F87" s="62">
        <v>26.2</v>
      </c>
      <c r="G87" s="64">
        <v>28</v>
      </c>
      <c r="H87" s="63">
        <v>44638</v>
      </c>
      <c r="J87" s="61"/>
      <c r="K87" s="58"/>
      <c r="L87" s="585"/>
      <c r="M87" s="585"/>
      <c r="N87" s="585"/>
      <c r="O87" s="582"/>
      <c r="P87" s="582"/>
      <c r="Q87" s="63"/>
    </row>
    <row r="88" spans="1:17" x14ac:dyDescent="0.3">
      <c r="A88" s="61"/>
      <c r="B88" s="58">
        <v>54</v>
      </c>
      <c r="C88" s="62">
        <v>31.8</v>
      </c>
      <c r="D88" s="62">
        <v>27.9</v>
      </c>
      <c r="E88" s="62">
        <v>26.8</v>
      </c>
      <c r="F88" s="62">
        <v>26.9</v>
      </c>
      <c r="G88" s="64">
        <v>28.7</v>
      </c>
      <c r="H88" s="63">
        <v>44641</v>
      </c>
      <c r="J88" s="61"/>
      <c r="K88" s="58"/>
      <c r="L88" s="585"/>
      <c r="M88" s="585"/>
      <c r="N88" s="585"/>
      <c r="O88" s="582"/>
      <c r="P88" s="582"/>
      <c r="Q88" s="63"/>
    </row>
    <row r="89" spans="1:17" x14ac:dyDescent="0.3">
      <c r="A89" s="61"/>
      <c r="B89" s="58">
        <v>56</v>
      </c>
      <c r="C89" s="62">
        <v>31</v>
      </c>
      <c r="D89" s="62">
        <v>27.3</v>
      </c>
      <c r="E89" s="62">
        <v>26.2</v>
      </c>
      <c r="F89" s="62">
        <v>26.3</v>
      </c>
      <c r="G89" s="64">
        <v>28.5</v>
      </c>
      <c r="H89" s="63">
        <v>44643</v>
      </c>
      <c r="J89" s="61"/>
      <c r="K89" s="58"/>
      <c r="L89" s="585"/>
      <c r="M89" s="585"/>
      <c r="N89" s="585"/>
      <c r="O89" s="582"/>
      <c r="P89" s="582"/>
      <c r="Q89" s="63"/>
    </row>
    <row r="90" spans="1:17" x14ac:dyDescent="0.3">
      <c r="A90" s="61"/>
      <c r="B90" s="58">
        <v>58</v>
      </c>
      <c r="C90" s="62">
        <v>31.8</v>
      </c>
      <c r="D90" s="62">
        <v>27.2</v>
      </c>
      <c r="E90" s="62">
        <v>26.5</v>
      </c>
      <c r="F90" s="62">
        <v>26.6</v>
      </c>
      <c r="G90" s="64">
        <v>27.8</v>
      </c>
      <c r="H90" s="63">
        <v>44645</v>
      </c>
      <c r="J90" s="61"/>
      <c r="K90" s="58"/>
      <c r="L90" s="585"/>
      <c r="M90" s="585"/>
      <c r="N90" s="585"/>
      <c r="O90" s="582"/>
      <c r="P90" s="582"/>
      <c r="Q90" s="63"/>
    </row>
    <row r="91" spans="1:17" x14ac:dyDescent="0.3">
      <c r="A91" s="61"/>
      <c r="B91" s="58">
        <v>61</v>
      </c>
      <c r="C91" s="62">
        <v>31.3</v>
      </c>
      <c r="D91" s="62">
        <v>27.6</v>
      </c>
      <c r="E91" s="62">
        <v>25.9</v>
      </c>
      <c r="F91" s="62">
        <v>26.3</v>
      </c>
      <c r="G91" s="64">
        <v>28.7</v>
      </c>
      <c r="H91" s="63">
        <v>44648</v>
      </c>
      <c r="J91" s="61"/>
      <c r="K91" s="58"/>
      <c r="L91" s="585"/>
      <c r="M91" s="585"/>
      <c r="N91" s="585"/>
      <c r="O91" s="582"/>
      <c r="P91" s="582"/>
      <c r="Q91" s="63"/>
    </row>
    <row r="92" spans="1:17" x14ac:dyDescent="0.3">
      <c r="A92" s="61"/>
      <c r="B92" s="58">
        <v>63</v>
      </c>
      <c r="C92" s="62">
        <v>31.9</v>
      </c>
      <c r="D92" s="62">
        <v>28.1</v>
      </c>
      <c r="E92" s="62">
        <v>25.8</v>
      </c>
      <c r="F92" s="62">
        <v>27</v>
      </c>
      <c r="G92" s="64">
        <v>28.4</v>
      </c>
      <c r="H92" s="63">
        <v>44650</v>
      </c>
      <c r="J92" s="61"/>
      <c r="K92" s="58"/>
      <c r="L92" s="585"/>
      <c r="M92" s="585"/>
      <c r="N92" s="585"/>
      <c r="O92" s="582"/>
      <c r="P92" s="582"/>
      <c r="Q92" s="63"/>
    </row>
    <row r="93" spans="1:17" x14ac:dyDescent="0.3">
      <c r="A93" s="61"/>
      <c r="B93" s="58">
        <v>65</v>
      </c>
      <c r="C93" s="62">
        <v>32.200000000000003</v>
      </c>
      <c r="D93" s="62">
        <v>28.1</v>
      </c>
      <c r="E93" s="62">
        <v>26.1</v>
      </c>
      <c r="F93" s="62">
        <v>27</v>
      </c>
      <c r="G93" s="64">
        <v>28.6</v>
      </c>
      <c r="H93" s="63">
        <v>44652</v>
      </c>
      <c r="J93" s="61"/>
      <c r="K93" s="58"/>
      <c r="L93" s="585"/>
      <c r="M93" s="585"/>
      <c r="N93" s="585"/>
      <c r="O93" s="582"/>
      <c r="P93" s="582"/>
      <c r="Q93" s="63"/>
    </row>
    <row r="94" spans="1:17" x14ac:dyDescent="0.3">
      <c r="A94" s="61"/>
      <c r="B94" s="58">
        <v>68</v>
      </c>
      <c r="C94" s="62">
        <v>32</v>
      </c>
      <c r="D94" s="62">
        <v>28</v>
      </c>
      <c r="E94" s="62">
        <v>26.1</v>
      </c>
      <c r="F94" s="62">
        <v>26.7</v>
      </c>
      <c r="G94" s="62">
        <v>29.2</v>
      </c>
      <c r="H94" s="63">
        <v>44655</v>
      </c>
      <c r="J94" s="61"/>
      <c r="K94" s="58"/>
      <c r="L94" s="585"/>
      <c r="M94" s="585"/>
      <c r="N94" s="585"/>
      <c r="O94" s="582"/>
      <c r="P94" s="582"/>
      <c r="Q94" s="63"/>
    </row>
    <row r="95" spans="1:17" x14ac:dyDescent="0.3">
      <c r="A95" s="61"/>
      <c r="B95" s="58">
        <v>70</v>
      </c>
      <c r="C95" s="62">
        <v>33.200000000000003</v>
      </c>
      <c r="D95" s="62">
        <v>27.8</v>
      </c>
      <c r="E95" s="62">
        <v>26.3</v>
      </c>
      <c r="F95" s="62">
        <v>27.1</v>
      </c>
      <c r="G95" s="62">
        <v>29.3</v>
      </c>
      <c r="H95" s="63">
        <v>44657</v>
      </c>
      <c r="J95" s="61"/>
      <c r="K95" s="58"/>
      <c r="L95" s="585"/>
      <c r="M95" s="585"/>
      <c r="N95" s="585"/>
      <c r="O95" s="582"/>
      <c r="P95" s="582"/>
      <c r="Q95" s="63"/>
    </row>
    <row r="96" spans="1:17" x14ac:dyDescent="0.3">
      <c r="A96" s="61"/>
      <c r="B96" s="58">
        <v>72</v>
      </c>
      <c r="C96" s="62">
        <v>31.9</v>
      </c>
      <c r="D96" s="62">
        <v>27.1</v>
      </c>
      <c r="E96" s="62">
        <v>25.9</v>
      </c>
      <c r="F96" s="62">
        <v>26.8</v>
      </c>
      <c r="G96" s="62">
        <v>28.2</v>
      </c>
      <c r="H96" s="60">
        <v>44659</v>
      </c>
      <c r="J96" s="61"/>
      <c r="K96" s="58"/>
      <c r="L96" s="585"/>
      <c r="M96" s="585"/>
      <c r="N96" s="585"/>
      <c r="O96" s="582"/>
      <c r="P96" s="582"/>
      <c r="Q96" s="60"/>
    </row>
    <row r="97" spans="1:17" x14ac:dyDescent="0.3">
      <c r="A97" s="61"/>
      <c r="B97" s="58"/>
      <c r="C97" s="62"/>
      <c r="D97" s="62"/>
      <c r="E97" s="62"/>
      <c r="F97" s="62"/>
      <c r="G97" s="62"/>
      <c r="H97" s="63"/>
      <c r="J97" s="61"/>
      <c r="K97" s="58"/>
      <c r="L97" s="585"/>
      <c r="M97" s="585"/>
      <c r="N97" s="585"/>
      <c r="O97" s="582"/>
      <c r="P97" s="582"/>
      <c r="Q97" s="60"/>
    </row>
    <row r="98" spans="1:17" ht="15" thickBot="1" x14ac:dyDescent="0.35">
      <c r="A98" s="66"/>
      <c r="B98" s="67"/>
      <c r="C98" s="62"/>
      <c r="D98" s="62"/>
      <c r="E98" s="62"/>
      <c r="F98" s="62"/>
      <c r="G98" s="62"/>
      <c r="H98" s="68"/>
      <c r="J98" s="61"/>
      <c r="K98" s="58"/>
      <c r="L98" s="586"/>
      <c r="M98" s="586"/>
      <c r="N98" s="586"/>
      <c r="O98" s="582"/>
      <c r="P98" s="582"/>
      <c r="Q98" s="60"/>
    </row>
    <row r="99" spans="1:17" ht="15" thickTop="1" x14ac:dyDescent="0.3">
      <c r="A99" s="556" t="s">
        <v>82</v>
      </c>
      <c r="B99" s="557"/>
      <c r="C99" s="69"/>
      <c r="D99" s="69"/>
      <c r="E99" s="69"/>
      <c r="F99" s="69"/>
      <c r="G99" s="69"/>
      <c r="H99" s="558"/>
      <c r="J99" s="61"/>
      <c r="K99" s="58"/>
      <c r="L99" s="62"/>
      <c r="M99" s="62"/>
      <c r="N99" s="62"/>
      <c r="O99" s="582"/>
      <c r="P99" s="582"/>
      <c r="Q99" s="63"/>
    </row>
    <row r="100" spans="1:17" ht="15" thickBot="1" x14ac:dyDescent="0.35">
      <c r="A100" s="561" t="s">
        <v>83</v>
      </c>
      <c r="B100" s="562"/>
      <c r="C100" s="70"/>
      <c r="D100" s="70"/>
      <c r="E100" s="70"/>
      <c r="F100" s="70"/>
      <c r="G100" s="70"/>
      <c r="H100" s="559"/>
      <c r="J100" s="66"/>
      <c r="K100" s="67"/>
      <c r="L100" s="62"/>
      <c r="M100" s="62"/>
      <c r="N100" s="62"/>
      <c r="O100" s="583"/>
      <c r="P100" s="583"/>
      <c r="Q100" s="68"/>
    </row>
    <row r="101" spans="1:17" ht="15" thickTop="1" x14ac:dyDescent="0.3">
      <c r="A101" s="545" t="s">
        <v>84</v>
      </c>
      <c r="B101" s="545"/>
      <c r="C101" s="563"/>
      <c r="D101" s="563"/>
      <c r="E101" s="563"/>
      <c r="F101" s="563"/>
      <c r="G101" s="563"/>
      <c r="H101" s="559"/>
      <c r="J101" s="556" t="s">
        <v>82</v>
      </c>
      <c r="K101" s="557"/>
      <c r="L101" s="69"/>
      <c r="M101" s="69"/>
      <c r="N101" s="69"/>
      <c r="O101" s="69"/>
      <c r="P101" s="69"/>
      <c r="Q101" s="558"/>
    </row>
    <row r="102" spans="1:17" x14ac:dyDescent="0.3">
      <c r="A102" s="546"/>
      <c r="B102" s="546"/>
      <c r="C102" s="564"/>
      <c r="D102" s="564"/>
      <c r="E102" s="564"/>
      <c r="F102" s="564"/>
      <c r="G102" s="564"/>
      <c r="H102" s="559"/>
      <c r="J102" s="561" t="s">
        <v>83</v>
      </c>
      <c r="K102" s="562"/>
      <c r="L102" s="70"/>
      <c r="M102" s="70"/>
      <c r="N102" s="70"/>
      <c r="O102" s="70"/>
      <c r="P102" s="70"/>
      <c r="Q102" s="559"/>
    </row>
    <row r="103" spans="1:17" x14ac:dyDescent="0.3">
      <c r="A103" s="547"/>
      <c r="B103" s="547"/>
      <c r="C103" s="565"/>
      <c r="D103" s="565"/>
      <c r="E103" s="565"/>
      <c r="F103" s="565"/>
      <c r="G103" s="565"/>
      <c r="H103" s="559"/>
      <c r="J103" s="545" t="s">
        <v>84</v>
      </c>
      <c r="K103" s="545"/>
      <c r="L103" s="563"/>
      <c r="M103" s="563"/>
      <c r="N103" s="563"/>
      <c r="O103" s="563"/>
      <c r="P103" s="563"/>
      <c r="Q103" s="559"/>
    </row>
    <row r="104" spans="1:17" x14ac:dyDescent="0.3">
      <c r="A104" s="545" t="s">
        <v>85</v>
      </c>
      <c r="B104" s="545"/>
      <c r="C104" s="548"/>
      <c r="D104" s="551"/>
      <c r="E104" s="548"/>
      <c r="F104" s="548"/>
      <c r="G104" s="548"/>
      <c r="H104" s="559"/>
      <c r="J104" s="546"/>
      <c r="K104" s="546"/>
      <c r="L104" s="564"/>
      <c r="M104" s="564"/>
      <c r="N104" s="564"/>
      <c r="O104" s="564"/>
      <c r="P104" s="564"/>
      <c r="Q104" s="559"/>
    </row>
    <row r="105" spans="1:17" x14ac:dyDescent="0.3">
      <c r="A105" s="546"/>
      <c r="B105" s="546"/>
      <c r="C105" s="549"/>
      <c r="D105" s="552"/>
      <c r="E105" s="549"/>
      <c r="F105" s="549"/>
      <c r="G105" s="549"/>
      <c r="H105" s="559"/>
      <c r="J105" s="547"/>
      <c r="K105" s="547"/>
      <c r="L105" s="565"/>
      <c r="M105" s="565"/>
      <c r="N105" s="565"/>
      <c r="O105" s="565"/>
      <c r="P105" s="565"/>
      <c r="Q105" s="559"/>
    </row>
    <row r="106" spans="1:17" x14ac:dyDescent="0.3">
      <c r="A106" s="546"/>
      <c r="B106" s="546"/>
      <c r="C106" s="549"/>
      <c r="D106" s="552"/>
      <c r="E106" s="549"/>
      <c r="F106" s="549"/>
      <c r="G106" s="549"/>
      <c r="H106" s="559"/>
      <c r="J106" s="545" t="s">
        <v>85</v>
      </c>
      <c r="K106" s="545"/>
      <c r="L106" s="548"/>
      <c r="M106" s="551"/>
      <c r="N106" s="548"/>
      <c r="O106" s="548"/>
      <c r="P106" s="548"/>
      <c r="Q106" s="559"/>
    </row>
    <row r="107" spans="1:17" x14ac:dyDescent="0.3">
      <c r="A107" s="546"/>
      <c r="B107" s="546"/>
      <c r="C107" s="549"/>
      <c r="D107" s="552"/>
      <c r="E107" s="549"/>
      <c r="F107" s="549"/>
      <c r="G107" s="549"/>
      <c r="H107" s="559"/>
      <c r="J107" s="546"/>
      <c r="K107" s="546"/>
      <c r="L107" s="549"/>
      <c r="M107" s="552"/>
      <c r="N107" s="549"/>
      <c r="O107" s="549"/>
      <c r="P107" s="549"/>
      <c r="Q107" s="559"/>
    </row>
    <row r="108" spans="1:17" x14ac:dyDescent="0.3">
      <c r="A108" s="547"/>
      <c r="B108" s="547"/>
      <c r="C108" s="550"/>
      <c r="D108" s="553"/>
      <c r="E108" s="550"/>
      <c r="F108" s="550"/>
      <c r="G108" s="550"/>
      <c r="H108" s="560"/>
      <c r="J108" s="546"/>
      <c r="K108" s="546"/>
      <c r="L108" s="549"/>
      <c r="M108" s="552"/>
      <c r="N108" s="549"/>
      <c r="O108" s="549"/>
      <c r="P108" s="549"/>
      <c r="Q108" s="559"/>
    </row>
    <row r="109" spans="1:17" x14ac:dyDescent="0.3">
      <c r="J109" s="546"/>
      <c r="K109" s="546"/>
      <c r="L109" s="549"/>
      <c r="M109" s="552"/>
      <c r="N109" s="549"/>
      <c r="O109" s="549"/>
      <c r="P109" s="549"/>
      <c r="Q109" s="559"/>
    </row>
    <row r="110" spans="1:17" x14ac:dyDescent="0.3">
      <c r="J110" s="547"/>
      <c r="K110" s="547"/>
      <c r="L110" s="550"/>
      <c r="M110" s="553"/>
      <c r="N110" s="550"/>
      <c r="O110" s="550"/>
      <c r="P110" s="550"/>
      <c r="Q110" s="560"/>
    </row>
    <row r="111" spans="1:17" x14ac:dyDescent="0.3">
      <c r="J111" s="51" t="s">
        <v>63</v>
      </c>
      <c r="K111" s="52">
        <v>1476222</v>
      </c>
      <c r="M111" s="541" t="s">
        <v>64</v>
      </c>
      <c r="N111" s="541"/>
      <c r="O111" s="542" t="s">
        <v>65</v>
      </c>
      <c r="P111" s="542"/>
      <c r="Q111" s="542"/>
    </row>
    <row r="112" spans="1:17" x14ac:dyDescent="0.3">
      <c r="A112" s="51" t="s">
        <v>63</v>
      </c>
      <c r="B112" s="52">
        <v>1476222</v>
      </c>
      <c r="D112" s="541" t="s">
        <v>64</v>
      </c>
      <c r="E112" s="541"/>
      <c r="F112" s="542" t="s">
        <v>65</v>
      </c>
      <c r="G112" s="542"/>
      <c r="H112" s="542"/>
      <c r="J112" s="51" t="s">
        <v>66</v>
      </c>
      <c r="K112" s="53">
        <v>44530</v>
      </c>
      <c r="M112" s="541" t="s">
        <v>67</v>
      </c>
      <c r="N112" s="541"/>
      <c r="O112" s="542" t="s">
        <v>68</v>
      </c>
      <c r="P112" s="542"/>
      <c r="Q112" s="542"/>
    </row>
    <row r="113" spans="1:17" x14ac:dyDescent="0.3">
      <c r="A113" s="51" t="s">
        <v>66</v>
      </c>
      <c r="B113" s="53">
        <v>44530</v>
      </c>
      <c r="D113" s="541" t="s">
        <v>67</v>
      </c>
      <c r="E113" s="541"/>
      <c r="F113" s="542" t="s">
        <v>68</v>
      </c>
      <c r="G113" s="542"/>
      <c r="H113" s="542"/>
      <c r="J113" s="51" t="s">
        <v>69</v>
      </c>
      <c r="K113" s="54">
        <v>44581</v>
      </c>
      <c r="M113" s="541" t="s">
        <v>70</v>
      </c>
      <c r="N113" s="541"/>
      <c r="O113" s="544" t="s">
        <v>86</v>
      </c>
      <c r="P113" s="544"/>
      <c r="Q113" s="544"/>
    </row>
    <row r="114" spans="1:17" x14ac:dyDescent="0.3">
      <c r="A114" s="51" t="s">
        <v>69</v>
      </c>
      <c r="B114" s="54">
        <v>44581</v>
      </c>
      <c r="D114" s="541" t="s">
        <v>70</v>
      </c>
      <c r="E114" s="541"/>
      <c r="F114" s="544" t="s">
        <v>86</v>
      </c>
      <c r="G114" s="544"/>
      <c r="H114" s="544"/>
      <c r="J114" s="51" t="s">
        <v>72</v>
      </c>
      <c r="K114" s="54">
        <v>44587</v>
      </c>
      <c r="M114" s="541" t="s">
        <v>73</v>
      </c>
      <c r="N114" s="541"/>
      <c r="O114" s="541"/>
      <c r="P114" s="542" t="s">
        <v>74</v>
      </c>
      <c r="Q114" s="542"/>
    </row>
    <row r="115" spans="1:17" x14ac:dyDescent="0.3">
      <c r="A115" s="51" t="s">
        <v>72</v>
      </c>
      <c r="B115" s="54">
        <v>44587</v>
      </c>
      <c r="D115" s="541" t="s">
        <v>73</v>
      </c>
      <c r="E115" s="541"/>
      <c r="F115" s="541"/>
      <c r="G115" s="542" t="s">
        <v>74</v>
      </c>
      <c r="H115" s="542"/>
      <c r="M115" s="541" t="s">
        <v>75</v>
      </c>
      <c r="N115" s="541"/>
      <c r="O115" s="542" t="s">
        <v>76</v>
      </c>
      <c r="P115" s="542"/>
      <c r="Q115" s="542"/>
    </row>
    <row r="116" spans="1:17" x14ac:dyDescent="0.3">
      <c r="D116" s="541" t="s">
        <v>75</v>
      </c>
      <c r="E116" s="541"/>
      <c r="F116" s="542" t="s">
        <v>76</v>
      </c>
      <c r="G116" s="542"/>
      <c r="H116" s="542"/>
      <c r="M116" s="541" t="s">
        <v>77</v>
      </c>
      <c r="N116" s="541"/>
      <c r="O116" s="543" t="s">
        <v>78</v>
      </c>
      <c r="P116" s="543"/>
      <c r="Q116" s="543"/>
    </row>
    <row r="117" spans="1:17" x14ac:dyDescent="0.3">
      <c r="D117" s="541" t="s">
        <v>77</v>
      </c>
      <c r="E117" s="541"/>
      <c r="F117" s="543" t="s">
        <v>78</v>
      </c>
      <c r="G117" s="543"/>
      <c r="H117" s="543"/>
    </row>
    <row r="118" spans="1:17" x14ac:dyDescent="0.3">
      <c r="L118" s="55">
        <f>MAX(L121:L154)*0.85</f>
        <v>23.885000000000002</v>
      </c>
      <c r="M118" s="55">
        <f>MAX(M121:M154)*0.85</f>
        <v>28.729999999999997</v>
      </c>
      <c r="N118" s="55">
        <f>MAX(N121)*0.85</f>
        <v>20.399999999999999</v>
      </c>
      <c r="O118" s="55">
        <f>MAX(O121:O154)*0.85</f>
        <v>22.439999999999998</v>
      </c>
      <c r="P118" s="55">
        <f>MAX(P121:P154)*0.85</f>
        <v>21.76</v>
      </c>
    </row>
    <row r="119" spans="1:17" x14ac:dyDescent="0.3">
      <c r="C119" s="55">
        <f>MAX(C122:C152)*0.85</f>
        <v>22.695</v>
      </c>
      <c r="D119" s="55">
        <f>MAX(D122:D152)*0.85</f>
        <v>27.964999999999996</v>
      </c>
      <c r="E119" s="55">
        <f>MAX(E122)*0.85</f>
        <v>14.62</v>
      </c>
      <c r="F119" s="55">
        <f>MAX(F122:F152)*0.85</f>
        <v>22.185000000000002</v>
      </c>
      <c r="G119" s="55">
        <f>MAX(G122:G152)*0.85</f>
        <v>21.504999999999999</v>
      </c>
    </row>
    <row r="120" spans="1:17" ht="15" thickBot="1" x14ac:dyDescent="0.35">
      <c r="J120" s="554" t="s">
        <v>93</v>
      </c>
      <c r="K120" s="555"/>
      <c r="L120" s="56">
        <v>118</v>
      </c>
      <c r="M120" s="56">
        <v>119</v>
      </c>
      <c r="N120" s="56">
        <v>120</v>
      </c>
      <c r="O120" s="56">
        <v>121</v>
      </c>
      <c r="P120" s="56">
        <v>122</v>
      </c>
      <c r="Q120" s="56" t="s">
        <v>80</v>
      </c>
    </row>
    <row r="121" spans="1:17" ht="15.6" thickTop="1" thickBot="1" x14ac:dyDescent="0.35">
      <c r="A121" s="554" t="s">
        <v>79</v>
      </c>
      <c r="B121" s="555"/>
      <c r="C121" s="56">
        <v>118</v>
      </c>
      <c r="D121" s="56">
        <v>119</v>
      </c>
      <c r="E121" s="56">
        <v>120</v>
      </c>
      <c r="F121" s="56">
        <v>121</v>
      </c>
      <c r="G121" s="56">
        <v>122</v>
      </c>
      <c r="H121" s="56" t="s">
        <v>80</v>
      </c>
      <c r="J121" s="57"/>
      <c r="K121" s="58">
        <v>77</v>
      </c>
      <c r="L121" s="59">
        <v>28</v>
      </c>
      <c r="M121" s="59">
        <v>33.700000000000003</v>
      </c>
      <c r="N121" s="59">
        <v>24</v>
      </c>
      <c r="O121" s="59">
        <v>26.2</v>
      </c>
      <c r="P121" s="59">
        <v>25.6</v>
      </c>
      <c r="Q121" s="60">
        <v>44664</v>
      </c>
    </row>
    <row r="122" spans="1:17" ht="15" thickTop="1" x14ac:dyDescent="0.3">
      <c r="A122" s="57"/>
      <c r="B122" s="58">
        <v>1</v>
      </c>
      <c r="C122" s="59">
        <v>21.3</v>
      </c>
      <c r="D122" s="59">
        <v>25</v>
      </c>
      <c r="E122" s="59">
        <v>17.2</v>
      </c>
      <c r="F122" s="59">
        <v>20.399999999999999</v>
      </c>
      <c r="G122" s="59">
        <v>21.3</v>
      </c>
      <c r="H122" s="60">
        <v>44582</v>
      </c>
      <c r="J122" s="61"/>
      <c r="K122" s="58">
        <v>79</v>
      </c>
      <c r="L122" s="62">
        <v>27.3</v>
      </c>
      <c r="M122" s="62">
        <v>33.4</v>
      </c>
      <c r="N122" s="62">
        <v>23.7</v>
      </c>
      <c r="O122" s="62">
        <v>26.3</v>
      </c>
      <c r="P122" s="62">
        <v>25.4</v>
      </c>
      <c r="Q122" s="63">
        <v>44666</v>
      </c>
    </row>
    <row r="123" spans="1:17" x14ac:dyDescent="0.3">
      <c r="A123" s="61" t="s">
        <v>81</v>
      </c>
      <c r="B123" s="58">
        <v>-1</v>
      </c>
      <c r="C123" s="62">
        <v>21.3</v>
      </c>
      <c r="D123" s="62">
        <v>23.9</v>
      </c>
      <c r="E123" s="62">
        <v>17.899999999999999</v>
      </c>
      <c r="F123" s="62">
        <v>19.8</v>
      </c>
      <c r="G123" s="62">
        <v>19.399999999999999</v>
      </c>
      <c r="H123" s="63">
        <v>44586</v>
      </c>
      <c r="J123" s="61"/>
      <c r="K123" s="58">
        <v>82</v>
      </c>
      <c r="L123" s="62">
        <v>27.1</v>
      </c>
      <c r="M123" s="62">
        <v>33.1</v>
      </c>
      <c r="N123" s="62">
        <v>23.7</v>
      </c>
      <c r="O123" s="62">
        <v>26.4</v>
      </c>
      <c r="P123" s="62">
        <v>25.6</v>
      </c>
      <c r="Q123" s="63">
        <v>37364</v>
      </c>
    </row>
    <row r="124" spans="1:17" x14ac:dyDescent="0.3">
      <c r="A124" s="61"/>
      <c r="B124" s="58">
        <v>1</v>
      </c>
      <c r="C124" s="62">
        <v>20.8</v>
      </c>
      <c r="D124" s="62">
        <v>24.7</v>
      </c>
      <c r="E124" s="62">
        <v>18.100000000000001</v>
      </c>
      <c r="F124" s="62">
        <v>20.3</v>
      </c>
      <c r="G124" s="62">
        <v>19.8</v>
      </c>
      <c r="H124" s="63">
        <v>44588</v>
      </c>
      <c r="J124" s="61"/>
      <c r="K124" s="58">
        <v>84</v>
      </c>
      <c r="L124" s="62"/>
      <c r="M124" s="62"/>
      <c r="N124" s="62"/>
      <c r="O124" s="581" t="s">
        <v>113</v>
      </c>
      <c r="P124" s="581" t="s">
        <v>113</v>
      </c>
      <c r="Q124" s="63">
        <v>44671</v>
      </c>
    </row>
    <row r="125" spans="1:17" x14ac:dyDescent="0.3">
      <c r="A125" s="61"/>
      <c r="B125" s="58">
        <v>7</v>
      </c>
      <c r="C125" s="62">
        <v>22.9</v>
      </c>
      <c r="D125" s="62">
        <v>27.1</v>
      </c>
      <c r="E125" s="62">
        <v>19.3</v>
      </c>
      <c r="F125" s="62">
        <v>22.4</v>
      </c>
      <c r="G125" s="62">
        <v>19.600000000000001</v>
      </c>
      <c r="H125" s="63">
        <v>44594</v>
      </c>
      <c r="J125" s="61"/>
      <c r="K125" s="58">
        <v>86</v>
      </c>
      <c r="L125" s="62">
        <v>26.3</v>
      </c>
      <c r="M125" s="62">
        <v>33.200000000000003</v>
      </c>
      <c r="N125" s="62">
        <v>23.6</v>
      </c>
      <c r="O125" s="582"/>
      <c r="P125" s="582"/>
      <c r="Q125" s="63">
        <v>44673</v>
      </c>
    </row>
    <row r="126" spans="1:17" x14ac:dyDescent="0.3">
      <c r="A126" s="61"/>
      <c r="B126" s="58">
        <v>10</v>
      </c>
      <c r="C126" s="62">
        <v>22.3</v>
      </c>
      <c r="D126" s="62">
        <v>27.8</v>
      </c>
      <c r="E126" s="62">
        <v>19.8</v>
      </c>
      <c r="F126" s="62">
        <v>22.5</v>
      </c>
      <c r="G126" s="62">
        <v>22.8</v>
      </c>
      <c r="H126" s="63">
        <v>44597</v>
      </c>
      <c r="J126" s="61"/>
      <c r="K126" s="58">
        <v>89</v>
      </c>
      <c r="L126" s="62">
        <v>26.4</v>
      </c>
      <c r="M126" s="62">
        <v>33.700000000000003</v>
      </c>
      <c r="N126" s="62">
        <v>23.6</v>
      </c>
      <c r="O126" s="582"/>
      <c r="P126" s="582"/>
      <c r="Q126" s="63">
        <v>44676</v>
      </c>
    </row>
    <row r="127" spans="1:17" x14ac:dyDescent="0.3">
      <c r="A127" s="61"/>
      <c r="B127" s="58">
        <v>14</v>
      </c>
      <c r="C127" s="62">
        <v>23.7</v>
      </c>
      <c r="D127" s="62">
        <v>28.3</v>
      </c>
      <c r="E127" s="62">
        <v>20.2</v>
      </c>
      <c r="F127" s="62">
        <v>23.5</v>
      </c>
      <c r="G127" s="62">
        <v>23.1</v>
      </c>
      <c r="H127" s="63">
        <v>44601</v>
      </c>
      <c r="J127" s="61"/>
      <c r="K127" s="58">
        <v>91</v>
      </c>
      <c r="L127" s="62">
        <v>26.4</v>
      </c>
      <c r="M127" s="62">
        <v>33.6</v>
      </c>
      <c r="N127" s="62">
        <v>23.4</v>
      </c>
      <c r="O127" s="582"/>
      <c r="P127" s="582"/>
      <c r="Q127" s="63">
        <v>44678</v>
      </c>
    </row>
    <row r="128" spans="1:17" x14ac:dyDescent="0.3">
      <c r="A128" s="61"/>
      <c r="B128" s="58">
        <v>21</v>
      </c>
      <c r="C128" s="62">
        <v>25.2</v>
      </c>
      <c r="D128" s="62">
        <v>29.5</v>
      </c>
      <c r="E128" s="62">
        <v>21.5</v>
      </c>
      <c r="F128" s="62">
        <v>24</v>
      </c>
      <c r="G128" s="62">
        <v>23.8</v>
      </c>
      <c r="H128" s="63">
        <v>44608</v>
      </c>
      <c r="J128" s="61"/>
      <c r="K128" s="58">
        <v>93</v>
      </c>
      <c r="L128" s="62">
        <v>27.3</v>
      </c>
      <c r="M128" s="62">
        <v>33.5</v>
      </c>
      <c r="N128" s="62">
        <v>24</v>
      </c>
      <c r="O128" s="582"/>
      <c r="P128" s="582"/>
      <c r="Q128" s="63">
        <v>44680</v>
      </c>
    </row>
    <row r="129" spans="1:17" x14ac:dyDescent="0.3">
      <c r="A129" s="61"/>
      <c r="B129" s="58">
        <v>23</v>
      </c>
      <c r="C129" s="62">
        <v>24.7</v>
      </c>
      <c r="D129" s="62">
        <v>29.2</v>
      </c>
      <c r="E129" s="62">
        <v>21.5</v>
      </c>
      <c r="F129" s="62">
        <v>23.7</v>
      </c>
      <c r="G129" s="62">
        <v>23.4</v>
      </c>
      <c r="H129" s="63">
        <v>44610</v>
      </c>
      <c r="J129" s="61"/>
      <c r="K129" s="58">
        <v>96</v>
      </c>
      <c r="L129" s="62">
        <v>27.4</v>
      </c>
      <c r="M129" s="62">
        <v>33.799999999999997</v>
      </c>
      <c r="N129" s="62">
        <v>23.6</v>
      </c>
      <c r="O129" s="582"/>
      <c r="P129" s="582"/>
      <c r="Q129" s="63" t="s">
        <v>115</v>
      </c>
    </row>
    <row r="130" spans="1:17" x14ac:dyDescent="0.3">
      <c r="A130" s="61"/>
      <c r="B130" s="58">
        <v>26</v>
      </c>
      <c r="C130" s="62">
        <v>24.7</v>
      </c>
      <c r="D130" s="62">
        <v>30.9</v>
      </c>
      <c r="E130" s="62">
        <v>21.8</v>
      </c>
      <c r="F130" s="62">
        <v>23.8</v>
      </c>
      <c r="G130" s="62">
        <v>24.2</v>
      </c>
      <c r="H130" s="63">
        <v>44613</v>
      </c>
      <c r="J130" s="61"/>
      <c r="K130" s="58">
        <v>98</v>
      </c>
      <c r="L130" s="62">
        <v>28.1</v>
      </c>
      <c r="M130" s="62">
        <v>33.6</v>
      </c>
      <c r="N130" s="64">
        <v>24.3</v>
      </c>
      <c r="O130" s="582"/>
      <c r="P130" s="582"/>
      <c r="Q130" s="63">
        <v>44685</v>
      </c>
    </row>
    <row r="131" spans="1:17" x14ac:dyDescent="0.3">
      <c r="A131" s="61"/>
      <c r="B131" s="58">
        <v>28</v>
      </c>
      <c r="C131" s="62">
        <v>24.8</v>
      </c>
      <c r="D131" s="62">
        <v>30.9</v>
      </c>
      <c r="E131" s="64">
        <v>21.9</v>
      </c>
      <c r="F131" s="62">
        <v>24.6</v>
      </c>
      <c r="G131" s="62">
        <v>24.4</v>
      </c>
      <c r="H131" s="63">
        <v>44615</v>
      </c>
      <c r="J131" s="61"/>
      <c r="K131" s="58"/>
      <c r="L131" s="62"/>
      <c r="M131" s="62"/>
      <c r="N131" s="62"/>
      <c r="O131" s="582"/>
      <c r="P131" s="582"/>
      <c r="Q131" s="63"/>
    </row>
    <row r="132" spans="1:17" x14ac:dyDescent="0.3">
      <c r="A132" s="61"/>
      <c r="B132" s="58">
        <v>30</v>
      </c>
      <c r="C132" s="62">
        <v>24.7</v>
      </c>
      <c r="D132" s="62">
        <v>31.3</v>
      </c>
      <c r="E132" s="62">
        <v>22.2</v>
      </c>
      <c r="F132" s="62">
        <v>24.8</v>
      </c>
      <c r="G132" s="64">
        <v>24.2</v>
      </c>
      <c r="H132" s="63">
        <v>44617</v>
      </c>
      <c r="J132" s="61"/>
      <c r="K132" s="58"/>
      <c r="L132" s="62"/>
      <c r="M132" s="62"/>
      <c r="N132" s="62"/>
      <c r="O132" s="582"/>
      <c r="P132" s="582"/>
      <c r="Q132" s="63"/>
    </row>
    <row r="133" spans="1:17" x14ac:dyDescent="0.3">
      <c r="A133" s="61"/>
      <c r="B133" s="58">
        <v>33</v>
      </c>
      <c r="C133" s="62">
        <v>25.2</v>
      </c>
      <c r="D133" s="62">
        <v>31.7</v>
      </c>
      <c r="E133" s="62">
        <v>22.2</v>
      </c>
      <c r="F133" s="62">
        <v>24.5</v>
      </c>
      <c r="G133" s="64">
        <v>24.8</v>
      </c>
      <c r="H133" s="63">
        <v>44620</v>
      </c>
      <c r="J133" s="61"/>
      <c r="K133" s="58"/>
      <c r="L133" s="62"/>
      <c r="M133" s="62"/>
      <c r="N133" s="62"/>
      <c r="O133" s="582"/>
      <c r="P133" s="582"/>
      <c r="Q133" s="63"/>
    </row>
    <row r="134" spans="1:17" x14ac:dyDescent="0.3">
      <c r="A134" s="61"/>
      <c r="B134" s="58">
        <v>35</v>
      </c>
      <c r="C134" s="62">
        <v>25.7</v>
      </c>
      <c r="D134" s="62">
        <v>32.200000000000003</v>
      </c>
      <c r="E134" s="62">
        <v>22.6</v>
      </c>
      <c r="F134" s="62">
        <v>24.9</v>
      </c>
      <c r="G134" s="64">
        <v>24.6</v>
      </c>
      <c r="H134" s="63">
        <v>44622</v>
      </c>
      <c r="J134" s="61"/>
      <c r="K134" s="58"/>
      <c r="L134" s="62"/>
      <c r="M134" s="62"/>
      <c r="N134" s="62"/>
      <c r="O134" s="582"/>
      <c r="P134" s="582"/>
      <c r="Q134" s="63"/>
    </row>
    <row r="135" spans="1:17" x14ac:dyDescent="0.3">
      <c r="A135" s="61"/>
      <c r="B135" s="58">
        <v>37</v>
      </c>
      <c r="C135" s="62">
        <v>24.9</v>
      </c>
      <c r="D135" s="62">
        <v>31.3</v>
      </c>
      <c r="E135" s="62">
        <v>22.4</v>
      </c>
      <c r="F135" s="62">
        <v>24.7</v>
      </c>
      <c r="G135" s="64">
        <v>23.9</v>
      </c>
      <c r="H135" s="63">
        <v>44624</v>
      </c>
      <c r="J135" s="61"/>
      <c r="K135" s="58"/>
      <c r="L135" s="62"/>
      <c r="M135" s="62"/>
      <c r="N135" s="62"/>
      <c r="O135" s="582"/>
      <c r="P135" s="582"/>
      <c r="Q135" s="63"/>
    </row>
    <row r="136" spans="1:17" x14ac:dyDescent="0.3">
      <c r="A136" s="61"/>
      <c r="B136" s="58">
        <v>40</v>
      </c>
      <c r="C136" s="62">
        <v>25.8</v>
      </c>
      <c r="D136" s="62">
        <v>31.8</v>
      </c>
      <c r="E136" s="62">
        <v>22.6</v>
      </c>
      <c r="F136" s="62">
        <v>24.8</v>
      </c>
      <c r="G136" s="64">
        <v>24.4</v>
      </c>
      <c r="H136" s="63">
        <v>44627</v>
      </c>
      <c r="J136" s="61"/>
      <c r="K136" s="58"/>
      <c r="L136" s="62"/>
      <c r="M136" s="62"/>
      <c r="N136" s="62"/>
      <c r="O136" s="582"/>
      <c r="P136" s="582"/>
      <c r="Q136" s="63"/>
    </row>
    <row r="137" spans="1:17" x14ac:dyDescent="0.3">
      <c r="A137" s="61"/>
      <c r="B137" s="58">
        <v>42</v>
      </c>
      <c r="C137" s="62">
        <v>25.9</v>
      </c>
      <c r="D137" s="62">
        <v>32</v>
      </c>
      <c r="E137" s="62">
        <v>23.1</v>
      </c>
      <c r="F137" s="62">
        <v>25</v>
      </c>
      <c r="G137" s="64">
        <v>25.1</v>
      </c>
      <c r="H137" s="63">
        <v>44629</v>
      </c>
      <c r="J137" s="61"/>
      <c r="K137" s="58"/>
      <c r="L137" s="62"/>
      <c r="M137" s="62"/>
      <c r="N137" s="62"/>
      <c r="O137" s="582"/>
      <c r="P137" s="582"/>
      <c r="Q137" s="63"/>
    </row>
    <row r="138" spans="1:17" x14ac:dyDescent="0.3">
      <c r="A138" s="61"/>
      <c r="B138" s="58">
        <v>44</v>
      </c>
      <c r="C138" s="62">
        <v>25.6</v>
      </c>
      <c r="D138" s="62">
        <v>31.5</v>
      </c>
      <c r="E138" s="62">
        <v>22.7</v>
      </c>
      <c r="F138" s="62">
        <v>24.3</v>
      </c>
      <c r="G138" s="64">
        <v>24.8</v>
      </c>
      <c r="H138" s="63">
        <v>44631</v>
      </c>
      <c r="J138" s="61"/>
      <c r="K138" s="58"/>
      <c r="L138" s="62"/>
      <c r="M138" s="62"/>
      <c r="N138" s="62"/>
      <c r="O138" s="582"/>
      <c r="P138" s="582"/>
      <c r="Q138" s="63"/>
    </row>
    <row r="139" spans="1:17" x14ac:dyDescent="0.3">
      <c r="A139" s="61"/>
      <c r="B139" s="58">
        <v>47</v>
      </c>
      <c r="C139" s="62">
        <v>26.2</v>
      </c>
      <c r="D139" s="62">
        <v>32.5</v>
      </c>
      <c r="E139" s="62">
        <v>22.8</v>
      </c>
      <c r="F139" s="62">
        <v>26</v>
      </c>
      <c r="G139" s="64">
        <v>25</v>
      </c>
      <c r="H139" s="63">
        <v>44634</v>
      </c>
      <c r="J139" s="61"/>
      <c r="K139" s="58"/>
      <c r="L139" s="62"/>
      <c r="M139" s="62"/>
      <c r="N139" s="62"/>
      <c r="O139" s="582"/>
      <c r="P139" s="582"/>
      <c r="Q139" s="63"/>
    </row>
    <row r="140" spans="1:17" x14ac:dyDescent="0.3">
      <c r="A140" s="61"/>
      <c r="B140" s="58">
        <v>49</v>
      </c>
      <c r="C140" s="62">
        <v>26.6</v>
      </c>
      <c r="D140" s="62">
        <v>32.5</v>
      </c>
      <c r="E140" s="62">
        <v>22.9</v>
      </c>
      <c r="F140" s="62">
        <v>25.4</v>
      </c>
      <c r="G140" s="64">
        <v>25.3</v>
      </c>
      <c r="H140" s="63">
        <v>44636</v>
      </c>
      <c r="J140" s="61"/>
      <c r="K140" s="58"/>
      <c r="L140" s="62"/>
      <c r="M140" s="62"/>
      <c r="N140" s="62"/>
      <c r="O140" s="582"/>
      <c r="P140" s="582"/>
      <c r="Q140" s="63"/>
    </row>
    <row r="141" spans="1:17" x14ac:dyDescent="0.3">
      <c r="A141" s="61"/>
      <c r="B141" s="58">
        <v>51</v>
      </c>
      <c r="C141" s="62">
        <v>26.3</v>
      </c>
      <c r="D141" s="62">
        <v>32.6</v>
      </c>
      <c r="E141" s="62">
        <v>23</v>
      </c>
      <c r="F141" s="62">
        <v>25.6</v>
      </c>
      <c r="G141" s="64">
        <v>24.8</v>
      </c>
      <c r="H141" s="63">
        <v>44638</v>
      </c>
      <c r="J141" s="61"/>
      <c r="K141" s="58"/>
      <c r="L141" s="62"/>
      <c r="M141" s="62"/>
      <c r="N141" s="62"/>
      <c r="O141" s="582"/>
      <c r="P141" s="582"/>
      <c r="Q141" s="63"/>
    </row>
    <row r="142" spans="1:17" x14ac:dyDescent="0.3">
      <c r="A142" s="61"/>
      <c r="B142" s="58">
        <v>54</v>
      </c>
      <c r="C142" s="62">
        <v>26.7</v>
      </c>
      <c r="D142" s="62">
        <v>32.4</v>
      </c>
      <c r="E142" s="62">
        <v>23.6</v>
      </c>
      <c r="F142" s="62">
        <v>25.7</v>
      </c>
      <c r="G142" s="64">
        <v>24.8</v>
      </c>
      <c r="H142" s="63">
        <v>44641</v>
      </c>
      <c r="J142" s="61"/>
      <c r="K142" s="58"/>
      <c r="L142" s="62"/>
      <c r="M142" s="62"/>
      <c r="N142" s="62"/>
      <c r="O142" s="582"/>
      <c r="P142" s="582"/>
      <c r="Q142" s="63"/>
    </row>
    <row r="143" spans="1:17" x14ac:dyDescent="0.3">
      <c r="A143" s="61"/>
      <c r="B143" s="58">
        <v>56</v>
      </c>
      <c r="C143" s="62">
        <v>26.6</v>
      </c>
      <c r="D143" s="62">
        <v>32.799999999999997</v>
      </c>
      <c r="E143" s="62">
        <v>23.4</v>
      </c>
      <c r="F143" s="62">
        <v>26.1</v>
      </c>
      <c r="G143" s="64">
        <v>25.1</v>
      </c>
      <c r="H143" s="63">
        <v>44643</v>
      </c>
      <c r="J143" s="61"/>
      <c r="K143" s="58"/>
      <c r="L143" s="62"/>
      <c r="M143" s="62"/>
      <c r="N143" s="62"/>
      <c r="O143" s="582"/>
      <c r="P143" s="582"/>
      <c r="Q143" s="63"/>
    </row>
    <row r="144" spans="1:17" x14ac:dyDescent="0.3">
      <c r="A144" s="61"/>
      <c r="B144" s="58">
        <v>58</v>
      </c>
      <c r="C144" s="62">
        <v>26.7</v>
      </c>
      <c r="D144" s="62">
        <v>32.1</v>
      </c>
      <c r="E144" s="62">
        <v>23</v>
      </c>
      <c r="F144" s="62">
        <v>24.8</v>
      </c>
      <c r="G144" s="64">
        <v>24.5</v>
      </c>
      <c r="H144" s="63">
        <v>44645</v>
      </c>
      <c r="J144" s="61"/>
      <c r="K144" s="58"/>
      <c r="L144" s="62"/>
      <c r="M144" s="62"/>
      <c r="N144" s="62"/>
      <c r="O144" s="582"/>
      <c r="P144" s="582"/>
      <c r="Q144" s="63"/>
    </row>
    <row r="145" spans="1:17" x14ac:dyDescent="0.3">
      <c r="A145" s="61"/>
      <c r="B145" s="58">
        <v>61</v>
      </c>
      <c r="C145" s="62">
        <v>26.3</v>
      </c>
      <c r="D145" s="62">
        <v>32.5</v>
      </c>
      <c r="E145" s="62">
        <v>23.2</v>
      </c>
      <c r="F145" s="62">
        <v>25.7</v>
      </c>
      <c r="G145" s="64">
        <v>24.8</v>
      </c>
      <c r="H145" s="63">
        <v>44648</v>
      </c>
      <c r="J145" s="61"/>
      <c r="K145" s="58"/>
      <c r="L145" s="62"/>
      <c r="M145" s="62"/>
      <c r="N145" s="62"/>
      <c r="O145" s="582"/>
      <c r="P145" s="582"/>
      <c r="Q145" s="63"/>
    </row>
    <row r="146" spans="1:17" x14ac:dyDescent="0.3">
      <c r="A146" s="61"/>
      <c r="B146" s="58">
        <v>63</v>
      </c>
      <c r="C146" s="62">
        <v>26.4</v>
      </c>
      <c r="D146" s="62">
        <v>32.700000000000003</v>
      </c>
      <c r="E146" s="62">
        <v>23.2</v>
      </c>
      <c r="F146" s="62">
        <v>25.3</v>
      </c>
      <c r="G146" s="64">
        <v>24.7</v>
      </c>
      <c r="H146" s="63">
        <v>44650</v>
      </c>
      <c r="J146" s="61"/>
      <c r="K146" s="58"/>
      <c r="L146" s="62"/>
      <c r="M146" s="62"/>
      <c r="N146" s="62"/>
      <c r="O146" s="582"/>
      <c r="P146" s="582"/>
      <c r="Q146" s="63"/>
    </row>
    <row r="147" spans="1:17" x14ac:dyDescent="0.3">
      <c r="A147" s="61"/>
      <c r="B147" s="58">
        <v>65</v>
      </c>
      <c r="C147" s="62">
        <v>26.4</v>
      </c>
      <c r="D147" s="62">
        <v>31.9</v>
      </c>
      <c r="E147" s="62">
        <v>22.8</v>
      </c>
      <c r="F147" s="62">
        <v>25.3</v>
      </c>
      <c r="G147" s="64">
        <v>24.7</v>
      </c>
      <c r="H147" s="63">
        <v>44652</v>
      </c>
      <c r="J147" s="61"/>
      <c r="K147" s="58"/>
      <c r="L147" s="62"/>
      <c r="M147" s="62"/>
      <c r="N147" s="62"/>
      <c r="O147" s="582"/>
      <c r="P147" s="582"/>
      <c r="Q147" s="63"/>
    </row>
    <row r="148" spans="1:17" x14ac:dyDescent="0.3">
      <c r="A148" s="61"/>
      <c r="B148" s="58">
        <v>68</v>
      </c>
      <c r="C148" s="62">
        <v>26</v>
      </c>
      <c r="D148" s="62">
        <v>32.200000000000003</v>
      </c>
      <c r="E148" s="62">
        <v>23.2</v>
      </c>
      <c r="F148" s="62">
        <v>25.6</v>
      </c>
      <c r="G148" s="62">
        <v>24.9</v>
      </c>
      <c r="H148" s="63">
        <v>44655</v>
      </c>
      <c r="J148" s="61"/>
      <c r="K148" s="58"/>
      <c r="L148" s="62"/>
      <c r="M148" s="62"/>
      <c r="N148" s="62"/>
      <c r="O148" s="582"/>
      <c r="P148" s="582"/>
      <c r="Q148" s="63"/>
    </row>
    <row r="149" spans="1:17" x14ac:dyDescent="0.3">
      <c r="A149" s="61"/>
      <c r="B149" s="58">
        <v>70</v>
      </c>
      <c r="C149" s="62">
        <v>26.7</v>
      </c>
      <c r="D149" s="62">
        <v>32.6</v>
      </c>
      <c r="E149" s="62">
        <v>23.2</v>
      </c>
      <c r="F149" s="62">
        <v>25.7</v>
      </c>
      <c r="G149" s="62">
        <v>25.2</v>
      </c>
      <c r="H149" s="63">
        <v>44657</v>
      </c>
      <c r="J149" s="61"/>
      <c r="K149" s="58"/>
      <c r="L149" s="62"/>
      <c r="M149" s="62"/>
      <c r="N149" s="62"/>
      <c r="O149" s="582"/>
      <c r="P149" s="582"/>
      <c r="Q149" s="60"/>
    </row>
    <row r="150" spans="1:17" x14ac:dyDescent="0.3">
      <c r="A150" s="61"/>
      <c r="B150" s="58">
        <v>72</v>
      </c>
      <c r="C150" s="62">
        <v>26.3</v>
      </c>
      <c r="D150" s="62">
        <v>32.9</v>
      </c>
      <c r="E150" s="62">
        <v>22.9</v>
      </c>
      <c r="F150" s="62">
        <v>25.4</v>
      </c>
      <c r="G150" s="62">
        <v>24.8</v>
      </c>
      <c r="H150" s="60">
        <v>44659</v>
      </c>
      <c r="J150" s="61"/>
      <c r="K150" s="58"/>
      <c r="L150" s="62"/>
      <c r="M150" s="62"/>
      <c r="N150" s="62"/>
      <c r="O150" s="582"/>
      <c r="P150" s="582"/>
      <c r="Q150" s="60"/>
    </row>
    <row r="151" spans="1:17" x14ac:dyDescent="0.3">
      <c r="A151" s="61"/>
      <c r="B151" s="58"/>
      <c r="C151" s="62"/>
      <c r="D151" s="62"/>
      <c r="E151" s="62"/>
      <c r="F151" s="62"/>
      <c r="G151" s="62"/>
      <c r="H151" s="63"/>
      <c r="J151" s="61"/>
      <c r="K151" s="58"/>
      <c r="L151" s="62"/>
      <c r="M151" s="62"/>
      <c r="N151" s="62"/>
      <c r="O151" s="582"/>
      <c r="P151" s="582"/>
      <c r="Q151" s="60"/>
    </row>
    <row r="152" spans="1:17" ht="15" thickBot="1" x14ac:dyDescent="0.35">
      <c r="A152" s="66"/>
      <c r="B152" s="67"/>
      <c r="C152" s="62"/>
      <c r="D152" s="62"/>
      <c r="E152" s="62"/>
      <c r="F152" s="62"/>
      <c r="G152" s="62"/>
      <c r="H152" s="68"/>
      <c r="J152" s="61"/>
      <c r="K152" s="58"/>
      <c r="L152" s="62"/>
      <c r="M152" s="62"/>
      <c r="N152" s="62"/>
      <c r="O152" s="582"/>
      <c r="P152" s="582"/>
      <c r="Q152" s="60"/>
    </row>
    <row r="153" spans="1:17" ht="15.6" thickTop="1" thickBot="1" x14ac:dyDescent="0.35">
      <c r="A153" s="556" t="s">
        <v>82</v>
      </c>
      <c r="B153" s="557"/>
      <c r="C153" s="69"/>
      <c r="D153" s="69"/>
      <c r="E153" s="69"/>
      <c r="F153" s="69"/>
      <c r="G153" s="69"/>
      <c r="H153" s="558"/>
      <c r="J153" s="61"/>
      <c r="K153" s="58"/>
      <c r="L153" s="62"/>
      <c r="M153" s="62"/>
      <c r="N153" s="62"/>
      <c r="O153" s="583"/>
      <c r="P153" s="583"/>
      <c r="Q153" s="63"/>
    </row>
    <row r="154" spans="1:17" ht="15.6" thickTop="1" thickBot="1" x14ac:dyDescent="0.35">
      <c r="A154" s="561" t="s">
        <v>83</v>
      </c>
      <c r="B154" s="562"/>
      <c r="C154" s="70"/>
      <c r="D154" s="70"/>
      <c r="E154" s="70"/>
      <c r="F154" s="70"/>
      <c r="G154" s="70"/>
      <c r="H154" s="559"/>
      <c r="J154" s="66"/>
      <c r="K154" s="67"/>
      <c r="L154" s="62"/>
      <c r="M154" s="62"/>
      <c r="N154" s="62"/>
      <c r="O154" s="62"/>
      <c r="P154" s="62"/>
      <c r="Q154" s="68"/>
    </row>
    <row r="155" spans="1:17" ht="15" thickTop="1" x14ac:dyDescent="0.3">
      <c r="A155" s="545" t="s">
        <v>84</v>
      </c>
      <c r="B155" s="545"/>
      <c r="C155" s="563"/>
      <c r="D155" s="563"/>
      <c r="E155" s="563"/>
      <c r="F155" s="563"/>
      <c r="G155" s="563"/>
      <c r="H155" s="559"/>
      <c r="J155" s="556" t="s">
        <v>82</v>
      </c>
      <c r="K155" s="557"/>
      <c r="L155" s="69"/>
      <c r="M155" s="69"/>
      <c r="N155" s="69"/>
      <c r="O155" s="69"/>
      <c r="P155" s="69"/>
      <c r="Q155" s="558"/>
    </row>
    <row r="156" spans="1:17" x14ac:dyDescent="0.3">
      <c r="A156" s="546"/>
      <c r="B156" s="546"/>
      <c r="C156" s="564"/>
      <c r="D156" s="564"/>
      <c r="E156" s="564"/>
      <c r="F156" s="564"/>
      <c r="G156" s="564"/>
      <c r="H156" s="559"/>
      <c r="J156" s="561" t="s">
        <v>83</v>
      </c>
      <c r="K156" s="562"/>
      <c r="L156" s="70"/>
      <c r="M156" s="70"/>
      <c r="N156" s="70"/>
      <c r="O156" s="70"/>
      <c r="P156" s="70"/>
      <c r="Q156" s="559"/>
    </row>
    <row r="157" spans="1:17" x14ac:dyDescent="0.3">
      <c r="A157" s="547"/>
      <c r="B157" s="547"/>
      <c r="C157" s="565"/>
      <c r="D157" s="565"/>
      <c r="E157" s="565"/>
      <c r="F157" s="565"/>
      <c r="G157" s="565"/>
      <c r="H157" s="559"/>
      <c r="J157" s="545" t="s">
        <v>84</v>
      </c>
      <c r="K157" s="545"/>
      <c r="L157" s="563"/>
      <c r="M157" s="563"/>
      <c r="N157" s="563"/>
      <c r="O157" s="563"/>
      <c r="P157" s="563"/>
      <c r="Q157" s="559"/>
    </row>
    <row r="158" spans="1:17" x14ac:dyDescent="0.3">
      <c r="A158" s="545" t="s">
        <v>85</v>
      </c>
      <c r="B158" s="545"/>
      <c r="C158" s="548"/>
      <c r="D158" s="551"/>
      <c r="E158" s="548"/>
      <c r="F158" s="548"/>
      <c r="G158" s="548"/>
      <c r="H158" s="559"/>
      <c r="J158" s="546"/>
      <c r="K158" s="546"/>
      <c r="L158" s="564"/>
      <c r="M158" s="564"/>
      <c r="N158" s="564"/>
      <c r="O158" s="564"/>
      <c r="P158" s="564"/>
      <c r="Q158" s="559"/>
    </row>
    <row r="159" spans="1:17" x14ac:dyDescent="0.3">
      <c r="A159" s="546"/>
      <c r="B159" s="546"/>
      <c r="C159" s="549"/>
      <c r="D159" s="552"/>
      <c r="E159" s="549"/>
      <c r="F159" s="549"/>
      <c r="G159" s="549"/>
      <c r="H159" s="559"/>
      <c r="J159" s="547"/>
      <c r="K159" s="547"/>
      <c r="L159" s="565"/>
      <c r="M159" s="565"/>
      <c r="N159" s="565"/>
      <c r="O159" s="565"/>
      <c r="P159" s="565"/>
      <c r="Q159" s="559"/>
    </row>
    <row r="160" spans="1:17" x14ac:dyDescent="0.3">
      <c r="A160" s="546"/>
      <c r="B160" s="546"/>
      <c r="C160" s="549"/>
      <c r="D160" s="552"/>
      <c r="E160" s="549"/>
      <c r="F160" s="549"/>
      <c r="G160" s="549"/>
      <c r="H160" s="559"/>
      <c r="J160" s="545" t="s">
        <v>85</v>
      </c>
      <c r="K160" s="545"/>
      <c r="L160" s="548"/>
      <c r="M160" s="551"/>
      <c r="N160" s="548"/>
      <c r="O160" s="548"/>
      <c r="P160" s="548"/>
      <c r="Q160" s="559"/>
    </row>
    <row r="161" spans="1:17" x14ac:dyDescent="0.3">
      <c r="A161" s="546"/>
      <c r="B161" s="546"/>
      <c r="C161" s="549"/>
      <c r="D161" s="552"/>
      <c r="E161" s="549"/>
      <c r="F161" s="549"/>
      <c r="G161" s="549"/>
      <c r="H161" s="559"/>
      <c r="J161" s="546"/>
      <c r="K161" s="546"/>
      <c r="L161" s="549"/>
      <c r="M161" s="552"/>
      <c r="N161" s="549"/>
      <c r="O161" s="549"/>
      <c r="P161" s="549"/>
      <c r="Q161" s="559"/>
    </row>
    <row r="162" spans="1:17" x14ac:dyDescent="0.3">
      <c r="A162" s="547"/>
      <c r="B162" s="547"/>
      <c r="C162" s="550"/>
      <c r="D162" s="553"/>
      <c r="E162" s="550"/>
      <c r="F162" s="550"/>
      <c r="G162" s="550"/>
      <c r="H162" s="560"/>
      <c r="J162" s="546"/>
      <c r="K162" s="546"/>
      <c r="L162" s="549"/>
      <c r="M162" s="552"/>
      <c r="N162" s="549"/>
      <c r="O162" s="549"/>
      <c r="P162" s="549"/>
      <c r="Q162" s="559"/>
    </row>
    <row r="163" spans="1:17" x14ac:dyDescent="0.3">
      <c r="D163" s="72"/>
      <c r="J163" s="546"/>
      <c r="K163" s="546"/>
      <c r="L163" s="549"/>
      <c r="M163" s="552"/>
      <c r="N163" s="549"/>
      <c r="O163" s="549"/>
      <c r="P163" s="549"/>
      <c r="Q163" s="559"/>
    </row>
    <row r="164" spans="1:17" x14ac:dyDescent="0.3">
      <c r="J164" s="547"/>
      <c r="K164" s="547"/>
      <c r="L164" s="550"/>
      <c r="M164" s="553"/>
      <c r="N164" s="550"/>
      <c r="O164" s="550"/>
      <c r="P164" s="550"/>
      <c r="Q164" s="560"/>
    </row>
    <row r="165" spans="1:17" x14ac:dyDescent="0.3">
      <c r="M165" s="72"/>
    </row>
    <row r="166" spans="1:17" x14ac:dyDescent="0.3">
      <c r="A166" s="51" t="s">
        <v>63</v>
      </c>
      <c r="B166" s="52">
        <v>1476221</v>
      </c>
      <c r="D166" s="541" t="s">
        <v>64</v>
      </c>
      <c r="E166" s="541"/>
      <c r="F166" s="542" t="s">
        <v>65</v>
      </c>
      <c r="G166" s="542"/>
      <c r="H166" s="542"/>
    </row>
    <row r="167" spans="1:17" x14ac:dyDescent="0.3">
      <c r="A167" s="51" t="s">
        <v>66</v>
      </c>
      <c r="B167" s="53">
        <v>44530</v>
      </c>
      <c r="D167" s="541" t="s">
        <v>67</v>
      </c>
      <c r="E167" s="541"/>
      <c r="F167" s="542" t="s">
        <v>68</v>
      </c>
      <c r="G167" s="542"/>
      <c r="H167" s="542"/>
    </row>
    <row r="168" spans="1:17" x14ac:dyDescent="0.3">
      <c r="A168" s="51" t="s">
        <v>69</v>
      </c>
      <c r="B168" s="54">
        <v>44581</v>
      </c>
      <c r="D168" s="541" t="s">
        <v>70</v>
      </c>
      <c r="E168" s="541"/>
      <c r="F168" s="544" t="s">
        <v>86</v>
      </c>
      <c r="G168" s="544"/>
      <c r="H168" s="544"/>
      <c r="J168" s="51" t="s">
        <v>63</v>
      </c>
      <c r="K168" s="52">
        <v>1476221</v>
      </c>
      <c r="M168" s="541" t="s">
        <v>64</v>
      </c>
      <c r="N168" s="541"/>
      <c r="O168" s="542" t="s">
        <v>65</v>
      </c>
      <c r="P168" s="542"/>
      <c r="Q168" s="542"/>
    </row>
    <row r="169" spans="1:17" x14ac:dyDescent="0.3">
      <c r="A169" s="51" t="s">
        <v>72</v>
      </c>
      <c r="B169" s="54">
        <v>44587</v>
      </c>
      <c r="D169" s="541" t="s">
        <v>73</v>
      </c>
      <c r="E169" s="541"/>
      <c r="F169" s="541"/>
      <c r="G169" s="542" t="s">
        <v>74</v>
      </c>
      <c r="H169" s="542"/>
      <c r="J169" s="51" t="s">
        <v>66</v>
      </c>
      <c r="K169" s="53">
        <v>44530</v>
      </c>
      <c r="M169" s="541" t="s">
        <v>67</v>
      </c>
      <c r="N169" s="541"/>
      <c r="O169" s="542" t="s">
        <v>68</v>
      </c>
      <c r="P169" s="542"/>
      <c r="Q169" s="542"/>
    </row>
    <row r="170" spans="1:17" x14ac:dyDescent="0.3">
      <c r="D170" s="541" t="s">
        <v>75</v>
      </c>
      <c r="E170" s="541"/>
      <c r="F170" s="542" t="s">
        <v>76</v>
      </c>
      <c r="G170" s="542"/>
      <c r="H170" s="542"/>
      <c r="J170" s="51" t="s">
        <v>69</v>
      </c>
      <c r="K170" s="54">
        <v>44581</v>
      </c>
      <c r="M170" s="541" t="s">
        <v>70</v>
      </c>
      <c r="N170" s="541"/>
      <c r="O170" s="544" t="s">
        <v>86</v>
      </c>
      <c r="P170" s="544"/>
      <c r="Q170" s="544"/>
    </row>
    <row r="171" spans="1:17" x14ac:dyDescent="0.3">
      <c r="D171" s="541" t="s">
        <v>77</v>
      </c>
      <c r="E171" s="541"/>
      <c r="F171" s="543" t="s">
        <v>78</v>
      </c>
      <c r="G171" s="543"/>
      <c r="H171" s="543"/>
      <c r="J171" s="51" t="s">
        <v>72</v>
      </c>
      <c r="K171" s="54">
        <v>44587</v>
      </c>
      <c r="M171" s="541" t="s">
        <v>73</v>
      </c>
      <c r="N171" s="541"/>
      <c r="O171" s="541"/>
      <c r="P171" s="542" t="s">
        <v>74</v>
      </c>
      <c r="Q171" s="542"/>
    </row>
    <row r="172" spans="1:17" x14ac:dyDescent="0.3">
      <c r="M172" s="541" t="s">
        <v>75</v>
      </c>
      <c r="N172" s="541"/>
      <c r="O172" s="542" t="s">
        <v>76</v>
      </c>
      <c r="P172" s="542"/>
      <c r="Q172" s="542"/>
    </row>
    <row r="173" spans="1:17" x14ac:dyDescent="0.3">
      <c r="C173" s="55">
        <f>MAX(C176:C206)*0.85</f>
        <v>25.244999999999997</v>
      </c>
      <c r="D173" s="55">
        <f>MAX(D176:D206)*0.85</f>
        <v>26.86</v>
      </c>
      <c r="E173" s="55">
        <f>MAX(E176)*0.85</f>
        <v>21.25</v>
      </c>
      <c r="F173" s="55">
        <f>MAX(F176:F206)*0.85</f>
        <v>25.5</v>
      </c>
      <c r="G173" s="55">
        <f>MAX(G176:G206)*0.85</f>
        <v>26.435000000000002</v>
      </c>
      <c r="M173" s="541" t="s">
        <v>77</v>
      </c>
      <c r="N173" s="541"/>
      <c r="O173" s="543" t="s">
        <v>78</v>
      </c>
      <c r="P173" s="543"/>
      <c r="Q173" s="543"/>
    </row>
    <row r="175" spans="1:17" ht="15" thickBot="1" x14ac:dyDescent="0.35">
      <c r="A175" s="554" t="s">
        <v>79</v>
      </c>
      <c r="B175" s="555"/>
      <c r="C175" s="56">
        <v>123</v>
      </c>
      <c r="D175" s="56">
        <v>124</v>
      </c>
      <c r="E175" s="56">
        <v>125</v>
      </c>
      <c r="F175" s="56">
        <v>126</v>
      </c>
      <c r="G175" s="56">
        <v>127</v>
      </c>
      <c r="H175" s="56" t="s">
        <v>80</v>
      </c>
      <c r="L175" s="55">
        <f>MAX(L178:L208)*0.85</f>
        <v>25.244999999999997</v>
      </c>
      <c r="M175" s="55">
        <f>MAX(M178:M208)*0.85</f>
        <v>27.285</v>
      </c>
      <c r="N175" s="55">
        <f>MAX(N178)*0.85</f>
        <v>29.154999999999998</v>
      </c>
      <c r="O175" s="55">
        <f>MAX(O178:O208)*0.85</f>
        <v>25.5</v>
      </c>
      <c r="P175" s="55">
        <f>MAX(P178:P208)*0.85</f>
        <v>26.264999999999997</v>
      </c>
    </row>
    <row r="176" spans="1:17" ht="15" thickTop="1" x14ac:dyDescent="0.3">
      <c r="A176" s="57"/>
      <c r="B176" s="58">
        <v>1</v>
      </c>
      <c r="C176" s="59">
        <v>21.7</v>
      </c>
      <c r="D176" s="59">
        <v>23</v>
      </c>
      <c r="E176" s="59">
        <v>25</v>
      </c>
      <c r="F176" s="59">
        <v>20</v>
      </c>
      <c r="G176" s="59">
        <v>23.4</v>
      </c>
      <c r="H176" s="60">
        <v>44582</v>
      </c>
    </row>
    <row r="177" spans="1:17" ht="15" thickBot="1" x14ac:dyDescent="0.35">
      <c r="A177" s="61" t="s">
        <v>81</v>
      </c>
      <c r="B177" s="58">
        <v>-1</v>
      </c>
      <c r="C177" s="62">
        <v>22.7</v>
      </c>
      <c r="D177" s="62">
        <v>25.2</v>
      </c>
      <c r="E177" s="62">
        <v>27.7</v>
      </c>
      <c r="F177" s="62">
        <v>26.6</v>
      </c>
      <c r="G177" s="62">
        <v>24.5</v>
      </c>
      <c r="H177" s="63">
        <v>44586</v>
      </c>
      <c r="J177" s="554" t="s">
        <v>93</v>
      </c>
      <c r="K177" s="555"/>
      <c r="L177" s="56">
        <v>123</v>
      </c>
      <c r="M177" s="56">
        <v>124</v>
      </c>
      <c r="N177" s="56">
        <v>125</v>
      </c>
      <c r="O177" s="56">
        <v>126</v>
      </c>
      <c r="P177" s="56">
        <v>127</v>
      </c>
      <c r="Q177" s="56" t="s">
        <v>80</v>
      </c>
    </row>
    <row r="178" spans="1:17" ht="15" thickTop="1" x14ac:dyDescent="0.3">
      <c r="A178" s="61"/>
      <c r="B178" s="58">
        <v>1</v>
      </c>
      <c r="C178" s="62">
        <v>21.9</v>
      </c>
      <c r="D178" s="62">
        <v>24.8</v>
      </c>
      <c r="E178" s="62">
        <v>27.2</v>
      </c>
      <c r="F178" s="62">
        <v>24.4</v>
      </c>
      <c r="G178" s="62">
        <v>23.9</v>
      </c>
      <c r="H178" s="63">
        <v>44588</v>
      </c>
      <c r="J178" s="57"/>
      <c r="K178" s="58">
        <v>77</v>
      </c>
      <c r="L178" s="59">
        <v>29.7</v>
      </c>
      <c r="M178" s="59">
        <v>32.1</v>
      </c>
      <c r="N178" s="59">
        <v>34.299999999999997</v>
      </c>
      <c r="O178" s="59">
        <v>30</v>
      </c>
      <c r="P178" s="59">
        <v>30.8</v>
      </c>
      <c r="Q178" s="60">
        <v>44664</v>
      </c>
    </row>
    <row r="179" spans="1:17" x14ac:dyDescent="0.3">
      <c r="A179" s="61"/>
      <c r="B179" s="58">
        <v>7</v>
      </c>
      <c r="C179" s="62">
        <v>23.2</v>
      </c>
      <c r="D179" s="62">
        <v>26.1</v>
      </c>
      <c r="E179" s="62">
        <v>27.9</v>
      </c>
      <c r="F179" s="62">
        <v>24.6</v>
      </c>
      <c r="G179" s="62">
        <v>25.3</v>
      </c>
      <c r="H179" s="63">
        <v>44594</v>
      </c>
      <c r="J179" s="61"/>
      <c r="K179" s="58">
        <v>79</v>
      </c>
      <c r="L179" s="62">
        <v>29.6</v>
      </c>
      <c r="M179" s="62">
        <v>31.8</v>
      </c>
      <c r="N179" s="62">
        <v>24.3</v>
      </c>
      <c r="O179" s="62">
        <v>29.8</v>
      </c>
      <c r="P179" s="62">
        <v>30.4</v>
      </c>
      <c r="Q179" s="63">
        <v>44666</v>
      </c>
    </row>
    <row r="180" spans="1:17" x14ac:dyDescent="0.3">
      <c r="A180" s="61"/>
      <c r="B180" s="58">
        <v>10</v>
      </c>
      <c r="C180" s="62">
        <v>23.8</v>
      </c>
      <c r="D180" s="62">
        <v>26.5</v>
      </c>
      <c r="E180" s="62">
        <v>28.3</v>
      </c>
      <c r="F180" s="62">
        <v>24.8</v>
      </c>
      <c r="G180" s="62">
        <v>25.1</v>
      </c>
      <c r="H180" s="63">
        <v>44597</v>
      </c>
      <c r="J180" s="61"/>
      <c r="K180" s="58">
        <v>82</v>
      </c>
      <c r="L180" s="62">
        <v>29.7</v>
      </c>
      <c r="M180" s="62">
        <v>31.4</v>
      </c>
      <c r="N180" s="62">
        <v>34.4</v>
      </c>
      <c r="O180" s="62">
        <v>29.9</v>
      </c>
      <c r="P180" s="62">
        <v>30.9</v>
      </c>
      <c r="Q180" s="63">
        <v>37364</v>
      </c>
    </row>
    <row r="181" spans="1:17" x14ac:dyDescent="0.3">
      <c r="A181" s="61"/>
      <c r="B181" s="58">
        <v>14</v>
      </c>
      <c r="C181" s="62">
        <v>25.4</v>
      </c>
      <c r="D181" s="62">
        <v>28.5</v>
      </c>
      <c r="E181" s="62">
        <v>29.6</v>
      </c>
      <c r="F181" s="62">
        <v>26.7</v>
      </c>
      <c r="G181" s="62">
        <v>26.4</v>
      </c>
      <c r="H181" s="63">
        <v>44601</v>
      </c>
      <c r="J181" s="61"/>
      <c r="K181" s="58">
        <v>84</v>
      </c>
      <c r="L181" s="581" t="s">
        <v>113</v>
      </c>
      <c r="M181" s="581" t="s">
        <v>113</v>
      </c>
      <c r="N181" s="62"/>
      <c r="O181" s="62"/>
      <c r="P181" s="62"/>
      <c r="Q181" s="63">
        <v>44671</v>
      </c>
    </row>
    <row r="182" spans="1:17" x14ac:dyDescent="0.3">
      <c r="A182" s="61"/>
      <c r="B182" s="58">
        <v>21</v>
      </c>
      <c r="C182" s="62">
        <v>26.3</v>
      </c>
      <c r="D182" s="62">
        <v>28.7</v>
      </c>
      <c r="E182" s="62">
        <v>31.6</v>
      </c>
      <c r="F182" s="62">
        <v>28.3</v>
      </c>
      <c r="G182" s="62">
        <v>28.1</v>
      </c>
      <c r="H182" s="63">
        <v>44608</v>
      </c>
      <c r="J182" s="61"/>
      <c r="K182" s="58">
        <v>86</v>
      </c>
      <c r="L182" s="582"/>
      <c r="M182" s="582"/>
      <c r="N182" s="62">
        <v>34.5</v>
      </c>
      <c r="O182" s="62">
        <v>28.1</v>
      </c>
      <c r="P182" s="62">
        <v>30</v>
      </c>
      <c r="Q182" s="63">
        <v>44673</v>
      </c>
    </row>
    <row r="183" spans="1:17" x14ac:dyDescent="0.3">
      <c r="A183" s="61"/>
      <c r="B183" s="58">
        <v>23</v>
      </c>
      <c r="C183" s="62">
        <v>25.3</v>
      </c>
      <c r="D183" s="62">
        <v>28.5</v>
      </c>
      <c r="E183" s="62">
        <v>30.5</v>
      </c>
      <c r="F183" s="62">
        <v>28</v>
      </c>
      <c r="G183" s="62">
        <v>26.7</v>
      </c>
      <c r="H183" s="63">
        <v>44610</v>
      </c>
      <c r="J183" s="61"/>
      <c r="K183" s="58">
        <v>89</v>
      </c>
      <c r="L183" s="582"/>
      <c r="M183" s="582"/>
      <c r="N183" s="62">
        <v>34.5</v>
      </c>
      <c r="O183" s="62">
        <v>28.1</v>
      </c>
      <c r="P183" s="62">
        <v>30</v>
      </c>
      <c r="Q183" s="63">
        <v>44676</v>
      </c>
    </row>
    <row r="184" spans="1:17" x14ac:dyDescent="0.3">
      <c r="A184" s="61"/>
      <c r="B184" s="58">
        <v>26</v>
      </c>
      <c r="C184" s="62">
        <v>26.7</v>
      </c>
      <c r="D184" s="62">
        <v>29.2</v>
      </c>
      <c r="E184" s="62">
        <v>31.7</v>
      </c>
      <c r="F184" s="62">
        <v>28.6</v>
      </c>
      <c r="G184" s="62">
        <v>26.9</v>
      </c>
      <c r="H184" s="63">
        <v>44613</v>
      </c>
      <c r="J184" s="61"/>
      <c r="K184" s="58">
        <v>91</v>
      </c>
      <c r="L184" s="582"/>
      <c r="M184" s="582"/>
      <c r="N184" s="62">
        <v>34.200000000000003</v>
      </c>
      <c r="O184" s="62">
        <v>28.3</v>
      </c>
      <c r="P184" s="62">
        <v>30</v>
      </c>
      <c r="Q184" s="63">
        <v>44678</v>
      </c>
    </row>
    <row r="185" spans="1:17" x14ac:dyDescent="0.3">
      <c r="A185" s="61"/>
      <c r="B185" s="58">
        <v>28</v>
      </c>
      <c r="C185" s="62">
        <v>27</v>
      </c>
      <c r="D185" s="62">
        <v>29.4</v>
      </c>
      <c r="E185" s="64">
        <v>31.1</v>
      </c>
      <c r="F185" s="62">
        <v>28.1</v>
      </c>
      <c r="G185" s="62">
        <v>27.5</v>
      </c>
      <c r="H185" s="63">
        <v>44615</v>
      </c>
      <c r="J185" s="61"/>
      <c r="K185" s="58">
        <v>93</v>
      </c>
      <c r="L185" s="582"/>
      <c r="M185" s="582"/>
      <c r="N185" s="62">
        <v>24.9</v>
      </c>
      <c r="O185" s="62">
        <v>28.6</v>
      </c>
      <c r="P185" s="62">
        <v>29.9</v>
      </c>
      <c r="Q185" s="63">
        <v>44680</v>
      </c>
    </row>
    <row r="186" spans="1:17" x14ac:dyDescent="0.3">
      <c r="A186" s="61"/>
      <c r="B186" s="58">
        <v>30</v>
      </c>
      <c r="C186" s="62">
        <v>26.6</v>
      </c>
      <c r="D186" s="62">
        <v>29.5</v>
      </c>
      <c r="E186" s="62">
        <v>30.8</v>
      </c>
      <c r="F186" s="62">
        <v>28</v>
      </c>
      <c r="G186" s="64">
        <v>27.7</v>
      </c>
      <c r="H186" s="63">
        <v>44617</v>
      </c>
      <c r="J186" s="61"/>
      <c r="K186" s="58">
        <v>96</v>
      </c>
      <c r="L186" s="582"/>
      <c r="M186" s="582"/>
      <c r="N186" s="62">
        <v>34.299999999999997</v>
      </c>
      <c r="O186" s="62">
        <v>29.2</v>
      </c>
      <c r="P186" s="62">
        <v>30.7</v>
      </c>
      <c r="Q186" s="63">
        <v>44683</v>
      </c>
    </row>
    <row r="187" spans="1:17" x14ac:dyDescent="0.3">
      <c r="A187" s="61"/>
      <c r="B187" s="58">
        <v>33</v>
      </c>
      <c r="C187" s="62">
        <v>27.3</v>
      </c>
      <c r="D187" s="62">
        <v>30.7</v>
      </c>
      <c r="E187" s="62">
        <v>30.8</v>
      </c>
      <c r="F187" s="62">
        <v>28.6</v>
      </c>
      <c r="G187" s="64">
        <v>28</v>
      </c>
      <c r="H187" s="63">
        <v>44620</v>
      </c>
      <c r="J187" s="61"/>
      <c r="K187" s="58">
        <v>98</v>
      </c>
      <c r="L187" s="582"/>
      <c r="M187" s="582"/>
      <c r="N187" s="64">
        <v>34.799999999999997</v>
      </c>
      <c r="O187" s="62">
        <v>29.6</v>
      </c>
      <c r="P187" s="62">
        <v>30.1</v>
      </c>
      <c r="Q187" s="63">
        <v>44685</v>
      </c>
    </row>
    <row r="188" spans="1:17" x14ac:dyDescent="0.3">
      <c r="A188" s="61"/>
      <c r="B188" s="58">
        <v>35</v>
      </c>
      <c r="C188" s="62">
        <v>27.7</v>
      </c>
      <c r="D188" s="62">
        <v>30.6</v>
      </c>
      <c r="E188" s="62">
        <v>31.8</v>
      </c>
      <c r="F188" s="62">
        <v>28.7</v>
      </c>
      <c r="G188" s="64">
        <v>28.4</v>
      </c>
      <c r="H188" s="63">
        <v>44622</v>
      </c>
      <c r="J188" s="61"/>
      <c r="K188" s="58"/>
      <c r="L188" s="582"/>
      <c r="M188" s="582"/>
      <c r="N188" s="584" t="s">
        <v>114</v>
      </c>
      <c r="O188" s="584" t="s">
        <v>114</v>
      </c>
      <c r="P188" s="584" t="s">
        <v>114</v>
      </c>
      <c r="Q188" s="63"/>
    </row>
    <row r="189" spans="1:17" x14ac:dyDescent="0.3">
      <c r="A189" s="61"/>
      <c r="B189" s="58">
        <v>37</v>
      </c>
      <c r="C189" s="62">
        <v>26.9</v>
      </c>
      <c r="D189" s="62">
        <v>30.7</v>
      </c>
      <c r="E189" s="62">
        <v>31.5</v>
      </c>
      <c r="F189" s="62">
        <v>29.1</v>
      </c>
      <c r="G189" s="64">
        <v>27.8</v>
      </c>
      <c r="H189" s="63">
        <v>44624</v>
      </c>
      <c r="J189" s="61"/>
      <c r="K189" s="58"/>
      <c r="L189" s="582"/>
      <c r="M189" s="582"/>
      <c r="N189" s="585"/>
      <c r="O189" s="585"/>
      <c r="P189" s="585"/>
      <c r="Q189" s="63"/>
    </row>
    <row r="190" spans="1:17" x14ac:dyDescent="0.3">
      <c r="A190" s="61"/>
      <c r="B190" s="58">
        <v>40</v>
      </c>
      <c r="C190" s="62">
        <v>27.7</v>
      </c>
      <c r="D190" s="62">
        <v>30.9</v>
      </c>
      <c r="E190" s="62">
        <v>33.700000000000003</v>
      </c>
      <c r="F190" s="62">
        <v>29.9</v>
      </c>
      <c r="G190" s="64">
        <v>28.6</v>
      </c>
      <c r="H190" s="63">
        <v>44627</v>
      </c>
      <c r="J190" s="61"/>
      <c r="K190" s="58"/>
      <c r="L190" s="582"/>
      <c r="M190" s="582"/>
      <c r="N190" s="585"/>
      <c r="O190" s="585"/>
      <c r="P190" s="585"/>
      <c r="Q190" s="63"/>
    </row>
    <row r="191" spans="1:17" x14ac:dyDescent="0.3">
      <c r="A191" s="61"/>
      <c r="B191" s="58">
        <v>42</v>
      </c>
      <c r="C191" s="62">
        <v>27.5</v>
      </c>
      <c r="D191" s="62">
        <v>31.1</v>
      </c>
      <c r="E191" s="62">
        <v>32.9</v>
      </c>
      <c r="F191" s="62">
        <v>29.6</v>
      </c>
      <c r="G191" s="64">
        <v>28.1</v>
      </c>
      <c r="H191" s="63">
        <v>44629</v>
      </c>
      <c r="J191" s="61"/>
      <c r="K191" s="58"/>
      <c r="L191" s="582"/>
      <c r="M191" s="582"/>
      <c r="N191" s="585"/>
      <c r="O191" s="585"/>
      <c r="P191" s="585"/>
      <c r="Q191" s="63"/>
    </row>
    <row r="192" spans="1:17" x14ac:dyDescent="0.3">
      <c r="A192" s="61"/>
      <c r="B192" s="58">
        <v>44</v>
      </c>
      <c r="C192" s="62">
        <v>27.7</v>
      </c>
      <c r="D192" s="62">
        <v>30.2</v>
      </c>
      <c r="E192" s="62">
        <v>32.6</v>
      </c>
      <c r="F192" s="62">
        <v>29</v>
      </c>
      <c r="G192" s="64">
        <v>28.2</v>
      </c>
      <c r="H192" s="63">
        <v>44631</v>
      </c>
      <c r="J192" s="61"/>
      <c r="K192" s="58"/>
      <c r="L192" s="582"/>
      <c r="M192" s="582"/>
      <c r="N192" s="585"/>
      <c r="O192" s="585"/>
      <c r="P192" s="585"/>
      <c r="Q192" s="63"/>
    </row>
    <row r="193" spans="1:17" x14ac:dyDescent="0.3">
      <c r="A193" s="61"/>
      <c r="B193" s="58">
        <v>47</v>
      </c>
      <c r="C193" s="62">
        <v>28</v>
      </c>
      <c r="D193" s="62">
        <v>31</v>
      </c>
      <c r="E193" s="62">
        <v>33.4</v>
      </c>
      <c r="F193" s="62">
        <v>29.2</v>
      </c>
      <c r="G193" s="64">
        <v>28.3</v>
      </c>
      <c r="H193" s="63">
        <v>44634</v>
      </c>
      <c r="J193" s="61"/>
      <c r="K193" s="58"/>
      <c r="L193" s="582"/>
      <c r="M193" s="582"/>
      <c r="N193" s="585"/>
      <c r="O193" s="585"/>
      <c r="P193" s="585"/>
      <c r="Q193" s="63"/>
    </row>
    <row r="194" spans="1:17" x14ac:dyDescent="0.3">
      <c r="A194" s="61"/>
      <c r="B194" s="58">
        <v>49</v>
      </c>
      <c r="C194" s="62">
        <v>28.6</v>
      </c>
      <c r="D194" s="62">
        <v>30.6</v>
      </c>
      <c r="E194" s="62">
        <v>33</v>
      </c>
      <c r="F194" s="62">
        <v>29.4</v>
      </c>
      <c r="G194" s="64">
        <v>28.5</v>
      </c>
      <c r="H194" s="63">
        <v>44636</v>
      </c>
      <c r="J194" s="61"/>
      <c r="K194" s="58"/>
      <c r="L194" s="582"/>
      <c r="M194" s="582"/>
      <c r="N194" s="585"/>
      <c r="O194" s="585"/>
      <c r="P194" s="585"/>
      <c r="Q194" s="63"/>
    </row>
    <row r="195" spans="1:17" x14ac:dyDescent="0.3">
      <c r="A195" s="61"/>
      <c r="B195" s="58">
        <v>51</v>
      </c>
      <c r="C195" s="62">
        <v>28</v>
      </c>
      <c r="D195" s="62">
        <v>31.3</v>
      </c>
      <c r="E195" s="62">
        <v>32.799999999999997</v>
      </c>
      <c r="F195" s="62">
        <v>29</v>
      </c>
      <c r="G195" s="64">
        <v>28.2</v>
      </c>
      <c r="H195" s="63">
        <v>44638</v>
      </c>
      <c r="J195" s="61"/>
      <c r="K195" s="58"/>
      <c r="L195" s="582"/>
      <c r="M195" s="582"/>
      <c r="N195" s="585"/>
      <c r="O195" s="585"/>
      <c r="P195" s="585"/>
      <c r="Q195" s="63"/>
    </row>
    <row r="196" spans="1:17" x14ac:dyDescent="0.3">
      <c r="A196" s="61"/>
      <c r="B196" s="58">
        <v>54</v>
      </c>
      <c r="C196" s="62">
        <v>29</v>
      </c>
      <c r="D196" s="62">
        <v>31.5</v>
      </c>
      <c r="E196" s="62">
        <v>32.799999999999997</v>
      </c>
      <c r="F196" s="62">
        <v>29.7</v>
      </c>
      <c r="G196" s="64">
        <v>29.6</v>
      </c>
      <c r="H196" s="63">
        <v>44641</v>
      </c>
      <c r="J196" s="61"/>
      <c r="K196" s="58"/>
      <c r="L196" s="582"/>
      <c r="M196" s="582"/>
      <c r="N196" s="585"/>
      <c r="O196" s="585"/>
      <c r="P196" s="585"/>
      <c r="Q196" s="63"/>
    </row>
    <row r="197" spans="1:17" x14ac:dyDescent="0.3">
      <c r="A197" s="61"/>
      <c r="B197" s="58">
        <v>56</v>
      </c>
      <c r="C197" s="62">
        <v>28.9</v>
      </c>
      <c r="D197" s="62">
        <v>31.1</v>
      </c>
      <c r="E197" s="62">
        <v>33.200000000000003</v>
      </c>
      <c r="F197" s="62">
        <v>30</v>
      </c>
      <c r="G197" s="64">
        <v>29.6</v>
      </c>
      <c r="H197" s="63">
        <v>44643</v>
      </c>
      <c r="J197" s="61"/>
      <c r="K197" s="58"/>
      <c r="L197" s="582"/>
      <c r="M197" s="582"/>
      <c r="N197" s="585"/>
      <c r="O197" s="585"/>
      <c r="P197" s="585"/>
      <c r="Q197" s="63"/>
    </row>
    <row r="198" spans="1:17" x14ac:dyDescent="0.3">
      <c r="A198" s="61"/>
      <c r="B198" s="58">
        <v>58</v>
      </c>
      <c r="C198" s="62">
        <v>28.2</v>
      </c>
      <c r="D198" s="62">
        <v>31.2</v>
      </c>
      <c r="E198" s="62">
        <v>32.200000000000003</v>
      </c>
      <c r="F198" s="62">
        <v>29.6</v>
      </c>
      <c r="G198" s="64">
        <v>28.6</v>
      </c>
      <c r="H198" s="63">
        <v>44645</v>
      </c>
      <c r="J198" s="61"/>
      <c r="K198" s="58"/>
      <c r="L198" s="582"/>
      <c r="M198" s="582"/>
      <c r="N198" s="585"/>
      <c r="O198" s="585"/>
      <c r="P198" s="585"/>
      <c r="Q198" s="63"/>
    </row>
    <row r="199" spans="1:17" x14ac:dyDescent="0.3">
      <c r="A199" s="61"/>
      <c r="B199" s="58">
        <v>61</v>
      </c>
      <c r="C199" s="62">
        <v>28.9</v>
      </c>
      <c r="D199" s="62">
        <v>31.2</v>
      </c>
      <c r="E199" s="62">
        <v>33.200000000000003</v>
      </c>
      <c r="F199" s="62">
        <v>29.7</v>
      </c>
      <c r="G199" s="64">
        <v>28.8</v>
      </c>
      <c r="H199" s="63">
        <v>44648</v>
      </c>
      <c r="J199" s="61"/>
      <c r="K199" s="58"/>
      <c r="L199" s="582"/>
      <c r="M199" s="582"/>
      <c r="N199" s="585"/>
      <c r="O199" s="585"/>
      <c r="P199" s="585"/>
      <c r="Q199" s="63"/>
    </row>
    <row r="200" spans="1:17" x14ac:dyDescent="0.3">
      <c r="A200" s="61"/>
      <c r="B200" s="58">
        <v>63</v>
      </c>
      <c r="C200" s="62">
        <v>28.5</v>
      </c>
      <c r="D200" s="62">
        <v>31.4</v>
      </c>
      <c r="E200" s="62">
        <v>33.1</v>
      </c>
      <c r="F200" s="62">
        <v>29.5</v>
      </c>
      <c r="G200" s="64">
        <v>29.2</v>
      </c>
      <c r="H200" s="63">
        <v>44650</v>
      </c>
      <c r="J200" s="61"/>
      <c r="K200" s="58"/>
      <c r="L200" s="582"/>
      <c r="M200" s="582"/>
      <c r="N200" s="585"/>
      <c r="O200" s="585"/>
      <c r="P200" s="585"/>
      <c r="Q200" s="63"/>
    </row>
    <row r="201" spans="1:17" x14ac:dyDescent="0.3">
      <c r="A201" s="61"/>
      <c r="B201" s="58">
        <v>65</v>
      </c>
      <c r="C201" s="62">
        <v>28.5</v>
      </c>
      <c r="D201" s="62">
        <v>31.2</v>
      </c>
      <c r="E201" s="62">
        <v>33.6</v>
      </c>
      <c r="F201" s="62">
        <v>29.4</v>
      </c>
      <c r="G201" s="64">
        <v>29.4</v>
      </c>
      <c r="H201" s="63">
        <v>44652</v>
      </c>
      <c r="J201" s="61"/>
      <c r="K201" s="58"/>
      <c r="L201" s="582"/>
      <c r="M201" s="582"/>
      <c r="N201" s="585"/>
      <c r="O201" s="585"/>
      <c r="P201" s="585"/>
      <c r="Q201" s="63"/>
    </row>
    <row r="202" spans="1:17" x14ac:dyDescent="0.3">
      <c r="A202" s="61"/>
      <c r="B202" s="58">
        <v>68</v>
      </c>
      <c r="C202" s="62">
        <v>28.8</v>
      </c>
      <c r="D202" s="62">
        <v>31.3</v>
      </c>
      <c r="E202" s="62">
        <v>33.9</v>
      </c>
      <c r="F202" s="62">
        <v>29.4</v>
      </c>
      <c r="G202" s="62">
        <v>30.2</v>
      </c>
      <c r="H202" s="63">
        <v>44655</v>
      </c>
      <c r="J202" s="61"/>
      <c r="K202" s="58"/>
      <c r="L202" s="582"/>
      <c r="M202" s="582"/>
      <c r="N202" s="585"/>
      <c r="O202" s="585"/>
      <c r="P202" s="585"/>
      <c r="Q202" s="63"/>
    </row>
    <row r="203" spans="1:17" x14ac:dyDescent="0.3">
      <c r="A203" s="61"/>
      <c r="B203" s="58">
        <v>70</v>
      </c>
      <c r="C203" s="62">
        <v>29.7</v>
      </c>
      <c r="D203" s="62">
        <v>31.6</v>
      </c>
      <c r="E203" s="62">
        <v>34.1</v>
      </c>
      <c r="F203" s="62">
        <v>29.5</v>
      </c>
      <c r="G203" s="62">
        <v>31.1</v>
      </c>
      <c r="H203" s="63">
        <v>44657</v>
      </c>
      <c r="J203" s="61"/>
      <c r="K203" s="58"/>
      <c r="L203" s="582"/>
      <c r="M203" s="582"/>
      <c r="N203" s="585"/>
      <c r="O203" s="585"/>
      <c r="P203" s="585"/>
      <c r="Q203" s="63"/>
    </row>
    <row r="204" spans="1:17" x14ac:dyDescent="0.3">
      <c r="A204" s="61"/>
      <c r="B204" s="58">
        <v>72</v>
      </c>
      <c r="C204" s="62">
        <v>29.2</v>
      </c>
      <c r="D204" s="62">
        <v>31.1</v>
      </c>
      <c r="E204" s="62">
        <v>33.4</v>
      </c>
      <c r="F204" s="62">
        <v>29.3</v>
      </c>
      <c r="G204" s="62">
        <v>29.3</v>
      </c>
      <c r="H204" s="60">
        <v>44659</v>
      </c>
      <c r="J204" s="61"/>
      <c r="K204" s="58"/>
      <c r="L204" s="582"/>
      <c r="M204" s="582"/>
      <c r="N204" s="585"/>
      <c r="O204" s="585"/>
      <c r="P204" s="585"/>
      <c r="Q204" s="63"/>
    </row>
    <row r="205" spans="1:17" x14ac:dyDescent="0.3">
      <c r="A205" s="61"/>
      <c r="B205" s="58"/>
      <c r="C205" s="62"/>
      <c r="D205" s="62"/>
      <c r="E205" s="62"/>
      <c r="F205" s="62"/>
      <c r="G205" s="62"/>
      <c r="H205" s="63"/>
      <c r="J205" s="61"/>
      <c r="K205" s="58"/>
      <c r="L205" s="582"/>
      <c r="M205" s="582"/>
      <c r="N205" s="585"/>
      <c r="O205" s="585"/>
      <c r="P205" s="585"/>
      <c r="Q205" s="63"/>
    </row>
    <row r="206" spans="1:17" ht="15" thickBot="1" x14ac:dyDescent="0.35">
      <c r="A206" s="66"/>
      <c r="B206" s="67"/>
      <c r="C206" s="62"/>
      <c r="D206" s="62"/>
      <c r="E206" s="62"/>
      <c r="F206" s="62"/>
      <c r="G206" s="62"/>
      <c r="H206" s="68"/>
      <c r="J206" s="61"/>
      <c r="K206" s="58"/>
      <c r="L206" s="582"/>
      <c r="M206" s="582"/>
      <c r="N206" s="585"/>
      <c r="O206" s="585"/>
      <c r="P206" s="585"/>
      <c r="Q206" s="60"/>
    </row>
    <row r="207" spans="1:17" ht="15" thickTop="1" x14ac:dyDescent="0.3">
      <c r="A207" s="556" t="s">
        <v>82</v>
      </c>
      <c r="B207" s="557"/>
      <c r="C207" s="69"/>
      <c r="D207" s="69"/>
      <c r="E207" s="69"/>
      <c r="F207" s="69"/>
      <c r="G207" s="69"/>
      <c r="H207" s="558"/>
      <c r="J207" s="61"/>
      <c r="K207" s="58"/>
      <c r="L207" s="582"/>
      <c r="M207" s="582"/>
      <c r="N207" s="585"/>
      <c r="O207" s="585"/>
      <c r="P207" s="585"/>
      <c r="Q207" s="63"/>
    </row>
    <row r="208" spans="1:17" ht="15" thickBot="1" x14ac:dyDescent="0.35">
      <c r="A208" s="561" t="s">
        <v>83</v>
      </c>
      <c r="B208" s="562"/>
      <c r="C208" s="70"/>
      <c r="D208" s="70"/>
      <c r="E208" s="70"/>
      <c r="F208" s="70"/>
      <c r="G208" s="70"/>
      <c r="H208" s="559"/>
      <c r="J208" s="66"/>
      <c r="K208" s="67"/>
      <c r="L208" s="582"/>
      <c r="M208" s="582"/>
      <c r="N208" s="586"/>
      <c r="O208" s="586"/>
      <c r="P208" s="586"/>
      <c r="Q208" s="68"/>
    </row>
    <row r="209" spans="1:17" ht="15" thickTop="1" x14ac:dyDescent="0.3">
      <c r="A209" s="545" t="s">
        <v>84</v>
      </c>
      <c r="B209" s="545"/>
      <c r="C209" s="563"/>
      <c r="D209" s="563"/>
      <c r="E209" s="563"/>
      <c r="F209" s="563"/>
      <c r="G209" s="563"/>
      <c r="H209" s="559"/>
      <c r="J209" s="556" t="s">
        <v>82</v>
      </c>
      <c r="K209" s="557"/>
      <c r="L209" s="582"/>
      <c r="M209" s="582"/>
      <c r="N209" s="69"/>
      <c r="O209" s="69"/>
      <c r="P209" s="69"/>
      <c r="Q209" s="558"/>
    </row>
    <row r="210" spans="1:17" ht="15" thickBot="1" x14ac:dyDescent="0.35">
      <c r="A210" s="546"/>
      <c r="B210" s="546"/>
      <c r="C210" s="564"/>
      <c r="D210" s="564"/>
      <c r="E210" s="564"/>
      <c r="F210" s="564"/>
      <c r="G210" s="564"/>
      <c r="H210" s="559"/>
      <c r="J210" s="561" t="s">
        <v>83</v>
      </c>
      <c r="K210" s="562"/>
      <c r="L210" s="583"/>
      <c r="M210" s="583"/>
      <c r="N210" s="70"/>
      <c r="O210" s="70"/>
      <c r="P210" s="70"/>
      <c r="Q210" s="559"/>
    </row>
    <row r="211" spans="1:17" ht="15" thickTop="1" x14ac:dyDescent="0.3">
      <c r="A211" s="547"/>
      <c r="B211" s="547"/>
      <c r="C211" s="565"/>
      <c r="D211" s="565"/>
      <c r="E211" s="565"/>
      <c r="F211" s="565"/>
      <c r="G211" s="565"/>
      <c r="H211" s="559"/>
      <c r="J211" s="545" t="s">
        <v>84</v>
      </c>
      <c r="K211" s="545"/>
      <c r="L211" s="563"/>
      <c r="M211" s="563"/>
      <c r="N211" s="563"/>
      <c r="O211" s="563"/>
      <c r="P211" s="563"/>
      <c r="Q211" s="559"/>
    </row>
    <row r="212" spans="1:17" x14ac:dyDescent="0.3">
      <c r="A212" s="545" t="s">
        <v>85</v>
      </c>
      <c r="B212" s="545"/>
      <c r="C212" s="548"/>
      <c r="D212" s="551"/>
      <c r="E212" s="548"/>
      <c r="F212" s="548"/>
      <c r="G212" s="548"/>
      <c r="H212" s="559"/>
      <c r="J212" s="546"/>
      <c r="K212" s="546"/>
      <c r="L212" s="564"/>
      <c r="M212" s="564"/>
      <c r="N212" s="564"/>
      <c r="O212" s="564"/>
      <c r="P212" s="564"/>
      <c r="Q212" s="559"/>
    </row>
    <row r="213" spans="1:17" x14ac:dyDescent="0.3">
      <c r="A213" s="546"/>
      <c r="B213" s="546"/>
      <c r="C213" s="549"/>
      <c r="D213" s="552"/>
      <c r="E213" s="549"/>
      <c r="F213" s="549"/>
      <c r="G213" s="549"/>
      <c r="H213" s="559"/>
      <c r="J213" s="547"/>
      <c r="K213" s="547"/>
      <c r="L213" s="565"/>
      <c r="M213" s="565"/>
      <c r="N213" s="565"/>
      <c r="O213" s="565"/>
      <c r="P213" s="565"/>
      <c r="Q213" s="559"/>
    </row>
    <row r="214" spans="1:17" x14ac:dyDescent="0.3">
      <c r="A214" s="546"/>
      <c r="B214" s="546"/>
      <c r="C214" s="549"/>
      <c r="D214" s="552"/>
      <c r="E214" s="549"/>
      <c r="F214" s="549"/>
      <c r="G214" s="549"/>
      <c r="H214" s="559"/>
      <c r="J214" s="545" t="s">
        <v>85</v>
      </c>
      <c r="K214" s="545"/>
      <c r="L214" s="548"/>
      <c r="M214" s="551"/>
      <c r="N214" s="548"/>
      <c r="O214" s="548"/>
      <c r="P214" s="548"/>
      <c r="Q214" s="559"/>
    </row>
    <row r="215" spans="1:17" x14ac:dyDescent="0.3">
      <c r="A215" s="546"/>
      <c r="B215" s="546"/>
      <c r="C215" s="549"/>
      <c r="D215" s="552"/>
      <c r="E215" s="549"/>
      <c r="F215" s="549"/>
      <c r="G215" s="549"/>
      <c r="H215" s="559"/>
      <c r="J215" s="546"/>
      <c r="K215" s="546"/>
      <c r="L215" s="549"/>
      <c r="M215" s="552"/>
      <c r="N215" s="549"/>
      <c r="O215" s="549"/>
      <c r="P215" s="549"/>
      <c r="Q215" s="559"/>
    </row>
    <row r="216" spans="1:17" x14ac:dyDescent="0.3">
      <c r="A216" s="547"/>
      <c r="B216" s="547"/>
      <c r="C216" s="550"/>
      <c r="D216" s="553"/>
      <c r="E216" s="550"/>
      <c r="F216" s="550"/>
      <c r="G216" s="550"/>
      <c r="H216" s="560"/>
      <c r="J216" s="546"/>
      <c r="K216" s="546"/>
      <c r="L216" s="549"/>
      <c r="M216" s="552"/>
      <c r="N216" s="549"/>
      <c r="O216" s="549"/>
      <c r="P216" s="549"/>
      <c r="Q216" s="559"/>
    </row>
    <row r="217" spans="1:17" x14ac:dyDescent="0.3">
      <c r="D217" s="72"/>
      <c r="J217" s="546"/>
      <c r="K217" s="546"/>
      <c r="L217" s="549"/>
      <c r="M217" s="552"/>
      <c r="N217" s="549"/>
      <c r="O217" s="549"/>
      <c r="P217" s="549"/>
      <c r="Q217" s="559"/>
    </row>
    <row r="218" spans="1:17" x14ac:dyDescent="0.3">
      <c r="J218" s="547"/>
      <c r="K218" s="547"/>
      <c r="L218" s="550"/>
      <c r="M218" s="553"/>
      <c r="N218" s="550"/>
      <c r="O218" s="550"/>
      <c r="P218" s="550"/>
      <c r="Q218" s="560"/>
    </row>
    <row r="219" spans="1:17" x14ac:dyDescent="0.3">
      <c r="M219" s="72"/>
    </row>
    <row r="221" spans="1:17" x14ac:dyDescent="0.3">
      <c r="A221" s="51" t="s">
        <v>63</v>
      </c>
      <c r="B221" s="52">
        <v>1476220</v>
      </c>
      <c r="D221" s="541" t="s">
        <v>64</v>
      </c>
      <c r="E221" s="541"/>
      <c r="F221" s="542" t="s">
        <v>65</v>
      </c>
      <c r="G221" s="542"/>
      <c r="H221" s="542"/>
    </row>
    <row r="222" spans="1:17" x14ac:dyDescent="0.3">
      <c r="A222" s="51" t="s">
        <v>66</v>
      </c>
      <c r="B222" s="53">
        <v>44530</v>
      </c>
      <c r="D222" s="541" t="s">
        <v>67</v>
      </c>
      <c r="E222" s="541"/>
      <c r="F222" s="542" t="s">
        <v>68</v>
      </c>
      <c r="G222" s="542"/>
      <c r="H222" s="542"/>
    </row>
    <row r="223" spans="1:17" x14ac:dyDescent="0.3">
      <c r="A223" s="51" t="s">
        <v>69</v>
      </c>
      <c r="B223" s="54">
        <v>44581</v>
      </c>
      <c r="D223" s="541" t="s">
        <v>70</v>
      </c>
      <c r="E223" s="541"/>
      <c r="F223" s="544" t="s">
        <v>71</v>
      </c>
      <c r="G223" s="544"/>
      <c r="H223" s="544"/>
      <c r="J223" s="51" t="s">
        <v>63</v>
      </c>
      <c r="K223" s="52">
        <v>1476220</v>
      </c>
      <c r="M223" s="541" t="s">
        <v>64</v>
      </c>
      <c r="N223" s="541"/>
      <c r="O223" s="542" t="s">
        <v>65</v>
      </c>
      <c r="P223" s="542"/>
      <c r="Q223" s="542"/>
    </row>
    <row r="224" spans="1:17" x14ac:dyDescent="0.3">
      <c r="A224" s="51" t="s">
        <v>72</v>
      </c>
      <c r="B224" s="54">
        <v>44587</v>
      </c>
      <c r="D224" s="541" t="s">
        <v>73</v>
      </c>
      <c r="E224" s="541"/>
      <c r="F224" s="541"/>
      <c r="G224" s="542" t="s">
        <v>74</v>
      </c>
      <c r="H224" s="542"/>
      <c r="J224" s="51" t="s">
        <v>66</v>
      </c>
      <c r="K224" s="53">
        <v>44530</v>
      </c>
      <c r="M224" s="541" t="s">
        <v>67</v>
      </c>
      <c r="N224" s="541"/>
      <c r="O224" s="542" t="s">
        <v>68</v>
      </c>
      <c r="P224" s="542"/>
      <c r="Q224" s="542"/>
    </row>
    <row r="225" spans="1:17" x14ac:dyDescent="0.3">
      <c r="D225" s="541" t="s">
        <v>75</v>
      </c>
      <c r="E225" s="541"/>
      <c r="F225" s="542" t="s">
        <v>76</v>
      </c>
      <c r="G225" s="542"/>
      <c r="H225" s="542"/>
      <c r="J225" s="51" t="s">
        <v>69</v>
      </c>
      <c r="K225" s="54">
        <v>44581</v>
      </c>
      <c r="M225" s="541" t="s">
        <v>70</v>
      </c>
      <c r="N225" s="541"/>
      <c r="O225" s="544" t="s">
        <v>71</v>
      </c>
      <c r="P225" s="544"/>
      <c r="Q225" s="544"/>
    </row>
    <row r="226" spans="1:17" x14ac:dyDescent="0.3">
      <c r="D226" s="541" t="s">
        <v>77</v>
      </c>
      <c r="E226" s="541"/>
      <c r="F226" s="543" t="s">
        <v>78</v>
      </c>
      <c r="G226" s="543"/>
      <c r="H226" s="543"/>
      <c r="J226" s="51" t="s">
        <v>72</v>
      </c>
      <c r="K226" s="54">
        <v>44587</v>
      </c>
      <c r="M226" s="541" t="s">
        <v>73</v>
      </c>
      <c r="N226" s="541"/>
      <c r="O226" s="541"/>
      <c r="P226" s="542" t="s">
        <v>74</v>
      </c>
      <c r="Q226" s="542"/>
    </row>
    <row r="227" spans="1:17" x14ac:dyDescent="0.3">
      <c r="M227" s="541" t="s">
        <v>75</v>
      </c>
      <c r="N227" s="541"/>
      <c r="O227" s="542" t="s">
        <v>76</v>
      </c>
      <c r="P227" s="542"/>
      <c r="Q227" s="542"/>
    </row>
    <row r="228" spans="1:17" x14ac:dyDescent="0.3">
      <c r="C228" s="55">
        <f>MAX(C231:C261)*0.85</f>
        <v>24.905000000000001</v>
      </c>
      <c r="D228" s="55">
        <f>MAX(D231:D261)*0.85</f>
        <v>25.33</v>
      </c>
      <c r="E228" s="55">
        <f>MAX(E231)*0.85</f>
        <v>18.445</v>
      </c>
      <c r="F228" s="55">
        <f>MAX(F231:F261)*0.85</f>
        <v>24.82</v>
      </c>
      <c r="G228" s="55">
        <f>MAX(G231:G261)*0.85</f>
        <v>22.439999999999998</v>
      </c>
      <c r="M228" s="541" t="s">
        <v>77</v>
      </c>
      <c r="N228" s="541"/>
      <c r="O228" s="543" t="s">
        <v>78</v>
      </c>
      <c r="P228" s="543"/>
      <c r="Q228" s="543"/>
    </row>
    <row r="230" spans="1:17" ht="15" thickBot="1" x14ac:dyDescent="0.35">
      <c r="A230" s="554" t="s">
        <v>79</v>
      </c>
      <c r="B230" s="555"/>
      <c r="C230" s="56">
        <v>128</v>
      </c>
      <c r="D230" s="56">
        <v>129</v>
      </c>
      <c r="E230" s="56">
        <v>130</v>
      </c>
      <c r="F230" s="56">
        <v>131</v>
      </c>
      <c r="G230" s="56">
        <v>132</v>
      </c>
      <c r="H230" s="56" t="s">
        <v>80</v>
      </c>
      <c r="L230" s="55">
        <f>MAX(L233:L263)*0.85</f>
        <v>26.435000000000002</v>
      </c>
      <c r="M230" s="55">
        <f>MAX(M233:M263)*0.85</f>
        <v>26.264999999999997</v>
      </c>
      <c r="N230" s="55">
        <f>MAX(N233)*0.85</f>
        <v>24.82</v>
      </c>
      <c r="O230" s="55">
        <f>MAX(O233:O263)*0.85</f>
        <v>25.5</v>
      </c>
      <c r="P230" s="55">
        <f>MAX(P233:P263)*0.85</f>
        <v>22.27</v>
      </c>
    </row>
    <row r="231" spans="1:17" ht="15" thickTop="1" x14ac:dyDescent="0.3">
      <c r="A231" s="57"/>
      <c r="B231" s="58">
        <v>1</v>
      </c>
      <c r="C231" s="59">
        <v>24</v>
      </c>
      <c r="D231" s="59">
        <v>23</v>
      </c>
      <c r="E231" s="59">
        <v>21.7</v>
      </c>
      <c r="F231" s="59">
        <v>23.1</v>
      </c>
      <c r="G231" s="59">
        <v>21.1</v>
      </c>
      <c r="H231" s="60">
        <v>44582</v>
      </c>
    </row>
    <row r="232" spans="1:17" ht="15" thickBot="1" x14ac:dyDescent="0.35">
      <c r="A232" s="61" t="s">
        <v>81</v>
      </c>
      <c r="B232" s="58">
        <v>-1</v>
      </c>
      <c r="C232" s="62">
        <v>25</v>
      </c>
      <c r="D232" s="62">
        <v>24.3</v>
      </c>
      <c r="E232" s="62">
        <v>23.9</v>
      </c>
      <c r="F232" s="62">
        <v>23.8</v>
      </c>
      <c r="G232" s="62">
        <v>22.4</v>
      </c>
      <c r="H232" s="63">
        <v>44586</v>
      </c>
      <c r="J232" s="554" t="s">
        <v>81</v>
      </c>
      <c r="K232" s="555"/>
      <c r="L232" s="56">
        <v>128</v>
      </c>
      <c r="M232" s="56">
        <v>129</v>
      </c>
      <c r="N232" s="56">
        <v>130</v>
      </c>
      <c r="O232" s="56">
        <v>131</v>
      </c>
      <c r="P232" s="56">
        <v>132</v>
      </c>
      <c r="Q232" s="56" t="s">
        <v>80</v>
      </c>
    </row>
    <row r="233" spans="1:17" ht="15" thickTop="1" x14ac:dyDescent="0.3">
      <c r="A233" s="61"/>
      <c r="B233" s="58">
        <v>1</v>
      </c>
      <c r="C233" s="62">
        <v>24</v>
      </c>
      <c r="D233" s="62">
        <v>23.9</v>
      </c>
      <c r="E233" s="62">
        <v>22.4</v>
      </c>
      <c r="F233" s="62">
        <v>22.4</v>
      </c>
      <c r="G233" s="62">
        <v>22</v>
      </c>
      <c r="H233" s="63">
        <v>44588</v>
      </c>
      <c r="J233" s="57"/>
      <c r="K233" s="58">
        <v>77</v>
      </c>
      <c r="L233" s="59">
        <v>29.9</v>
      </c>
      <c r="M233" s="59">
        <v>30.1</v>
      </c>
      <c r="N233" s="59">
        <v>29.2</v>
      </c>
      <c r="O233" s="59">
        <v>29.3</v>
      </c>
      <c r="P233" s="59">
        <v>26.2</v>
      </c>
      <c r="Q233" s="60">
        <v>44664</v>
      </c>
    </row>
    <row r="234" spans="1:17" x14ac:dyDescent="0.3">
      <c r="A234" s="61"/>
      <c r="B234" s="58">
        <v>7</v>
      </c>
      <c r="C234" s="62">
        <v>24.7</v>
      </c>
      <c r="D234" s="62">
        <v>25.6</v>
      </c>
      <c r="E234" s="62">
        <v>24.3</v>
      </c>
      <c r="F234" s="62">
        <v>24.5</v>
      </c>
      <c r="G234" s="62">
        <v>22.4</v>
      </c>
      <c r="H234" s="63">
        <v>44594</v>
      </c>
      <c r="J234" s="61"/>
      <c r="K234" s="58">
        <v>79</v>
      </c>
      <c r="L234" s="62">
        <v>29.9</v>
      </c>
      <c r="M234" s="62">
        <v>29.8</v>
      </c>
      <c r="N234" s="62">
        <v>29.4</v>
      </c>
      <c r="O234" s="62">
        <v>29.2</v>
      </c>
      <c r="P234" s="62">
        <v>26.2</v>
      </c>
      <c r="Q234" s="63">
        <v>44666</v>
      </c>
    </row>
    <row r="235" spans="1:17" x14ac:dyDescent="0.3">
      <c r="A235" s="61"/>
      <c r="B235" s="58">
        <v>10</v>
      </c>
      <c r="C235" s="62">
        <v>24.7</v>
      </c>
      <c r="D235" s="62">
        <v>25.7</v>
      </c>
      <c r="E235" s="62">
        <v>24.1</v>
      </c>
      <c r="F235" s="62">
        <v>24.2</v>
      </c>
      <c r="G235" s="62">
        <v>22.6</v>
      </c>
      <c r="H235" s="63">
        <v>44597</v>
      </c>
      <c r="J235" s="61"/>
      <c r="K235" s="58">
        <v>82</v>
      </c>
      <c r="L235" s="62">
        <v>30</v>
      </c>
      <c r="M235" s="62">
        <v>30</v>
      </c>
      <c r="N235" s="62">
        <v>29.2</v>
      </c>
      <c r="O235" s="62">
        <v>29.1</v>
      </c>
      <c r="P235" s="62">
        <v>25.9</v>
      </c>
      <c r="Q235" s="63">
        <v>37364</v>
      </c>
    </row>
    <row r="236" spans="1:17" x14ac:dyDescent="0.3">
      <c r="A236" s="61"/>
      <c r="B236" s="58">
        <v>14</v>
      </c>
      <c r="C236" s="62">
        <v>25.7</v>
      </c>
      <c r="D236" s="62">
        <v>27.4</v>
      </c>
      <c r="E236" s="62">
        <v>25.7</v>
      </c>
      <c r="F236" s="62">
        <v>26</v>
      </c>
      <c r="G236" s="62">
        <v>23.9</v>
      </c>
      <c r="H236" s="63">
        <v>44601</v>
      </c>
      <c r="J236" s="61"/>
      <c r="K236" s="58">
        <v>84</v>
      </c>
      <c r="L236" s="62"/>
      <c r="M236" s="62"/>
      <c r="N236" s="62"/>
      <c r="O236" s="62"/>
      <c r="P236" s="581" t="s">
        <v>113</v>
      </c>
      <c r="Q236" s="63">
        <v>44671</v>
      </c>
    </row>
    <row r="237" spans="1:17" x14ac:dyDescent="0.3">
      <c r="A237" s="61"/>
      <c r="B237" s="58">
        <v>21</v>
      </c>
      <c r="C237" s="62">
        <v>26.8</v>
      </c>
      <c r="D237" s="62">
        <v>28</v>
      </c>
      <c r="E237" s="62">
        <v>26.2</v>
      </c>
      <c r="F237" s="62">
        <v>27.3</v>
      </c>
      <c r="G237" s="62">
        <v>24.4</v>
      </c>
      <c r="H237" s="63">
        <v>44608</v>
      </c>
      <c r="J237" s="61"/>
      <c r="K237" s="58">
        <v>86</v>
      </c>
      <c r="L237" s="62">
        <v>29.1</v>
      </c>
      <c r="M237" s="62">
        <v>30.4</v>
      </c>
      <c r="N237" s="62">
        <v>29.3</v>
      </c>
      <c r="O237" s="62">
        <v>29</v>
      </c>
      <c r="P237" s="582"/>
      <c r="Q237" s="63">
        <v>44673</v>
      </c>
    </row>
    <row r="238" spans="1:17" x14ac:dyDescent="0.3">
      <c r="A238" s="61"/>
      <c r="B238" s="58">
        <v>23</v>
      </c>
      <c r="C238" s="62">
        <v>26.2</v>
      </c>
      <c r="D238" s="62">
        <v>27.3</v>
      </c>
      <c r="E238" s="62">
        <v>25.7</v>
      </c>
      <c r="F238" s="62">
        <v>26.8</v>
      </c>
      <c r="G238" s="62">
        <v>23.5</v>
      </c>
      <c r="H238" s="63">
        <v>44610</v>
      </c>
      <c r="J238" s="61"/>
      <c r="K238" s="58">
        <v>89</v>
      </c>
      <c r="L238" s="62">
        <v>29.5</v>
      </c>
      <c r="M238" s="62">
        <v>30.2</v>
      </c>
      <c r="N238" s="62">
        <v>28.9</v>
      </c>
      <c r="O238" s="62">
        <v>29.6</v>
      </c>
      <c r="P238" s="582"/>
      <c r="Q238" s="63">
        <v>44676</v>
      </c>
    </row>
    <row r="239" spans="1:17" x14ac:dyDescent="0.3">
      <c r="A239" s="61"/>
      <c r="B239" s="58">
        <v>26</v>
      </c>
      <c r="C239" s="62">
        <v>26.3</v>
      </c>
      <c r="D239" s="62">
        <v>27.7</v>
      </c>
      <c r="E239" s="62">
        <v>26.7</v>
      </c>
      <c r="F239" s="62">
        <v>26.3</v>
      </c>
      <c r="G239" s="62">
        <v>23.9</v>
      </c>
      <c r="H239" s="63">
        <v>44613</v>
      </c>
      <c r="J239" s="61"/>
      <c r="K239" s="58">
        <v>91</v>
      </c>
      <c r="L239" s="62">
        <v>30</v>
      </c>
      <c r="M239" s="62">
        <v>30.1</v>
      </c>
      <c r="N239" s="62">
        <v>29</v>
      </c>
      <c r="O239" s="62">
        <v>29.5</v>
      </c>
      <c r="P239" s="582"/>
      <c r="Q239" s="63">
        <v>44678</v>
      </c>
    </row>
    <row r="240" spans="1:17" x14ac:dyDescent="0.3">
      <c r="A240" s="61"/>
      <c r="B240" s="58">
        <v>28</v>
      </c>
      <c r="C240" s="62">
        <v>26.8</v>
      </c>
      <c r="D240" s="62">
        <v>27.8</v>
      </c>
      <c r="E240" s="64">
        <v>26.9</v>
      </c>
      <c r="F240" s="62">
        <v>25.9</v>
      </c>
      <c r="G240" s="62">
        <v>24.1</v>
      </c>
      <c r="H240" s="63">
        <v>44615</v>
      </c>
      <c r="J240" s="61"/>
      <c r="K240" s="58">
        <v>93</v>
      </c>
      <c r="L240" s="62">
        <v>30.9</v>
      </c>
      <c r="M240" s="62">
        <v>30.3</v>
      </c>
      <c r="N240" s="62">
        <v>29.4</v>
      </c>
      <c r="O240" s="62">
        <v>29.6</v>
      </c>
      <c r="P240" s="582"/>
      <c r="Q240" s="63">
        <v>44680</v>
      </c>
    </row>
    <row r="241" spans="1:17" x14ac:dyDescent="0.3">
      <c r="A241" s="61"/>
      <c r="B241" s="58">
        <v>30</v>
      </c>
      <c r="C241" s="62">
        <v>26.2</v>
      </c>
      <c r="D241" s="62">
        <v>28</v>
      </c>
      <c r="E241" s="62">
        <v>27.2</v>
      </c>
      <c r="F241" s="62">
        <v>26</v>
      </c>
      <c r="G241" s="64">
        <v>23.9</v>
      </c>
      <c r="H241" s="63">
        <v>44617</v>
      </c>
      <c r="J241" s="61"/>
      <c r="K241" s="58">
        <v>96</v>
      </c>
      <c r="L241" s="62">
        <v>30.7</v>
      </c>
      <c r="M241" s="62">
        <v>30.9</v>
      </c>
      <c r="N241" s="62">
        <v>29.2</v>
      </c>
      <c r="O241" s="62">
        <v>30</v>
      </c>
      <c r="P241" s="582"/>
      <c r="Q241" s="63">
        <v>44683</v>
      </c>
    </row>
    <row r="242" spans="1:17" x14ac:dyDescent="0.3">
      <c r="A242" s="61"/>
      <c r="B242" s="58">
        <v>33</v>
      </c>
      <c r="C242" s="62">
        <v>26.8</v>
      </c>
      <c r="D242" s="62">
        <v>27.7</v>
      </c>
      <c r="E242" s="62">
        <v>26.9</v>
      </c>
      <c r="F242" s="62">
        <v>26.3</v>
      </c>
      <c r="G242" s="64">
        <v>23.9</v>
      </c>
      <c r="H242" s="63">
        <v>44620</v>
      </c>
      <c r="J242" s="61"/>
      <c r="K242" s="58">
        <v>98</v>
      </c>
      <c r="L242" s="62">
        <v>31.1</v>
      </c>
      <c r="M242" s="62">
        <v>30.7</v>
      </c>
      <c r="N242" s="64">
        <v>29.9</v>
      </c>
      <c r="O242" s="62">
        <v>29.9</v>
      </c>
      <c r="P242" s="582"/>
      <c r="Q242" s="63">
        <v>44685</v>
      </c>
    </row>
    <row r="243" spans="1:17" x14ac:dyDescent="0.3">
      <c r="A243" s="61"/>
      <c r="B243" s="58">
        <v>35</v>
      </c>
      <c r="C243" s="62">
        <v>26.7</v>
      </c>
      <c r="D243" s="62">
        <v>28.5</v>
      </c>
      <c r="E243" s="62">
        <v>27.7</v>
      </c>
      <c r="F243" s="62">
        <v>27.4</v>
      </c>
      <c r="G243" s="64">
        <v>24.5</v>
      </c>
      <c r="H243" s="63">
        <v>44622</v>
      </c>
      <c r="J243" s="61"/>
      <c r="K243" s="58"/>
      <c r="L243" s="584" t="s">
        <v>114</v>
      </c>
      <c r="M243" s="584" t="s">
        <v>114</v>
      </c>
      <c r="N243" s="584" t="s">
        <v>114</v>
      </c>
      <c r="O243" s="584" t="s">
        <v>114</v>
      </c>
      <c r="P243" s="582"/>
      <c r="Q243" s="63"/>
    </row>
    <row r="244" spans="1:17" x14ac:dyDescent="0.3">
      <c r="A244" s="61"/>
      <c r="B244" s="58">
        <v>37</v>
      </c>
      <c r="C244" s="62">
        <v>27</v>
      </c>
      <c r="D244" s="62">
        <v>28.4</v>
      </c>
      <c r="E244" s="62">
        <v>27.6</v>
      </c>
      <c r="F244" s="62">
        <v>27.2</v>
      </c>
      <c r="G244" s="64">
        <v>24.8</v>
      </c>
      <c r="H244" s="63">
        <v>44624</v>
      </c>
      <c r="J244" s="61"/>
      <c r="K244" s="58"/>
      <c r="L244" s="585"/>
      <c r="M244" s="585"/>
      <c r="N244" s="585"/>
      <c r="O244" s="585"/>
      <c r="P244" s="582"/>
      <c r="Q244" s="63"/>
    </row>
    <row r="245" spans="1:17" x14ac:dyDescent="0.3">
      <c r="A245" s="61"/>
      <c r="B245" s="58">
        <v>40</v>
      </c>
      <c r="C245" s="62">
        <v>26.9</v>
      </c>
      <c r="D245" s="62">
        <v>28.4</v>
      </c>
      <c r="E245" s="62">
        <v>27.6</v>
      </c>
      <c r="F245" s="62">
        <v>27.3</v>
      </c>
      <c r="G245" s="64">
        <v>25.7</v>
      </c>
      <c r="H245" s="63">
        <v>44627</v>
      </c>
      <c r="J245" s="61"/>
      <c r="K245" s="58"/>
      <c r="L245" s="585"/>
      <c r="M245" s="585"/>
      <c r="N245" s="585"/>
      <c r="O245" s="585"/>
      <c r="P245" s="582"/>
      <c r="Q245" s="63"/>
    </row>
    <row r="246" spans="1:17" x14ac:dyDescent="0.3">
      <c r="A246" s="61"/>
      <c r="B246" s="58">
        <v>42</v>
      </c>
      <c r="C246" s="62">
        <v>27.5</v>
      </c>
      <c r="D246" s="62">
        <v>28.8</v>
      </c>
      <c r="E246" s="62">
        <v>27.3</v>
      </c>
      <c r="F246" s="62">
        <v>27.2</v>
      </c>
      <c r="G246" s="64">
        <v>25.1</v>
      </c>
      <c r="H246" s="63">
        <v>44629</v>
      </c>
      <c r="J246" s="61"/>
      <c r="K246" s="58"/>
      <c r="L246" s="585"/>
      <c r="M246" s="585"/>
      <c r="N246" s="585"/>
      <c r="O246" s="585"/>
      <c r="P246" s="582"/>
      <c r="Q246" s="63"/>
    </row>
    <row r="247" spans="1:17" x14ac:dyDescent="0.3">
      <c r="A247" s="61"/>
      <c r="B247" s="58">
        <v>44</v>
      </c>
      <c r="C247" s="62">
        <v>26.8</v>
      </c>
      <c r="D247" s="62">
        <v>28.5</v>
      </c>
      <c r="E247" s="62">
        <v>27.7</v>
      </c>
      <c r="F247" s="62">
        <v>26.7</v>
      </c>
      <c r="G247" s="64">
        <v>24.3</v>
      </c>
      <c r="H247" s="63">
        <v>44631</v>
      </c>
      <c r="J247" s="61"/>
      <c r="K247" s="58"/>
      <c r="L247" s="585"/>
      <c r="M247" s="585"/>
      <c r="N247" s="585"/>
      <c r="O247" s="585"/>
      <c r="P247" s="582"/>
      <c r="Q247" s="63"/>
    </row>
    <row r="248" spans="1:17" x14ac:dyDescent="0.3">
      <c r="A248" s="61"/>
      <c r="B248" s="58">
        <v>47</v>
      </c>
      <c r="C248" s="62">
        <v>27.3</v>
      </c>
      <c r="D248" s="62">
        <v>28.8</v>
      </c>
      <c r="E248" s="62">
        <v>27.5</v>
      </c>
      <c r="F248" s="62">
        <v>27.8</v>
      </c>
      <c r="G248" s="64">
        <v>25.5</v>
      </c>
      <c r="H248" s="63">
        <v>44634</v>
      </c>
      <c r="J248" s="61"/>
      <c r="K248" s="58"/>
      <c r="L248" s="585"/>
      <c r="M248" s="585"/>
      <c r="N248" s="585"/>
      <c r="O248" s="585"/>
      <c r="P248" s="582"/>
      <c r="Q248" s="63"/>
    </row>
    <row r="249" spans="1:17" x14ac:dyDescent="0.3">
      <c r="A249" s="61"/>
      <c r="B249" s="58">
        <v>49</v>
      </c>
      <c r="C249" s="62">
        <v>27.4</v>
      </c>
      <c r="D249" s="62">
        <v>29</v>
      </c>
      <c r="E249" s="62">
        <v>27.4</v>
      </c>
      <c r="F249" s="62">
        <v>27.7</v>
      </c>
      <c r="G249" s="64">
        <v>25.5</v>
      </c>
      <c r="H249" s="63">
        <v>44636</v>
      </c>
      <c r="J249" s="61"/>
      <c r="K249" s="58"/>
      <c r="L249" s="585"/>
      <c r="M249" s="585"/>
      <c r="N249" s="585"/>
      <c r="O249" s="585"/>
      <c r="P249" s="582"/>
      <c r="Q249" s="63"/>
    </row>
    <row r="250" spans="1:17" x14ac:dyDescent="0.3">
      <c r="A250" s="61"/>
      <c r="B250" s="58">
        <v>51</v>
      </c>
      <c r="C250" s="62">
        <v>27.8</v>
      </c>
      <c r="D250" s="62">
        <v>28.5</v>
      </c>
      <c r="E250" s="62">
        <v>27.8</v>
      </c>
      <c r="F250" s="62">
        <v>27.8</v>
      </c>
      <c r="G250" s="64">
        <v>25.4</v>
      </c>
      <c r="H250" s="63">
        <v>44641</v>
      </c>
      <c r="J250" s="61"/>
      <c r="K250" s="58"/>
      <c r="L250" s="585"/>
      <c r="M250" s="585"/>
      <c r="N250" s="585"/>
      <c r="O250" s="585"/>
      <c r="P250" s="582"/>
      <c r="Q250" s="63"/>
    </row>
    <row r="251" spans="1:17" x14ac:dyDescent="0.3">
      <c r="A251" s="61"/>
      <c r="B251" s="58">
        <v>54</v>
      </c>
      <c r="C251" s="62">
        <v>28.4</v>
      </c>
      <c r="D251" s="62">
        <v>29.7</v>
      </c>
      <c r="E251" s="62">
        <v>28.4</v>
      </c>
      <c r="F251" s="62">
        <v>28.7</v>
      </c>
      <c r="G251" s="64">
        <v>26.4</v>
      </c>
      <c r="H251" s="63">
        <v>44644</v>
      </c>
      <c r="J251" s="61"/>
      <c r="K251" s="58"/>
      <c r="L251" s="585"/>
      <c r="M251" s="585"/>
      <c r="N251" s="585"/>
      <c r="O251" s="585"/>
      <c r="P251" s="582"/>
      <c r="Q251" s="63"/>
    </row>
    <row r="252" spans="1:17" x14ac:dyDescent="0.3">
      <c r="A252" s="61"/>
      <c r="B252" s="58">
        <v>56</v>
      </c>
      <c r="C252" s="62">
        <v>28.4</v>
      </c>
      <c r="D252" s="62">
        <v>28.7</v>
      </c>
      <c r="E252" s="62">
        <v>28.4</v>
      </c>
      <c r="F252" s="62">
        <v>28.5</v>
      </c>
      <c r="G252" s="64">
        <v>25.6</v>
      </c>
      <c r="H252" s="63">
        <v>44643</v>
      </c>
      <c r="J252" s="61"/>
      <c r="K252" s="58"/>
      <c r="L252" s="585"/>
      <c r="M252" s="585"/>
      <c r="N252" s="585"/>
      <c r="O252" s="585"/>
      <c r="P252" s="582"/>
      <c r="Q252" s="63"/>
    </row>
    <row r="253" spans="1:17" x14ac:dyDescent="0.3">
      <c r="A253" s="61"/>
      <c r="B253" s="58">
        <v>58</v>
      </c>
      <c r="C253" s="62">
        <v>27.6</v>
      </c>
      <c r="D253" s="62">
        <v>28.5</v>
      </c>
      <c r="E253" s="62">
        <v>28.2</v>
      </c>
      <c r="F253" s="62">
        <v>28</v>
      </c>
      <c r="G253" s="64">
        <v>25.5</v>
      </c>
      <c r="H253" s="63">
        <v>44645</v>
      </c>
      <c r="J253" s="61"/>
      <c r="K253" s="58"/>
      <c r="L253" s="585"/>
      <c r="M253" s="585"/>
      <c r="N253" s="585"/>
      <c r="O253" s="585"/>
      <c r="P253" s="582"/>
      <c r="Q253" s="63"/>
    </row>
    <row r="254" spans="1:17" x14ac:dyDescent="0.3">
      <c r="A254" s="61"/>
      <c r="B254" s="58">
        <v>61</v>
      </c>
      <c r="C254" s="62">
        <v>28.7</v>
      </c>
      <c r="D254" s="62">
        <v>29.7</v>
      </c>
      <c r="E254" s="62">
        <v>28.4</v>
      </c>
      <c r="F254" s="62">
        <v>28</v>
      </c>
      <c r="G254" s="64">
        <v>25.7</v>
      </c>
      <c r="H254" s="63">
        <v>44648</v>
      </c>
      <c r="J254" s="61"/>
      <c r="K254" s="58"/>
      <c r="L254" s="585"/>
      <c r="M254" s="585"/>
      <c r="N254" s="585"/>
      <c r="O254" s="585"/>
      <c r="P254" s="582"/>
      <c r="Q254" s="63"/>
    </row>
    <row r="255" spans="1:17" x14ac:dyDescent="0.3">
      <c r="A255" s="61"/>
      <c r="B255" s="58">
        <v>63</v>
      </c>
      <c r="C255" s="62">
        <v>28.8</v>
      </c>
      <c r="D255" s="62">
        <v>29.2</v>
      </c>
      <c r="E255" s="62">
        <v>28.3</v>
      </c>
      <c r="F255" s="62">
        <v>28.2</v>
      </c>
      <c r="G255" s="64">
        <v>25.7</v>
      </c>
      <c r="H255" s="63">
        <v>44650</v>
      </c>
      <c r="J255" s="61"/>
      <c r="K255" s="58"/>
      <c r="L255" s="585"/>
      <c r="M255" s="585"/>
      <c r="N255" s="585"/>
      <c r="O255" s="585"/>
      <c r="P255" s="582"/>
      <c r="Q255" s="63"/>
    </row>
    <row r="256" spans="1:17" x14ac:dyDescent="0.3">
      <c r="A256" s="61"/>
      <c r="B256" s="58">
        <v>65</v>
      </c>
      <c r="C256" s="62">
        <v>28.5</v>
      </c>
      <c r="D256" s="62">
        <v>28.9</v>
      </c>
      <c r="E256" s="62">
        <v>28.2</v>
      </c>
      <c r="F256" s="62">
        <v>28.5</v>
      </c>
      <c r="G256" s="64">
        <v>25.3</v>
      </c>
      <c r="H256" s="63">
        <v>44652</v>
      </c>
      <c r="J256" s="61"/>
      <c r="K256" s="58"/>
      <c r="L256" s="585"/>
      <c r="M256" s="585"/>
      <c r="N256" s="585"/>
      <c r="O256" s="585"/>
      <c r="P256" s="582"/>
      <c r="Q256" s="63"/>
    </row>
    <row r="257" spans="1:17" x14ac:dyDescent="0.3">
      <c r="A257" s="61"/>
      <c r="B257" s="58">
        <v>68</v>
      </c>
      <c r="C257" s="62">
        <v>28.9</v>
      </c>
      <c r="D257" s="62">
        <v>29.3</v>
      </c>
      <c r="E257" s="62">
        <v>28.3</v>
      </c>
      <c r="F257" s="62">
        <v>28.8</v>
      </c>
      <c r="G257" s="62">
        <v>25.4</v>
      </c>
      <c r="H257" s="63">
        <v>44655</v>
      </c>
      <c r="J257" s="61"/>
      <c r="K257" s="58"/>
      <c r="L257" s="585"/>
      <c r="M257" s="585"/>
      <c r="N257" s="585"/>
      <c r="O257" s="585"/>
      <c r="P257" s="582"/>
      <c r="Q257" s="63"/>
    </row>
    <row r="258" spans="1:17" x14ac:dyDescent="0.3">
      <c r="A258" s="61"/>
      <c r="B258" s="58">
        <v>70</v>
      </c>
      <c r="C258" s="62">
        <v>29.3</v>
      </c>
      <c r="D258" s="62">
        <v>29.8</v>
      </c>
      <c r="E258" s="62">
        <v>28.4</v>
      </c>
      <c r="F258" s="62">
        <v>29.2</v>
      </c>
      <c r="G258" s="62">
        <v>25.4</v>
      </c>
      <c r="H258" s="63">
        <v>44657</v>
      </c>
      <c r="J258" s="61"/>
      <c r="K258" s="58"/>
      <c r="L258" s="585"/>
      <c r="M258" s="585"/>
      <c r="N258" s="585"/>
      <c r="O258" s="585"/>
      <c r="P258" s="582"/>
      <c r="Q258" s="63"/>
    </row>
    <row r="259" spans="1:17" x14ac:dyDescent="0.3">
      <c r="A259" s="61"/>
      <c r="B259" s="58">
        <v>72</v>
      </c>
      <c r="C259" s="62">
        <v>28.2</v>
      </c>
      <c r="D259" s="62">
        <v>29</v>
      </c>
      <c r="E259" s="62">
        <v>28.3</v>
      </c>
      <c r="F259" s="62">
        <v>28.2</v>
      </c>
      <c r="G259" s="62">
        <v>25.3</v>
      </c>
      <c r="H259" s="60">
        <v>44659</v>
      </c>
      <c r="J259" s="61"/>
      <c r="K259" s="58"/>
      <c r="L259" s="585"/>
      <c r="M259" s="585"/>
      <c r="N259" s="585"/>
      <c r="O259" s="585"/>
      <c r="P259" s="582"/>
      <c r="Q259" s="63"/>
    </row>
    <row r="260" spans="1:17" x14ac:dyDescent="0.3">
      <c r="A260" s="61"/>
      <c r="B260" s="58"/>
      <c r="C260" s="62"/>
      <c r="D260" s="62"/>
      <c r="E260" s="62"/>
      <c r="F260" s="62"/>
      <c r="G260" s="62"/>
      <c r="H260" s="63"/>
      <c r="J260" s="61"/>
      <c r="K260" s="58"/>
      <c r="L260" s="585"/>
      <c r="M260" s="585"/>
      <c r="N260" s="585"/>
      <c r="O260" s="585"/>
      <c r="P260" s="582"/>
      <c r="Q260" s="63"/>
    </row>
    <row r="261" spans="1:17" ht="15" thickBot="1" x14ac:dyDescent="0.35">
      <c r="A261" s="66"/>
      <c r="B261" s="67"/>
      <c r="C261" s="62"/>
      <c r="D261" s="62"/>
      <c r="E261" s="62"/>
      <c r="F261" s="62"/>
      <c r="G261" s="62"/>
      <c r="H261" s="68"/>
      <c r="J261" s="61"/>
      <c r="K261" s="58"/>
      <c r="L261" s="585"/>
      <c r="M261" s="585"/>
      <c r="N261" s="585"/>
      <c r="O261" s="585"/>
      <c r="P261" s="582"/>
      <c r="Q261" s="60"/>
    </row>
    <row r="262" spans="1:17" ht="15" thickTop="1" x14ac:dyDescent="0.3">
      <c r="A262" s="556" t="s">
        <v>82</v>
      </c>
      <c r="B262" s="557"/>
      <c r="C262" s="69"/>
      <c r="D262" s="69"/>
      <c r="E262" s="69"/>
      <c r="F262" s="69"/>
      <c r="G262" s="69"/>
      <c r="H262" s="558"/>
      <c r="J262" s="61"/>
      <c r="K262" s="58"/>
      <c r="L262" s="585"/>
      <c r="M262" s="585"/>
      <c r="N262" s="585"/>
      <c r="O262" s="585"/>
      <c r="P262" s="582"/>
      <c r="Q262" s="63"/>
    </row>
    <row r="263" spans="1:17" ht="15" thickBot="1" x14ac:dyDescent="0.35">
      <c r="A263" s="561" t="s">
        <v>83</v>
      </c>
      <c r="B263" s="562"/>
      <c r="C263" s="70"/>
      <c r="D263" s="70"/>
      <c r="E263" s="70"/>
      <c r="F263" s="70"/>
      <c r="G263" s="70"/>
      <c r="H263" s="559"/>
      <c r="J263" s="66"/>
      <c r="K263" s="67"/>
      <c r="L263" s="586"/>
      <c r="M263" s="586"/>
      <c r="N263" s="586"/>
      <c r="O263" s="586"/>
      <c r="P263" s="582"/>
      <c r="Q263" s="68"/>
    </row>
    <row r="264" spans="1:17" ht="15" thickTop="1" x14ac:dyDescent="0.3">
      <c r="A264" s="545" t="s">
        <v>84</v>
      </c>
      <c r="B264" s="545"/>
      <c r="C264" s="563"/>
      <c r="D264" s="563"/>
      <c r="E264" s="563"/>
      <c r="F264" s="563"/>
      <c r="G264" s="563"/>
      <c r="H264" s="559"/>
      <c r="J264" s="556" t="s">
        <v>82</v>
      </c>
      <c r="K264" s="557"/>
      <c r="L264" s="69"/>
      <c r="M264" s="69"/>
      <c r="N264" s="69"/>
      <c r="O264" s="69"/>
      <c r="P264" s="582"/>
      <c r="Q264" s="558"/>
    </row>
    <row r="265" spans="1:17" ht="15" thickBot="1" x14ac:dyDescent="0.35">
      <c r="A265" s="546"/>
      <c r="B265" s="546"/>
      <c r="C265" s="564"/>
      <c r="D265" s="564"/>
      <c r="E265" s="564"/>
      <c r="F265" s="564"/>
      <c r="G265" s="564"/>
      <c r="H265" s="559"/>
      <c r="J265" s="561" t="s">
        <v>83</v>
      </c>
      <c r="K265" s="562"/>
      <c r="L265" s="70"/>
      <c r="M265" s="70"/>
      <c r="N265" s="70"/>
      <c r="O265" s="70"/>
      <c r="P265" s="583"/>
      <c r="Q265" s="559"/>
    </row>
    <row r="266" spans="1:17" ht="15" thickTop="1" x14ac:dyDescent="0.3">
      <c r="A266" s="547"/>
      <c r="B266" s="547"/>
      <c r="C266" s="565"/>
      <c r="D266" s="565"/>
      <c r="E266" s="565"/>
      <c r="F266" s="565"/>
      <c r="G266" s="565"/>
      <c r="H266" s="559"/>
      <c r="J266" s="545" t="s">
        <v>84</v>
      </c>
      <c r="K266" s="545"/>
      <c r="L266" s="563"/>
      <c r="M266" s="563"/>
      <c r="N266" s="563"/>
      <c r="O266" s="563"/>
      <c r="P266" s="563"/>
      <c r="Q266" s="559"/>
    </row>
    <row r="267" spans="1:17" x14ac:dyDescent="0.3">
      <c r="A267" s="545" t="s">
        <v>85</v>
      </c>
      <c r="B267" s="545"/>
      <c r="C267" s="548"/>
      <c r="D267" s="551"/>
      <c r="E267" s="548"/>
      <c r="F267" s="548"/>
      <c r="G267" s="548" t="s">
        <v>87</v>
      </c>
      <c r="H267" s="559"/>
      <c r="J267" s="546"/>
      <c r="K267" s="546"/>
      <c r="L267" s="564"/>
      <c r="M267" s="564"/>
      <c r="N267" s="564"/>
      <c r="O267" s="564"/>
      <c r="P267" s="564"/>
      <c r="Q267" s="559"/>
    </row>
    <row r="268" spans="1:17" x14ac:dyDescent="0.3">
      <c r="A268" s="546"/>
      <c r="B268" s="546"/>
      <c r="C268" s="549"/>
      <c r="D268" s="552"/>
      <c r="E268" s="549"/>
      <c r="F268" s="549"/>
      <c r="G268" s="549"/>
      <c r="H268" s="559"/>
      <c r="J268" s="547"/>
      <c r="K268" s="547"/>
      <c r="L268" s="565"/>
      <c r="M268" s="565"/>
      <c r="N268" s="565"/>
      <c r="O268" s="565"/>
      <c r="P268" s="565"/>
      <c r="Q268" s="559"/>
    </row>
    <row r="269" spans="1:17" x14ac:dyDescent="0.3">
      <c r="A269" s="546"/>
      <c r="B269" s="546"/>
      <c r="C269" s="549"/>
      <c r="D269" s="552"/>
      <c r="E269" s="549"/>
      <c r="F269" s="549"/>
      <c r="G269" s="549"/>
      <c r="H269" s="559"/>
      <c r="J269" s="545" t="s">
        <v>85</v>
      </c>
      <c r="K269" s="545"/>
      <c r="L269" s="548"/>
      <c r="M269" s="551"/>
      <c r="N269" s="548"/>
      <c r="O269" s="548"/>
      <c r="P269" s="548" t="s">
        <v>87</v>
      </c>
      <c r="Q269" s="559"/>
    </row>
    <row r="270" spans="1:17" x14ac:dyDescent="0.3">
      <c r="A270" s="546"/>
      <c r="B270" s="546"/>
      <c r="C270" s="549"/>
      <c r="D270" s="552"/>
      <c r="E270" s="549"/>
      <c r="F270" s="549"/>
      <c r="G270" s="549"/>
      <c r="H270" s="559"/>
      <c r="J270" s="546"/>
      <c r="K270" s="546"/>
      <c r="L270" s="549"/>
      <c r="M270" s="552"/>
      <c r="N270" s="549"/>
      <c r="O270" s="549"/>
      <c r="P270" s="549"/>
      <c r="Q270" s="559"/>
    </row>
    <row r="271" spans="1:17" x14ac:dyDescent="0.3">
      <c r="A271" s="547"/>
      <c r="B271" s="547"/>
      <c r="C271" s="550"/>
      <c r="D271" s="553"/>
      <c r="E271" s="550"/>
      <c r="F271" s="550"/>
      <c r="G271" s="550"/>
      <c r="H271" s="560"/>
      <c r="J271" s="546"/>
      <c r="K271" s="546"/>
      <c r="L271" s="549"/>
      <c r="M271" s="552"/>
      <c r="N271" s="549"/>
      <c r="O271" s="549"/>
      <c r="P271" s="549"/>
      <c r="Q271" s="559"/>
    </row>
    <row r="272" spans="1:17" x14ac:dyDescent="0.3">
      <c r="J272" s="546"/>
      <c r="K272" s="546"/>
      <c r="L272" s="549"/>
      <c r="M272" s="552"/>
      <c r="N272" s="549"/>
      <c r="O272" s="549"/>
      <c r="P272" s="549"/>
      <c r="Q272" s="559"/>
    </row>
    <row r="273" spans="1:17" x14ac:dyDescent="0.3">
      <c r="J273" s="547"/>
      <c r="K273" s="547"/>
      <c r="L273" s="550"/>
      <c r="M273" s="553"/>
      <c r="N273" s="550"/>
      <c r="O273" s="550"/>
      <c r="P273" s="550"/>
      <c r="Q273" s="560"/>
    </row>
    <row r="276" spans="1:17" x14ac:dyDescent="0.3">
      <c r="A276" s="51" t="s">
        <v>63</v>
      </c>
      <c r="B276" s="52">
        <v>1476219</v>
      </c>
      <c r="D276" s="541" t="s">
        <v>64</v>
      </c>
      <c r="E276" s="541"/>
      <c r="F276" s="542" t="s">
        <v>65</v>
      </c>
      <c r="G276" s="542"/>
      <c r="H276" s="542"/>
    </row>
    <row r="277" spans="1:17" x14ac:dyDescent="0.3">
      <c r="A277" s="51" t="s">
        <v>66</v>
      </c>
      <c r="B277" s="53">
        <v>44530</v>
      </c>
      <c r="D277" s="541" t="s">
        <v>67</v>
      </c>
      <c r="E277" s="541"/>
      <c r="F277" s="542" t="s">
        <v>68</v>
      </c>
      <c r="G277" s="542"/>
      <c r="H277" s="542"/>
    </row>
    <row r="278" spans="1:17" x14ac:dyDescent="0.3">
      <c r="A278" s="51" t="s">
        <v>69</v>
      </c>
      <c r="B278" s="54">
        <v>44581</v>
      </c>
      <c r="D278" s="541" t="s">
        <v>70</v>
      </c>
      <c r="E278" s="541"/>
      <c r="F278" s="544" t="s">
        <v>86</v>
      </c>
      <c r="G278" s="544"/>
      <c r="H278" s="544"/>
      <c r="J278" s="51" t="s">
        <v>63</v>
      </c>
      <c r="K278" s="52">
        <v>1476219</v>
      </c>
      <c r="M278" s="541" t="s">
        <v>64</v>
      </c>
      <c r="N278" s="541"/>
      <c r="O278" s="542" t="s">
        <v>65</v>
      </c>
      <c r="P278" s="542"/>
      <c r="Q278" s="542"/>
    </row>
    <row r="279" spans="1:17" x14ac:dyDescent="0.3">
      <c r="A279" s="51" t="s">
        <v>72</v>
      </c>
      <c r="B279" s="54">
        <v>44587</v>
      </c>
      <c r="D279" s="541" t="s">
        <v>73</v>
      </c>
      <c r="E279" s="541"/>
      <c r="F279" s="541"/>
      <c r="G279" s="542" t="s">
        <v>74</v>
      </c>
      <c r="H279" s="542"/>
      <c r="J279" s="51" t="s">
        <v>66</v>
      </c>
      <c r="K279" s="53">
        <v>44530</v>
      </c>
      <c r="M279" s="541" t="s">
        <v>67</v>
      </c>
      <c r="N279" s="541"/>
      <c r="O279" s="542" t="s">
        <v>68</v>
      </c>
      <c r="P279" s="542"/>
      <c r="Q279" s="542"/>
    </row>
    <row r="280" spans="1:17" x14ac:dyDescent="0.3">
      <c r="D280" s="541" t="s">
        <v>75</v>
      </c>
      <c r="E280" s="541"/>
      <c r="F280" s="542" t="s">
        <v>76</v>
      </c>
      <c r="G280" s="542"/>
      <c r="H280" s="542"/>
      <c r="J280" s="51" t="s">
        <v>69</v>
      </c>
      <c r="K280" s="54">
        <v>44581</v>
      </c>
      <c r="M280" s="541" t="s">
        <v>70</v>
      </c>
      <c r="N280" s="541"/>
      <c r="O280" s="544" t="s">
        <v>86</v>
      </c>
      <c r="P280" s="544"/>
      <c r="Q280" s="544"/>
    </row>
    <row r="281" spans="1:17" x14ac:dyDescent="0.3">
      <c r="D281" s="541" t="s">
        <v>77</v>
      </c>
      <c r="E281" s="541"/>
      <c r="F281" s="543" t="s">
        <v>78</v>
      </c>
      <c r="G281" s="543"/>
      <c r="H281" s="543"/>
      <c r="J281" s="51" t="s">
        <v>72</v>
      </c>
      <c r="K281" s="54">
        <v>44587</v>
      </c>
      <c r="M281" s="541" t="s">
        <v>73</v>
      </c>
      <c r="N281" s="541"/>
      <c r="O281" s="541"/>
      <c r="P281" s="542" t="s">
        <v>74</v>
      </c>
      <c r="Q281" s="542"/>
    </row>
    <row r="282" spans="1:17" x14ac:dyDescent="0.3">
      <c r="M282" s="541" t="s">
        <v>75</v>
      </c>
      <c r="N282" s="541"/>
      <c r="O282" s="542" t="s">
        <v>76</v>
      </c>
      <c r="P282" s="542"/>
      <c r="Q282" s="542"/>
    </row>
    <row r="283" spans="1:17" x14ac:dyDescent="0.3">
      <c r="C283" s="55">
        <f>MAX(C286:C316)*0.85</f>
        <v>26.774999999999999</v>
      </c>
      <c r="D283" s="55">
        <f>MAX(D286:D316)*0.85</f>
        <v>26.18</v>
      </c>
      <c r="E283" s="55">
        <f>MAX(E286)*0.85</f>
        <v>20.399999999999999</v>
      </c>
      <c r="F283" s="55">
        <f>MAX(F286:F316)*0.85</f>
        <v>22.439999999999998</v>
      </c>
      <c r="G283" s="55">
        <f>MAX(G286:G316)*0.85</f>
        <v>25.074999999999999</v>
      </c>
      <c r="M283" s="541" t="s">
        <v>77</v>
      </c>
      <c r="N283" s="541"/>
      <c r="O283" s="543" t="s">
        <v>78</v>
      </c>
      <c r="P283" s="543"/>
      <c r="Q283" s="543"/>
    </row>
    <row r="285" spans="1:17" ht="15" thickBot="1" x14ac:dyDescent="0.35">
      <c r="A285" s="554" t="s">
        <v>79</v>
      </c>
      <c r="B285" s="555"/>
      <c r="C285" s="56">
        <v>133</v>
      </c>
      <c r="D285" s="56">
        <v>134</v>
      </c>
      <c r="E285" s="56">
        <v>135</v>
      </c>
      <c r="F285" s="73">
        <v>136</v>
      </c>
      <c r="G285" s="56">
        <v>137</v>
      </c>
      <c r="H285" s="56" t="s">
        <v>80</v>
      </c>
      <c r="L285" s="55">
        <f>MAX(L288:L318)*0.85</f>
        <v>27.285</v>
      </c>
      <c r="M285" s="55">
        <f>MAX(M288:M318)*0.85</f>
        <v>27.795000000000002</v>
      </c>
      <c r="N285" s="55">
        <f>MAX(N288)*0.85</f>
        <v>27.625</v>
      </c>
      <c r="O285" s="55">
        <f>MAX(O288:O318)*0.85</f>
        <v>0</v>
      </c>
      <c r="P285" s="55">
        <f>MAX(P288:P318)*0.85</f>
        <v>25.414999999999999</v>
      </c>
    </row>
    <row r="286" spans="1:17" ht="15" thickTop="1" x14ac:dyDescent="0.3">
      <c r="A286" s="57"/>
      <c r="B286" s="58">
        <v>1</v>
      </c>
      <c r="C286" s="59">
        <v>22.5</v>
      </c>
      <c r="D286" s="59">
        <v>24.4</v>
      </c>
      <c r="E286" s="59">
        <v>24</v>
      </c>
      <c r="F286" s="59">
        <v>21.1</v>
      </c>
      <c r="G286" s="59">
        <v>22.8</v>
      </c>
      <c r="H286" s="60">
        <v>44582</v>
      </c>
    </row>
    <row r="287" spans="1:17" ht="15" thickBot="1" x14ac:dyDescent="0.35">
      <c r="A287" s="61" t="s">
        <v>81</v>
      </c>
      <c r="B287" s="58">
        <v>-1</v>
      </c>
      <c r="C287" s="62">
        <v>23.5</v>
      </c>
      <c r="D287" s="62">
        <v>24.8</v>
      </c>
      <c r="E287" s="62">
        <v>24.2</v>
      </c>
      <c r="F287" s="62">
        <v>22.2</v>
      </c>
      <c r="G287" s="62">
        <v>23.5</v>
      </c>
      <c r="H287" s="63">
        <v>44586</v>
      </c>
      <c r="J287" s="554" t="s">
        <v>81</v>
      </c>
      <c r="K287" s="555"/>
      <c r="L287" s="56">
        <v>133</v>
      </c>
      <c r="M287" s="56">
        <v>134</v>
      </c>
      <c r="N287" s="56">
        <v>135</v>
      </c>
      <c r="O287" s="73">
        <v>136</v>
      </c>
      <c r="P287" s="56">
        <v>137</v>
      </c>
      <c r="Q287" s="56" t="s">
        <v>80</v>
      </c>
    </row>
    <row r="288" spans="1:17" ht="15" thickTop="1" x14ac:dyDescent="0.3">
      <c r="A288" s="61"/>
      <c r="B288" s="58">
        <v>1</v>
      </c>
      <c r="C288" s="62">
        <v>23.5</v>
      </c>
      <c r="D288" s="62">
        <v>24.9</v>
      </c>
      <c r="E288" s="62">
        <v>24.1</v>
      </c>
      <c r="F288" s="62">
        <v>21.2</v>
      </c>
      <c r="G288" s="62">
        <v>23.3</v>
      </c>
      <c r="H288" s="63">
        <v>44588</v>
      </c>
      <c r="J288" s="57"/>
      <c r="K288" s="58">
        <v>77</v>
      </c>
      <c r="L288" s="59">
        <v>31.9</v>
      </c>
      <c r="M288" s="59">
        <v>31.2</v>
      </c>
      <c r="N288" s="59">
        <v>32.5</v>
      </c>
      <c r="O288" s="587"/>
      <c r="P288" s="59">
        <v>29.9</v>
      </c>
      <c r="Q288" s="60">
        <v>44664</v>
      </c>
    </row>
    <row r="289" spans="1:17" x14ac:dyDescent="0.3">
      <c r="A289" s="61"/>
      <c r="B289" s="58">
        <v>7</v>
      </c>
      <c r="C289" s="62">
        <v>26.6</v>
      </c>
      <c r="D289" s="62">
        <v>26.2</v>
      </c>
      <c r="E289" s="62">
        <v>26.6</v>
      </c>
      <c r="F289" s="62">
        <v>24.7</v>
      </c>
      <c r="G289" s="62">
        <v>24.1</v>
      </c>
      <c r="H289" s="63">
        <v>44594</v>
      </c>
      <c r="J289" s="61"/>
      <c r="K289" s="58">
        <v>79</v>
      </c>
      <c r="L289" s="62">
        <v>32.1</v>
      </c>
      <c r="M289" s="62">
        <v>30.9</v>
      </c>
      <c r="N289" s="62">
        <v>32.5</v>
      </c>
      <c r="O289" s="574"/>
      <c r="P289" s="62">
        <v>29.6</v>
      </c>
      <c r="Q289" s="63">
        <v>44666</v>
      </c>
    </row>
    <row r="290" spans="1:17" x14ac:dyDescent="0.3">
      <c r="A290" s="61"/>
      <c r="B290" s="58">
        <v>10</v>
      </c>
      <c r="C290" s="62">
        <v>26.7</v>
      </c>
      <c r="D290" s="62">
        <v>26.8</v>
      </c>
      <c r="E290" s="62">
        <v>26</v>
      </c>
      <c r="F290" s="62">
        <v>24.7</v>
      </c>
      <c r="G290" s="62">
        <v>23.8</v>
      </c>
      <c r="H290" s="63">
        <v>44597</v>
      </c>
      <c r="J290" s="61"/>
      <c r="K290" s="58">
        <v>82</v>
      </c>
      <c r="L290" s="62">
        <v>30.9</v>
      </c>
      <c r="M290" s="62">
        <v>30.4</v>
      </c>
      <c r="N290" s="62">
        <v>32.5</v>
      </c>
      <c r="O290" s="574"/>
      <c r="P290" s="62">
        <v>29.9</v>
      </c>
      <c r="Q290" s="63">
        <v>37364</v>
      </c>
    </row>
    <row r="291" spans="1:17" x14ac:dyDescent="0.3">
      <c r="A291" s="61"/>
      <c r="B291" s="58">
        <v>14</v>
      </c>
      <c r="C291" s="62">
        <v>26.5</v>
      </c>
      <c r="D291" s="62">
        <v>28.3</v>
      </c>
      <c r="E291" s="62">
        <v>27</v>
      </c>
      <c r="F291" s="62">
        <v>26.4</v>
      </c>
      <c r="G291" s="62">
        <v>24.8</v>
      </c>
      <c r="H291" s="63">
        <v>44601</v>
      </c>
      <c r="J291" s="61"/>
      <c r="K291" s="58">
        <v>84</v>
      </c>
      <c r="L291" s="62"/>
      <c r="M291" s="62"/>
      <c r="N291" s="62"/>
      <c r="O291" s="574"/>
      <c r="P291" s="581" t="s">
        <v>113</v>
      </c>
      <c r="Q291" s="63">
        <v>44671</v>
      </c>
    </row>
    <row r="292" spans="1:17" x14ac:dyDescent="0.3">
      <c r="A292" s="61"/>
      <c r="B292" s="58">
        <v>21</v>
      </c>
      <c r="C292" s="62">
        <v>27</v>
      </c>
      <c r="D292" s="62">
        <v>28.6</v>
      </c>
      <c r="E292" s="62">
        <v>28.2</v>
      </c>
      <c r="F292" s="62">
        <v>26.4</v>
      </c>
      <c r="G292" s="62">
        <v>26.2</v>
      </c>
      <c r="H292" s="63">
        <v>44608</v>
      </c>
      <c r="J292" s="61"/>
      <c r="K292" s="58">
        <v>86</v>
      </c>
      <c r="L292" s="62">
        <v>29.9</v>
      </c>
      <c r="M292" s="62">
        <v>30.3</v>
      </c>
      <c r="N292" s="62">
        <v>32.200000000000003</v>
      </c>
      <c r="O292" s="574"/>
      <c r="P292" s="582"/>
      <c r="Q292" s="63">
        <v>44673</v>
      </c>
    </row>
    <row r="293" spans="1:17" x14ac:dyDescent="0.3">
      <c r="A293" s="61"/>
      <c r="B293" s="58">
        <v>23</v>
      </c>
      <c r="C293" s="62">
        <v>26.7</v>
      </c>
      <c r="D293" s="62">
        <v>27.5</v>
      </c>
      <c r="E293" s="62">
        <v>27.8</v>
      </c>
      <c r="F293" s="62">
        <v>25.5</v>
      </c>
      <c r="G293" s="62">
        <v>26.4</v>
      </c>
      <c r="H293" s="63">
        <v>44610</v>
      </c>
      <c r="J293" s="61"/>
      <c r="K293" s="58">
        <v>89</v>
      </c>
      <c r="L293" s="62">
        <v>30.1</v>
      </c>
      <c r="M293" s="62">
        <v>30</v>
      </c>
      <c r="N293" s="62">
        <v>32.9</v>
      </c>
      <c r="O293" s="574"/>
      <c r="P293" s="582"/>
      <c r="Q293" s="63">
        <v>44676</v>
      </c>
    </row>
    <row r="294" spans="1:17" x14ac:dyDescent="0.3">
      <c r="A294" s="61"/>
      <c r="B294" s="58">
        <v>26</v>
      </c>
      <c r="C294" s="62">
        <v>27.6</v>
      </c>
      <c r="D294" s="62">
        <v>27.6</v>
      </c>
      <c r="E294" s="62">
        <v>28.2</v>
      </c>
      <c r="F294" s="62">
        <v>25</v>
      </c>
      <c r="G294" s="62">
        <v>26.3</v>
      </c>
      <c r="H294" s="63">
        <v>44613</v>
      </c>
      <c r="J294" s="61"/>
      <c r="K294" s="58">
        <v>91</v>
      </c>
      <c r="L294" s="62">
        <v>30.3</v>
      </c>
      <c r="M294" s="62">
        <v>30.8</v>
      </c>
      <c r="N294" s="62">
        <v>33</v>
      </c>
      <c r="O294" s="574"/>
      <c r="P294" s="582"/>
      <c r="Q294" s="63">
        <v>44678</v>
      </c>
    </row>
    <row r="295" spans="1:17" x14ac:dyDescent="0.3">
      <c r="A295" s="61"/>
      <c r="B295" s="58">
        <v>28</v>
      </c>
      <c r="C295" s="62">
        <v>28</v>
      </c>
      <c r="D295" s="62">
        <v>28.7</v>
      </c>
      <c r="E295" s="64">
        <v>29</v>
      </c>
      <c r="F295" s="62">
        <v>25.1</v>
      </c>
      <c r="G295" s="62">
        <v>26.5</v>
      </c>
      <c r="H295" s="63">
        <v>44615</v>
      </c>
      <c r="J295" s="61"/>
      <c r="K295" s="58">
        <v>93</v>
      </c>
      <c r="L295" s="62">
        <v>30.9</v>
      </c>
      <c r="M295" s="62">
        <v>31</v>
      </c>
      <c r="N295" s="62">
        <v>33.200000000000003</v>
      </c>
      <c r="O295" s="574"/>
      <c r="P295" s="582"/>
      <c r="Q295" s="63">
        <v>44680</v>
      </c>
    </row>
    <row r="296" spans="1:17" x14ac:dyDescent="0.3">
      <c r="A296" s="61"/>
      <c r="B296" s="58">
        <v>30</v>
      </c>
      <c r="C296" s="62">
        <v>27.7</v>
      </c>
      <c r="D296" s="62">
        <v>28.1</v>
      </c>
      <c r="E296" s="62">
        <v>28.6</v>
      </c>
      <c r="F296" s="62">
        <v>23.7</v>
      </c>
      <c r="G296" s="64">
        <v>26</v>
      </c>
      <c r="H296" s="63">
        <v>44617</v>
      </c>
      <c r="J296" s="61"/>
      <c r="K296" s="58">
        <v>96</v>
      </c>
      <c r="L296" s="62">
        <v>30.4</v>
      </c>
      <c r="M296" s="62">
        <v>31.8</v>
      </c>
      <c r="N296" s="62">
        <v>33.299999999999997</v>
      </c>
      <c r="O296" s="574"/>
      <c r="P296" s="582"/>
      <c r="Q296" s="63">
        <v>44683</v>
      </c>
    </row>
    <row r="297" spans="1:17" x14ac:dyDescent="0.3">
      <c r="A297" s="61"/>
      <c r="B297" s="58">
        <v>33</v>
      </c>
      <c r="C297" s="62">
        <v>28.2</v>
      </c>
      <c r="D297" s="62">
        <v>28.9</v>
      </c>
      <c r="E297" s="62">
        <v>28</v>
      </c>
      <c r="F297" s="62">
        <v>21.2</v>
      </c>
      <c r="G297" s="64">
        <v>26.6</v>
      </c>
      <c r="H297" s="63">
        <v>44620</v>
      </c>
      <c r="J297" s="61"/>
      <c r="K297" s="58">
        <v>98</v>
      </c>
      <c r="L297" s="62">
        <v>31.1</v>
      </c>
      <c r="M297" s="62">
        <v>32.700000000000003</v>
      </c>
      <c r="N297" s="64">
        <v>33.200000000000003</v>
      </c>
      <c r="O297" s="574"/>
      <c r="P297" s="582"/>
      <c r="Q297" s="63">
        <v>44685</v>
      </c>
    </row>
    <row r="298" spans="1:17" x14ac:dyDescent="0.3">
      <c r="A298" s="61"/>
      <c r="B298" s="58">
        <v>35</v>
      </c>
      <c r="C298" s="62">
        <v>28.6</v>
      </c>
      <c r="D298" s="62">
        <v>29.5</v>
      </c>
      <c r="E298" s="62">
        <v>29.2</v>
      </c>
      <c r="F298" s="62">
        <v>20.6</v>
      </c>
      <c r="G298" s="64">
        <v>26.7</v>
      </c>
      <c r="H298" s="63">
        <v>44622</v>
      </c>
      <c r="J298" s="61"/>
      <c r="K298" s="58"/>
      <c r="L298" s="584" t="s">
        <v>114</v>
      </c>
      <c r="M298" s="584" t="s">
        <v>114</v>
      </c>
      <c r="N298" s="584" t="s">
        <v>114</v>
      </c>
      <c r="O298" s="574"/>
      <c r="P298" s="582"/>
      <c r="Q298" s="63"/>
    </row>
    <row r="299" spans="1:17" x14ac:dyDescent="0.3">
      <c r="A299" s="61"/>
      <c r="B299" s="58">
        <v>37</v>
      </c>
      <c r="C299" s="62">
        <v>29.8</v>
      </c>
      <c r="D299" s="62">
        <v>29.6</v>
      </c>
      <c r="E299" s="62">
        <v>30.8</v>
      </c>
      <c r="F299" s="62">
        <v>20.8</v>
      </c>
      <c r="G299" s="64">
        <v>27.7</v>
      </c>
      <c r="H299" s="63">
        <v>44624</v>
      </c>
      <c r="J299" s="61"/>
      <c r="K299" s="58"/>
      <c r="L299" s="585"/>
      <c r="M299" s="585"/>
      <c r="N299" s="585"/>
      <c r="O299" s="574"/>
      <c r="P299" s="582"/>
      <c r="Q299" s="63"/>
    </row>
    <row r="300" spans="1:17" x14ac:dyDescent="0.3">
      <c r="A300" s="61"/>
      <c r="B300" s="58">
        <v>40</v>
      </c>
      <c r="C300" s="62">
        <v>29.8</v>
      </c>
      <c r="D300" s="62">
        <v>29.8</v>
      </c>
      <c r="E300" s="62">
        <v>29.5</v>
      </c>
      <c r="F300" s="566"/>
      <c r="G300" s="64">
        <v>27.5</v>
      </c>
      <c r="H300" s="63">
        <v>44627</v>
      </c>
      <c r="J300" s="61"/>
      <c r="K300" s="58"/>
      <c r="L300" s="585"/>
      <c r="M300" s="585"/>
      <c r="N300" s="585"/>
      <c r="O300" s="574"/>
      <c r="P300" s="582"/>
      <c r="Q300" s="63"/>
    </row>
    <row r="301" spans="1:17" x14ac:dyDescent="0.3">
      <c r="A301" s="61"/>
      <c r="B301" s="58">
        <v>42</v>
      </c>
      <c r="C301" s="62">
        <v>29.5</v>
      </c>
      <c r="D301" s="62">
        <v>29.1</v>
      </c>
      <c r="E301" s="62">
        <v>30.9</v>
      </c>
      <c r="F301" s="567"/>
      <c r="G301" s="64">
        <v>27.3</v>
      </c>
      <c r="H301" s="63">
        <v>44629</v>
      </c>
      <c r="J301" s="61"/>
      <c r="K301" s="58"/>
      <c r="L301" s="585"/>
      <c r="M301" s="585"/>
      <c r="N301" s="585"/>
      <c r="O301" s="574"/>
      <c r="P301" s="582"/>
      <c r="Q301" s="63"/>
    </row>
    <row r="302" spans="1:17" x14ac:dyDescent="0.3">
      <c r="A302" s="61"/>
      <c r="B302" s="58">
        <v>44</v>
      </c>
      <c r="C302" s="62">
        <v>30</v>
      </c>
      <c r="D302" s="62">
        <v>29</v>
      </c>
      <c r="E302" s="62">
        <v>29.2</v>
      </c>
      <c r="F302" s="567"/>
      <c r="G302" s="64">
        <v>27.8</v>
      </c>
      <c r="H302" s="63">
        <v>44631</v>
      </c>
      <c r="J302" s="61"/>
      <c r="K302" s="58"/>
      <c r="L302" s="585"/>
      <c r="M302" s="585"/>
      <c r="N302" s="585"/>
      <c r="O302" s="574"/>
      <c r="P302" s="582"/>
      <c r="Q302" s="63"/>
    </row>
    <row r="303" spans="1:17" x14ac:dyDescent="0.3">
      <c r="A303" s="61"/>
      <c r="B303" s="58">
        <v>47</v>
      </c>
      <c r="C303" s="62">
        <v>30.2</v>
      </c>
      <c r="D303" s="62">
        <v>29.7</v>
      </c>
      <c r="E303" s="62">
        <v>29.8</v>
      </c>
      <c r="F303" s="567"/>
      <c r="G303" s="64">
        <v>27.6</v>
      </c>
      <c r="H303" s="63">
        <v>44634</v>
      </c>
      <c r="J303" s="61"/>
      <c r="K303" s="58"/>
      <c r="L303" s="585"/>
      <c r="M303" s="585"/>
      <c r="N303" s="585"/>
      <c r="O303" s="574"/>
      <c r="P303" s="582"/>
      <c r="Q303" s="63"/>
    </row>
    <row r="304" spans="1:17" x14ac:dyDescent="0.3">
      <c r="A304" s="61"/>
      <c r="B304" s="58">
        <v>49</v>
      </c>
      <c r="C304" s="62">
        <v>30.2</v>
      </c>
      <c r="D304" s="62">
        <v>29.9</v>
      </c>
      <c r="E304" s="62">
        <v>30.3</v>
      </c>
      <c r="F304" s="567"/>
      <c r="G304" s="64">
        <v>27.6</v>
      </c>
      <c r="H304" s="63">
        <v>44636</v>
      </c>
      <c r="J304" s="61"/>
      <c r="K304" s="58"/>
      <c r="L304" s="585"/>
      <c r="M304" s="585"/>
      <c r="N304" s="585"/>
      <c r="O304" s="574"/>
      <c r="P304" s="582"/>
      <c r="Q304" s="63"/>
    </row>
    <row r="305" spans="1:17" x14ac:dyDescent="0.3">
      <c r="A305" s="61"/>
      <c r="B305" s="58">
        <v>51</v>
      </c>
      <c r="C305" s="62">
        <v>29.9</v>
      </c>
      <c r="D305" s="62">
        <v>29.2</v>
      </c>
      <c r="E305" s="62">
        <v>30.3</v>
      </c>
      <c r="F305" s="567"/>
      <c r="G305" s="64">
        <v>27.8</v>
      </c>
      <c r="H305" s="63">
        <v>44638</v>
      </c>
      <c r="J305" s="61"/>
      <c r="K305" s="58"/>
      <c r="L305" s="585"/>
      <c r="M305" s="585"/>
      <c r="N305" s="585"/>
      <c r="O305" s="574"/>
      <c r="P305" s="582"/>
      <c r="Q305" s="63"/>
    </row>
    <row r="306" spans="1:17" x14ac:dyDescent="0.3">
      <c r="A306" s="61"/>
      <c r="B306" s="58">
        <v>54</v>
      </c>
      <c r="C306" s="62">
        <v>30.5</v>
      </c>
      <c r="D306" s="62">
        <v>30</v>
      </c>
      <c r="E306" s="62">
        <v>30.3</v>
      </c>
      <c r="F306" s="567"/>
      <c r="G306" s="64">
        <v>28.2</v>
      </c>
      <c r="H306" s="63">
        <v>44641</v>
      </c>
      <c r="J306" s="61"/>
      <c r="K306" s="58"/>
      <c r="L306" s="585"/>
      <c r="M306" s="585"/>
      <c r="N306" s="585"/>
      <c r="O306" s="574"/>
      <c r="P306" s="582"/>
      <c r="Q306" s="63"/>
    </row>
    <row r="307" spans="1:17" x14ac:dyDescent="0.3">
      <c r="A307" s="61"/>
      <c r="B307" s="58">
        <v>56</v>
      </c>
      <c r="C307" s="62">
        <v>31</v>
      </c>
      <c r="D307" s="62">
        <v>30.3</v>
      </c>
      <c r="E307" s="62">
        <v>30.5</v>
      </c>
      <c r="F307" s="567"/>
      <c r="G307" s="64">
        <v>28.7</v>
      </c>
      <c r="H307" s="63">
        <v>44643</v>
      </c>
      <c r="J307" s="61"/>
      <c r="K307" s="58"/>
      <c r="L307" s="585"/>
      <c r="M307" s="585"/>
      <c r="N307" s="585"/>
      <c r="O307" s="574"/>
      <c r="P307" s="582"/>
      <c r="Q307" s="63"/>
    </row>
    <row r="308" spans="1:17" x14ac:dyDescent="0.3">
      <c r="A308" s="61"/>
      <c r="B308" s="58">
        <v>58</v>
      </c>
      <c r="C308" s="62">
        <v>30.3</v>
      </c>
      <c r="D308" s="62">
        <v>29.2</v>
      </c>
      <c r="E308" s="62">
        <v>29.6</v>
      </c>
      <c r="F308" s="567"/>
      <c r="G308" s="64">
        <v>28.3</v>
      </c>
      <c r="H308" s="63">
        <v>44645</v>
      </c>
      <c r="J308" s="61"/>
      <c r="K308" s="58"/>
      <c r="L308" s="585"/>
      <c r="M308" s="585"/>
      <c r="N308" s="585"/>
      <c r="O308" s="574"/>
      <c r="P308" s="582"/>
      <c r="Q308" s="63"/>
    </row>
    <row r="309" spans="1:17" x14ac:dyDescent="0.3">
      <c r="A309" s="61"/>
      <c r="B309" s="58">
        <v>61</v>
      </c>
      <c r="C309" s="62">
        <v>30.8</v>
      </c>
      <c r="D309" s="62">
        <v>29.3</v>
      </c>
      <c r="E309" s="62">
        <v>30.3</v>
      </c>
      <c r="F309" s="567"/>
      <c r="G309" s="64">
        <v>28.4</v>
      </c>
      <c r="H309" s="63">
        <v>44648</v>
      </c>
      <c r="J309" s="61"/>
      <c r="K309" s="58"/>
      <c r="L309" s="585"/>
      <c r="M309" s="585"/>
      <c r="N309" s="585"/>
      <c r="O309" s="574"/>
      <c r="P309" s="582"/>
      <c r="Q309" s="63"/>
    </row>
    <row r="310" spans="1:17" x14ac:dyDescent="0.3">
      <c r="A310" s="61"/>
      <c r="B310" s="58">
        <v>63</v>
      </c>
      <c r="C310" s="62">
        <v>30</v>
      </c>
      <c r="D310" s="62">
        <v>30</v>
      </c>
      <c r="E310" s="62">
        <v>30.7</v>
      </c>
      <c r="F310" s="567"/>
      <c r="G310" s="64">
        <v>28.5</v>
      </c>
      <c r="H310" s="63">
        <v>44650</v>
      </c>
      <c r="J310" s="61"/>
      <c r="K310" s="58"/>
      <c r="L310" s="585"/>
      <c r="M310" s="585"/>
      <c r="N310" s="585"/>
      <c r="O310" s="574"/>
      <c r="P310" s="582"/>
      <c r="Q310" s="63"/>
    </row>
    <row r="311" spans="1:17" x14ac:dyDescent="0.3">
      <c r="A311" s="61"/>
      <c r="B311" s="58">
        <v>65</v>
      </c>
      <c r="C311" s="62">
        <v>30.9</v>
      </c>
      <c r="D311" s="62">
        <v>29.5</v>
      </c>
      <c r="E311" s="62">
        <v>31</v>
      </c>
      <c r="F311" s="567"/>
      <c r="G311" s="64">
        <v>28.3</v>
      </c>
      <c r="H311" s="63">
        <v>44652</v>
      </c>
      <c r="J311" s="61"/>
      <c r="K311" s="58"/>
      <c r="L311" s="585"/>
      <c r="M311" s="585"/>
      <c r="N311" s="585"/>
      <c r="O311" s="574"/>
      <c r="P311" s="582"/>
      <c r="Q311" s="63"/>
    </row>
    <row r="312" spans="1:17" x14ac:dyDescent="0.3">
      <c r="A312" s="61"/>
      <c r="B312" s="58">
        <v>68</v>
      </c>
      <c r="C312" s="62">
        <v>30.6</v>
      </c>
      <c r="D312" s="62">
        <v>29.6</v>
      </c>
      <c r="E312" s="62">
        <v>31.4</v>
      </c>
      <c r="F312" s="567"/>
      <c r="G312" s="62">
        <v>28.8</v>
      </c>
      <c r="H312" s="63">
        <v>44655</v>
      </c>
      <c r="J312" s="61"/>
      <c r="K312" s="58"/>
      <c r="L312" s="585"/>
      <c r="M312" s="585"/>
      <c r="N312" s="585"/>
      <c r="O312" s="574"/>
      <c r="P312" s="582"/>
      <c r="Q312" s="63"/>
    </row>
    <row r="313" spans="1:17" x14ac:dyDescent="0.3">
      <c r="A313" s="61"/>
      <c r="B313" s="58">
        <v>70</v>
      </c>
      <c r="C313" s="62">
        <v>31.1</v>
      </c>
      <c r="D313" s="62">
        <v>30.8</v>
      </c>
      <c r="E313" s="62">
        <v>32</v>
      </c>
      <c r="F313" s="567"/>
      <c r="G313" s="62">
        <v>29.5</v>
      </c>
      <c r="H313" s="63">
        <v>44657</v>
      </c>
      <c r="J313" s="61"/>
      <c r="K313" s="58"/>
      <c r="L313" s="585"/>
      <c r="M313" s="585"/>
      <c r="N313" s="585"/>
      <c r="O313" s="574"/>
      <c r="P313" s="582"/>
      <c r="Q313" s="63"/>
    </row>
    <row r="314" spans="1:17" x14ac:dyDescent="0.3">
      <c r="A314" s="61"/>
      <c r="B314" s="58">
        <v>72</v>
      </c>
      <c r="C314" s="62">
        <v>31.5</v>
      </c>
      <c r="D314" s="62">
        <v>30.5</v>
      </c>
      <c r="E314" s="62">
        <v>31</v>
      </c>
      <c r="F314" s="567"/>
      <c r="G314" s="62">
        <v>29</v>
      </c>
      <c r="H314" s="60">
        <v>44659</v>
      </c>
      <c r="J314" s="61"/>
      <c r="K314" s="58"/>
      <c r="L314" s="585"/>
      <c r="M314" s="585"/>
      <c r="N314" s="585"/>
      <c r="O314" s="574"/>
      <c r="P314" s="582"/>
      <c r="Q314" s="63"/>
    </row>
    <row r="315" spans="1:17" x14ac:dyDescent="0.3">
      <c r="A315" s="61"/>
      <c r="B315" s="58"/>
      <c r="C315" s="62"/>
      <c r="D315" s="62"/>
      <c r="E315" s="62"/>
      <c r="F315" s="567"/>
      <c r="G315" s="62"/>
      <c r="H315" s="63"/>
      <c r="J315" s="61"/>
      <c r="K315" s="58"/>
      <c r="L315" s="585"/>
      <c r="M315" s="585"/>
      <c r="N315" s="585"/>
      <c r="O315" s="574"/>
      <c r="P315" s="582"/>
      <c r="Q315" s="63"/>
    </row>
    <row r="316" spans="1:17" ht="15" thickBot="1" x14ac:dyDescent="0.35">
      <c r="A316" s="66"/>
      <c r="B316" s="67"/>
      <c r="C316" s="62"/>
      <c r="D316" s="62"/>
      <c r="E316" s="62"/>
      <c r="F316" s="568"/>
      <c r="G316" s="62"/>
      <c r="H316" s="68"/>
      <c r="J316" s="61"/>
      <c r="K316" s="58"/>
      <c r="L316" s="585"/>
      <c r="M316" s="585"/>
      <c r="N316" s="585"/>
      <c r="O316" s="574"/>
      <c r="P316" s="582"/>
      <c r="Q316" s="60"/>
    </row>
    <row r="317" spans="1:17" ht="15" thickTop="1" x14ac:dyDescent="0.3">
      <c r="A317" s="556" t="s">
        <v>82</v>
      </c>
      <c r="B317" s="557"/>
      <c r="C317" s="69"/>
      <c r="D317" s="69"/>
      <c r="E317" s="69"/>
      <c r="F317" s="69" t="s">
        <v>88</v>
      </c>
      <c r="G317" s="69"/>
      <c r="H317" s="558"/>
      <c r="J317" s="61"/>
      <c r="K317" s="58"/>
      <c r="L317" s="585"/>
      <c r="M317" s="585"/>
      <c r="N317" s="585"/>
      <c r="O317" s="574"/>
      <c r="P317" s="582"/>
      <c r="Q317" s="63"/>
    </row>
    <row r="318" spans="1:17" ht="15" thickBot="1" x14ac:dyDescent="0.35">
      <c r="A318" s="561" t="s">
        <v>83</v>
      </c>
      <c r="B318" s="562"/>
      <c r="C318" s="70"/>
      <c r="D318" s="70"/>
      <c r="E318" s="70"/>
      <c r="F318" s="70">
        <v>37</v>
      </c>
      <c r="G318" s="70"/>
      <c r="H318" s="559"/>
      <c r="J318" s="66"/>
      <c r="K318" s="67"/>
      <c r="L318" s="586"/>
      <c r="M318" s="586"/>
      <c r="N318" s="586"/>
      <c r="O318" s="575"/>
      <c r="P318" s="582"/>
      <c r="Q318" s="68"/>
    </row>
    <row r="319" spans="1:17" ht="15" thickTop="1" x14ac:dyDescent="0.3">
      <c r="A319" s="545" t="s">
        <v>84</v>
      </c>
      <c r="B319" s="545"/>
      <c r="C319" s="563"/>
      <c r="D319" s="563"/>
      <c r="E319" s="563"/>
      <c r="F319" s="563" t="s">
        <v>89</v>
      </c>
      <c r="G319" s="563"/>
      <c r="H319" s="559"/>
      <c r="J319" s="556" t="s">
        <v>82</v>
      </c>
      <c r="K319" s="557"/>
      <c r="L319" s="69"/>
      <c r="M319" s="69"/>
      <c r="N319" s="69"/>
      <c r="O319" s="69" t="s">
        <v>88</v>
      </c>
      <c r="P319" s="582"/>
      <c r="Q319" s="558"/>
    </row>
    <row r="320" spans="1:17" ht="15" thickBot="1" x14ac:dyDescent="0.35">
      <c r="A320" s="546"/>
      <c r="B320" s="546"/>
      <c r="C320" s="564"/>
      <c r="D320" s="564"/>
      <c r="E320" s="564"/>
      <c r="F320" s="564"/>
      <c r="G320" s="564"/>
      <c r="H320" s="559"/>
      <c r="J320" s="561" t="s">
        <v>83</v>
      </c>
      <c r="K320" s="562"/>
      <c r="L320" s="70"/>
      <c r="M320" s="70"/>
      <c r="N320" s="70"/>
      <c r="O320" s="70">
        <v>37</v>
      </c>
      <c r="P320" s="583"/>
      <c r="Q320" s="559"/>
    </row>
    <row r="321" spans="1:17" ht="15" thickTop="1" x14ac:dyDescent="0.3">
      <c r="A321" s="547"/>
      <c r="B321" s="547"/>
      <c r="C321" s="565"/>
      <c r="D321" s="565"/>
      <c r="E321" s="565"/>
      <c r="F321" s="565"/>
      <c r="G321" s="565"/>
      <c r="H321" s="559"/>
      <c r="J321" s="545" t="s">
        <v>84</v>
      </c>
      <c r="K321" s="545"/>
      <c r="L321" s="563"/>
      <c r="M321" s="563"/>
      <c r="N321" s="563"/>
      <c r="O321" s="563" t="s">
        <v>89</v>
      </c>
      <c r="P321" s="563"/>
      <c r="Q321" s="559"/>
    </row>
    <row r="322" spans="1:17" x14ac:dyDescent="0.3">
      <c r="A322" s="545" t="s">
        <v>85</v>
      </c>
      <c r="B322" s="545"/>
      <c r="C322" s="548" t="s">
        <v>90</v>
      </c>
      <c r="D322" s="551"/>
      <c r="E322" s="548"/>
      <c r="F322" s="569" t="s">
        <v>91</v>
      </c>
      <c r="G322" s="548"/>
      <c r="H322" s="559"/>
      <c r="J322" s="546"/>
      <c r="K322" s="546"/>
      <c r="L322" s="564"/>
      <c r="M322" s="564"/>
      <c r="N322" s="564"/>
      <c r="O322" s="564"/>
      <c r="P322" s="564"/>
      <c r="Q322" s="559"/>
    </row>
    <row r="323" spans="1:17" x14ac:dyDescent="0.3">
      <c r="A323" s="546"/>
      <c r="B323" s="546"/>
      <c r="C323" s="549"/>
      <c r="D323" s="552"/>
      <c r="E323" s="549"/>
      <c r="F323" s="570"/>
      <c r="G323" s="549"/>
      <c r="H323" s="559"/>
      <c r="J323" s="547"/>
      <c r="K323" s="547"/>
      <c r="L323" s="565"/>
      <c r="M323" s="565"/>
      <c r="N323" s="565"/>
      <c r="O323" s="565"/>
      <c r="P323" s="565"/>
      <c r="Q323" s="559"/>
    </row>
    <row r="324" spans="1:17" x14ac:dyDescent="0.3">
      <c r="A324" s="546"/>
      <c r="B324" s="546"/>
      <c r="C324" s="549"/>
      <c r="D324" s="552"/>
      <c r="E324" s="549"/>
      <c r="F324" s="570"/>
      <c r="G324" s="549"/>
      <c r="H324" s="559"/>
      <c r="J324" s="545" t="s">
        <v>85</v>
      </c>
      <c r="K324" s="545"/>
      <c r="L324" s="548" t="s">
        <v>90</v>
      </c>
      <c r="M324" s="551"/>
      <c r="N324" s="548"/>
      <c r="O324" s="569" t="s">
        <v>91</v>
      </c>
      <c r="P324" s="548"/>
      <c r="Q324" s="559"/>
    </row>
    <row r="325" spans="1:17" x14ac:dyDescent="0.3">
      <c r="A325" s="546"/>
      <c r="B325" s="546"/>
      <c r="C325" s="549"/>
      <c r="D325" s="552"/>
      <c r="E325" s="549"/>
      <c r="F325" s="570"/>
      <c r="G325" s="549"/>
      <c r="H325" s="559"/>
      <c r="J325" s="546"/>
      <c r="K325" s="546"/>
      <c r="L325" s="549"/>
      <c r="M325" s="552"/>
      <c r="N325" s="549"/>
      <c r="O325" s="570"/>
      <c r="P325" s="549"/>
      <c r="Q325" s="559"/>
    </row>
    <row r="326" spans="1:17" x14ac:dyDescent="0.3">
      <c r="A326" s="547"/>
      <c r="B326" s="547"/>
      <c r="C326" s="550"/>
      <c r="D326" s="553"/>
      <c r="E326" s="550"/>
      <c r="F326" s="571"/>
      <c r="G326" s="550"/>
      <c r="H326" s="560"/>
      <c r="J326" s="546"/>
      <c r="K326" s="546"/>
      <c r="L326" s="549"/>
      <c r="M326" s="552"/>
      <c r="N326" s="549"/>
      <c r="O326" s="570"/>
      <c r="P326" s="549"/>
      <c r="Q326" s="559"/>
    </row>
    <row r="327" spans="1:17" x14ac:dyDescent="0.3">
      <c r="J327" s="546"/>
      <c r="K327" s="546"/>
      <c r="L327" s="549"/>
      <c r="M327" s="552"/>
      <c r="N327" s="549"/>
      <c r="O327" s="570"/>
      <c r="P327" s="549"/>
      <c r="Q327" s="559"/>
    </row>
    <row r="328" spans="1:17" x14ac:dyDescent="0.3">
      <c r="J328" s="547"/>
      <c r="K328" s="547"/>
      <c r="L328" s="550"/>
      <c r="M328" s="553"/>
      <c r="N328" s="550"/>
      <c r="O328" s="571"/>
      <c r="P328" s="550"/>
      <c r="Q328" s="560"/>
    </row>
    <row r="331" spans="1:17" x14ac:dyDescent="0.3">
      <c r="A331" s="51" t="s">
        <v>63</v>
      </c>
      <c r="B331" s="52">
        <v>1476218</v>
      </c>
      <c r="D331" s="541" t="s">
        <v>64</v>
      </c>
      <c r="E331" s="541"/>
      <c r="F331" s="542" t="s">
        <v>65</v>
      </c>
      <c r="G331" s="542"/>
      <c r="H331" s="542"/>
    </row>
    <row r="332" spans="1:17" x14ac:dyDescent="0.3">
      <c r="A332" s="51" t="s">
        <v>66</v>
      </c>
      <c r="B332" s="53">
        <v>44530</v>
      </c>
      <c r="D332" s="541" t="s">
        <v>67</v>
      </c>
      <c r="E332" s="541"/>
      <c r="F332" s="542" t="s">
        <v>68</v>
      </c>
      <c r="G332" s="542"/>
      <c r="H332" s="542"/>
    </row>
    <row r="333" spans="1:17" x14ac:dyDescent="0.3">
      <c r="A333" s="51" t="s">
        <v>69</v>
      </c>
      <c r="B333" s="54">
        <v>44581</v>
      </c>
      <c r="D333" s="541" t="s">
        <v>70</v>
      </c>
      <c r="E333" s="541"/>
      <c r="F333" s="544" t="s">
        <v>71</v>
      </c>
      <c r="G333" s="544"/>
      <c r="H333" s="544"/>
      <c r="J333" s="51" t="s">
        <v>63</v>
      </c>
      <c r="K333" s="52">
        <v>1476218</v>
      </c>
      <c r="M333" s="541" t="s">
        <v>64</v>
      </c>
      <c r="N333" s="541"/>
      <c r="O333" s="542" t="s">
        <v>65</v>
      </c>
      <c r="P333" s="542"/>
      <c r="Q333" s="542"/>
    </row>
    <row r="334" spans="1:17" x14ac:dyDescent="0.3">
      <c r="A334" s="51" t="s">
        <v>72</v>
      </c>
      <c r="B334" s="54">
        <v>44587</v>
      </c>
      <c r="D334" s="541" t="s">
        <v>73</v>
      </c>
      <c r="E334" s="541"/>
      <c r="F334" s="541"/>
      <c r="G334" s="542" t="s">
        <v>74</v>
      </c>
      <c r="H334" s="542"/>
      <c r="J334" s="51" t="s">
        <v>66</v>
      </c>
      <c r="K334" s="53">
        <v>44530</v>
      </c>
      <c r="M334" s="541" t="s">
        <v>67</v>
      </c>
      <c r="N334" s="541"/>
      <c r="O334" s="542" t="s">
        <v>68</v>
      </c>
      <c r="P334" s="542"/>
      <c r="Q334" s="542"/>
    </row>
    <row r="335" spans="1:17" x14ac:dyDescent="0.3">
      <c r="D335" s="541" t="s">
        <v>75</v>
      </c>
      <c r="E335" s="541"/>
      <c r="F335" s="542" t="s">
        <v>76</v>
      </c>
      <c r="G335" s="542"/>
      <c r="H335" s="542"/>
      <c r="J335" s="51" t="s">
        <v>69</v>
      </c>
      <c r="K335" s="54">
        <v>44581</v>
      </c>
      <c r="M335" s="541" t="s">
        <v>70</v>
      </c>
      <c r="N335" s="541"/>
      <c r="O335" s="544" t="s">
        <v>71</v>
      </c>
      <c r="P335" s="544"/>
      <c r="Q335" s="544"/>
    </row>
    <row r="336" spans="1:17" x14ac:dyDescent="0.3">
      <c r="D336" s="541" t="s">
        <v>77</v>
      </c>
      <c r="E336" s="541"/>
      <c r="F336" s="572" t="s">
        <v>92</v>
      </c>
      <c r="G336" s="572"/>
      <c r="H336" s="572"/>
      <c r="J336" s="51" t="s">
        <v>72</v>
      </c>
      <c r="K336" s="54">
        <v>44587</v>
      </c>
      <c r="M336" s="541" t="s">
        <v>73</v>
      </c>
      <c r="N336" s="541"/>
      <c r="O336" s="541"/>
      <c r="P336" s="542" t="s">
        <v>74</v>
      </c>
      <c r="Q336" s="542"/>
    </row>
    <row r="337" spans="1:17" x14ac:dyDescent="0.3">
      <c r="M337" s="541" t="s">
        <v>75</v>
      </c>
      <c r="N337" s="541"/>
      <c r="O337" s="542" t="s">
        <v>76</v>
      </c>
      <c r="P337" s="542"/>
      <c r="Q337" s="542"/>
    </row>
    <row r="338" spans="1:17" x14ac:dyDescent="0.3">
      <c r="C338" s="55">
        <f>MAX(C341:C371)*0.85</f>
        <v>17.34</v>
      </c>
      <c r="D338" s="55">
        <f>MAX(D341:D371)*0.85</f>
        <v>22.439999999999998</v>
      </c>
      <c r="E338" s="55">
        <f>MAX(E341)*0.85</f>
        <v>20.060000000000002</v>
      </c>
      <c r="F338" s="55">
        <f>MAX(F341:F371)*0.85</f>
        <v>23.119999999999997</v>
      </c>
      <c r="G338" s="55">
        <f>MAX(G341:G371)*0.85</f>
        <v>23.375</v>
      </c>
      <c r="M338" s="541" t="s">
        <v>77</v>
      </c>
      <c r="N338" s="541"/>
      <c r="O338" s="572" t="s">
        <v>92</v>
      </c>
      <c r="P338" s="572"/>
      <c r="Q338" s="572"/>
    </row>
    <row r="340" spans="1:17" ht="15" thickBot="1" x14ac:dyDescent="0.35">
      <c r="A340" s="554" t="s">
        <v>79</v>
      </c>
      <c r="B340" s="555"/>
      <c r="C340" s="56">
        <v>138</v>
      </c>
      <c r="D340" s="56">
        <v>139</v>
      </c>
      <c r="E340" s="56">
        <v>140</v>
      </c>
      <c r="F340" s="56">
        <v>141</v>
      </c>
      <c r="G340" s="56">
        <v>142</v>
      </c>
      <c r="H340" s="56" t="s">
        <v>80</v>
      </c>
      <c r="L340" s="55">
        <f>MAX(L343:L373)*0.85</f>
        <v>0</v>
      </c>
      <c r="M340" s="55">
        <f>MAX(M343:M373)*0.85</f>
        <v>23.119999999999997</v>
      </c>
      <c r="N340" s="55">
        <f>MAX(N343)*0.85</f>
        <v>27.964999999999996</v>
      </c>
      <c r="O340" s="55">
        <f>MAX(O343:O373)*0.85</f>
        <v>23.63</v>
      </c>
      <c r="P340" s="55">
        <f>MAX(P343:P373)*0.85</f>
        <v>23.544999999999998</v>
      </c>
    </row>
    <row r="341" spans="1:17" ht="15" thickTop="1" x14ac:dyDescent="0.3">
      <c r="A341" s="57"/>
      <c r="B341" s="58">
        <v>1</v>
      </c>
      <c r="C341" s="59">
        <v>20.399999999999999</v>
      </c>
      <c r="D341" s="59">
        <v>20.6</v>
      </c>
      <c r="E341" s="59">
        <v>23.6</v>
      </c>
      <c r="F341" s="59">
        <v>19.2</v>
      </c>
      <c r="G341" s="59">
        <v>17.7</v>
      </c>
      <c r="H341" s="60">
        <v>44582</v>
      </c>
    </row>
    <row r="342" spans="1:17" ht="15" thickBot="1" x14ac:dyDescent="0.35">
      <c r="A342" s="61" t="s">
        <v>93</v>
      </c>
      <c r="B342" s="58">
        <v>-1</v>
      </c>
      <c r="C342" s="573"/>
      <c r="D342" s="62">
        <v>22.2</v>
      </c>
      <c r="E342" s="62">
        <v>26.6</v>
      </c>
      <c r="F342" s="62">
        <v>21.4</v>
      </c>
      <c r="G342" s="62">
        <v>20.3</v>
      </c>
      <c r="H342" s="63">
        <v>44586</v>
      </c>
      <c r="J342" s="554" t="s">
        <v>93</v>
      </c>
      <c r="K342" s="555"/>
      <c r="L342" s="56">
        <v>138</v>
      </c>
      <c r="M342" s="56">
        <v>139</v>
      </c>
      <c r="N342" s="56">
        <v>140</v>
      </c>
      <c r="O342" s="56">
        <v>141</v>
      </c>
      <c r="P342" s="56">
        <v>142</v>
      </c>
      <c r="Q342" s="56" t="s">
        <v>80</v>
      </c>
    </row>
    <row r="343" spans="1:17" ht="15" thickTop="1" x14ac:dyDescent="0.3">
      <c r="A343" s="61"/>
      <c r="B343" s="58">
        <v>1</v>
      </c>
      <c r="C343" s="574"/>
      <c r="D343" s="62">
        <v>22.5</v>
      </c>
      <c r="E343" s="62">
        <v>26.7</v>
      </c>
      <c r="F343" s="62">
        <v>22.1</v>
      </c>
      <c r="G343" s="62">
        <v>20.6</v>
      </c>
      <c r="H343" s="63">
        <v>44588</v>
      </c>
      <c r="J343" s="57"/>
      <c r="K343" s="58">
        <v>77</v>
      </c>
      <c r="L343" s="587"/>
      <c r="M343" s="59">
        <v>27</v>
      </c>
      <c r="N343" s="59">
        <v>32.9</v>
      </c>
      <c r="O343" s="59">
        <v>27</v>
      </c>
      <c r="P343" s="59">
        <v>26.4</v>
      </c>
      <c r="Q343" s="60">
        <v>44664</v>
      </c>
    </row>
    <row r="344" spans="1:17" x14ac:dyDescent="0.3">
      <c r="A344" s="61"/>
      <c r="B344" s="58">
        <v>7</v>
      </c>
      <c r="C344" s="574"/>
      <c r="D344" s="62">
        <v>23.6</v>
      </c>
      <c r="E344" s="62">
        <v>28.9</v>
      </c>
      <c r="F344" s="62">
        <v>24</v>
      </c>
      <c r="G344" s="62">
        <v>23.7</v>
      </c>
      <c r="H344" s="63">
        <v>44594</v>
      </c>
      <c r="J344" s="61"/>
      <c r="K344" s="58">
        <v>79</v>
      </c>
      <c r="L344" s="574"/>
      <c r="M344" s="62">
        <v>27.2</v>
      </c>
      <c r="N344" s="62">
        <v>32.200000000000003</v>
      </c>
      <c r="O344" s="62">
        <v>27</v>
      </c>
      <c r="P344" s="62">
        <v>26.2</v>
      </c>
      <c r="Q344" s="63">
        <v>44666</v>
      </c>
    </row>
    <row r="345" spans="1:17" x14ac:dyDescent="0.3">
      <c r="A345" s="61"/>
      <c r="B345" s="58">
        <v>10</v>
      </c>
      <c r="C345" s="574"/>
      <c r="D345" s="62">
        <v>23.7</v>
      </c>
      <c r="E345" s="62">
        <v>28.8</v>
      </c>
      <c r="F345" s="62">
        <v>23.7</v>
      </c>
      <c r="G345" s="62">
        <v>23.2</v>
      </c>
      <c r="H345" s="63">
        <v>44597</v>
      </c>
      <c r="J345" s="61"/>
      <c r="K345" s="58">
        <v>82</v>
      </c>
      <c r="L345" s="574"/>
      <c r="M345" s="62">
        <v>26.8</v>
      </c>
      <c r="N345" s="62">
        <v>33.4</v>
      </c>
      <c r="O345" s="62">
        <v>27.7</v>
      </c>
      <c r="P345" s="62">
        <v>26.9</v>
      </c>
      <c r="Q345" s="63">
        <v>37364</v>
      </c>
    </row>
    <row r="346" spans="1:17" x14ac:dyDescent="0.3">
      <c r="A346" s="61"/>
      <c r="B346" s="58">
        <v>14</v>
      </c>
      <c r="C346" s="574"/>
      <c r="D346" s="62">
        <v>24.3</v>
      </c>
      <c r="E346" s="62">
        <v>28.8</v>
      </c>
      <c r="F346" s="62">
        <v>24.9</v>
      </c>
      <c r="G346" s="62">
        <v>23.2</v>
      </c>
      <c r="H346" s="63">
        <v>44601</v>
      </c>
      <c r="J346" s="61"/>
      <c r="K346" s="58">
        <v>84</v>
      </c>
      <c r="L346" s="574"/>
      <c r="M346" s="581" t="s">
        <v>113</v>
      </c>
      <c r="N346" s="581" t="s">
        <v>113</v>
      </c>
      <c r="O346" s="62"/>
      <c r="P346" s="62"/>
      <c r="Q346" s="63">
        <v>44671</v>
      </c>
    </row>
    <row r="347" spans="1:17" x14ac:dyDescent="0.3">
      <c r="A347" s="61"/>
      <c r="B347" s="58">
        <v>21</v>
      </c>
      <c r="C347" s="574"/>
      <c r="D347" s="62">
        <v>24.3</v>
      </c>
      <c r="E347" s="62">
        <v>28.1</v>
      </c>
      <c r="F347" s="62">
        <v>25</v>
      </c>
      <c r="G347" s="62">
        <v>23.2</v>
      </c>
      <c r="H347" s="63">
        <v>44608</v>
      </c>
      <c r="J347" s="61"/>
      <c r="K347" s="58">
        <v>86</v>
      </c>
      <c r="L347" s="574"/>
      <c r="M347" s="582"/>
      <c r="N347" s="582"/>
      <c r="O347" s="62">
        <v>27.1</v>
      </c>
      <c r="P347" s="62">
        <v>26</v>
      </c>
      <c r="Q347" s="63">
        <v>44673</v>
      </c>
    </row>
    <row r="348" spans="1:17" x14ac:dyDescent="0.3">
      <c r="A348" s="61"/>
      <c r="B348" s="58">
        <v>23</v>
      </c>
      <c r="C348" s="574"/>
      <c r="D348" s="62">
        <v>23.8</v>
      </c>
      <c r="E348" s="62">
        <v>27.8</v>
      </c>
      <c r="F348" s="62">
        <v>24.8</v>
      </c>
      <c r="G348" s="62">
        <v>23.3</v>
      </c>
      <c r="H348" s="63">
        <v>44610</v>
      </c>
      <c r="J348" s="61"/>
      <c r="K348" s="58">
        <v>89</v>
      </c>
      <c r="L348" s="574"/>
      <c r="M348" s="582"/>
      <c r="N348" s="582"/>
      <c r="O348" s="62">
        <v>26.9</v>
      </c>
      <c r="P348" s="62">
        <v>26</v>
      </c>
      <c r="Q348" s="63">
        <v>44676</v>
      </c>
    </row>
    <row r="349" spans="1:17" x14ac:dyDescent="0.3">
      <c r="A349" s="61"/>
      <c r="B349" s="58">
        <v>26</v>
      </c>
      <c r="C349" s="574"/>
      <c r="D349" s="62">
        <v>24.2</v>
      </c>
      <c r="E349" s="62">
        <v>27</v>
      </c>
      <c r="F349" s="62">
        <v>24.8</v>
      </c>
      <c r="G349" s="62">
        <v>27.5</v>
      </c>
      <c r="H349" s="63">
        <v>44613</v>
      </c>
      <c r="J349" s="61"/>
      <c r="K349" s="58">
        <v>91</v>
      </c>
      <c r="L349" s="574"/>
      <c r="M349" s="582"/>
      <c r="N349" s="582"/>
      <c r="O349" s="62">
        <v>27.1</v>
      </c>
      <c r="P349" s="62">
        <v>26.9</v>
      </c>
      <c r="Q349" s="63">
        <v>44678</v>
      </c>
    </row>
    <row r="350" spans="1:17" x14ac:dyDescent="0.3">
      <c r="A350" s="61"/>
      <c r="B350" s="58">
        <v>28</v>
      </c>
      <c r="C350" s="574"/>
      <c r="D350" s="62">
        <v>25.9</v>
      </c>
      <c r="E350" s="64">
        <v>28.4</v>
      </c>
      <c r="F350" s="62">
        <v>25.7</v>
      </c>
      <c r="G350" s="62">
        <v>24.7</v>
      </c>
      <c r="H350" s="63">
        <v>44615</v>
      </c>
      <c r="J350" s="61"/>
      <c r="K350" s="58">
        <v>93</v>
      </c>
      <c r="L350" s="574"/>
      <c r="M350" s="582"/>
      <c r="N350" s="582"/>
      <c r="O350" s="62">
        <v>27.1</v>
      </c>
      <c r="P350" s="62">
        <v>26.8</v>
      </c>
      <c r="Q350" s="63">
        <v>44680</v>
      </c>
    </row>
    <row r="351" spans="1:17" x14ac:dyDescent="0.3">
      <c r="A351" s="61"/>
      <c r="B351" s="58">
        <v>30</v>
      </c>
      <c r="C351" s="574"/>
      <c r="D351" s="62">
        <v>25.7</v>
      </c>
      <c r="E351" s="62">
        <v>27.7</v>
      </c>
      <c r="F351" s="62">
        <v>25</v>
      </c>
      <c r="G351" s="64">
        <v>24.3</v>
      </c>
      <c r="H351" s="63">
        <v>44617</v>
      </c>
      <c r="J351" s="61"/>
      <c r="K351" s="58">
        <v>96</v>
      </c>
      <c r="L351" s="574"/>
      <c r="M351" s="582"/>
      <c r="N351" s="582"/>
      <c r="O351" s="62">
        <v>27.8</v>
      </c>
      <c r="P351" s="62">
        <v>27.7</v>
      </c>
      <c r="Q351" s="63">
        <v>44683</v>
      </c>
    </row>
    <row r="352" spans="1:17" x14ac:dyDescent="0.3">
      <c r="A352" s="61"/>
      <c r="B352" s="58">
        <v>33</v>
      </c>
      <c r="C352" s="574"/>
      <c r="D352" s="62">
        <v>25.5</v>
      </c>
      <c r="E352" s="62">
        <v>28.1</v>
      </c>
      <c r="F352" s="62">
        <v>26.3</v>
      </c>
      <c r="G352" s="64">
        <v>24.9</v>
      </c>
      <c r="H352" s="63">
        <v>44620</v>
      </c>
      <c r="J352" s="61"/>
      <c r="K352" s="58">
        <v>98</v>
      </c>
      <c r="L352" s="574"/>
      <c r="M352" s="582"/>
      <c r="N352" s="582"/>
      <c r="O352" s="64">
        <v>27.7</v>
      </c>
      <c r="P352" s="62">
        <v>27.3</v>
      </c>
      <c r="Q352" s="63">
        <v>44685</v>
      </c>
    </row>
    <row r="353" spans="1:17" x14ac:dyDescent="0.3">
      <c r="A353" s="61"/>
      <c r="B353" s="58">
        <v>35</v>
      </c>
      <c r="C353" s="574"/>
      <c r="D353" s="62">
        <v>26.3</v>
      </c>
      <c r="E353" s="62">
        <v>28.9</v>
      </c>
      <c r="F353" s="62">
        <v>26.8</v>
      </c>
      <c r="G353" s="64">
        <v>25.2</v>
      </c>
      <c r="H353" s="63">
        <v>44622</v>
      </c>
      <c r="J353" s="61"/>
      <c r="K353" s="58"/>
      <c r="L353" s="574"/>
      <c r="M353" s="582"/>
      <c r="N353" s="582"/>
      <c r="O353" s="584" t="s">
        <v>114</v>
      </c>
      <c r="P353" s="584" t="s">
        <v>114</v>
      </c>
      <c r="Q353" s="63"/>
    </row>
    <row r="354" spans="1:17" x14ac:dyDescent="0.3">
      <c r="A354" s="61"/>
      <c r="B354" s="58">
        <v>37</v>
      </c>
      <c r="C354" s="574"/>
      <c r="D354" s="62">
        <v>25.6</v>
      </c>
      <c r="E354" s="62">
        <v>28.4</v>
      </c>
      <c r="F354" s="62">
        <v>27</v>
      </c>
      <c r="G354" s="64">
        <v>25</v>
      </c>
      <c r="H354" s="63">
        <v>44624</v>
      </c>
      <c r="J354" s="61"/>
      <c r="K354" s="58"/>
      <c r="L354" s="574"/>
      <c r="M354" s="582"/>
      <c r="N354" s="582"/>
      <c r="O354" s="585"/>
      <c r="P354" s="585"/>
      <c r="Q354" s="63"/>
    </row>
    <row r="355" spans="1:17" x14ac:dyDescent="0.3">
      <c r="A355" s="61"/>
      <c r="B355" s="58">
        <v>40</v>
      </c>
      <c r="C355" s="574"/>
      <c r="D355" s="62">
        <v>25.7</v>
      </c>
      <c r="E355" s="62">
        <v>29.8</v>
      </c>
      <c r="F355" s="62">
        <v>26.5</v>
      </c>
      <c r="G355" s="64">
        <v>25.4</v>
      </c>
      <c r="H355" s="63">
        <v>44627</v>
      </c>
      <c r="J355" s="61"/>
      <c r="K355" s="58"/>
      <c r="L355" s="574"/>
      <c r="M355" s="582"/>
      <c r="N355" s="582"/>
      <c r="O355" s="585"/>
      <c r="P355" s="585"/>
      <c r="Q355" s="63"/>
    </row>
    <row r="356" spans="1:17" x14ac:dyDescent="0.3">
      <c r="A356" s="61"/>
      <c r="B356" s="58">
        <v>42</v>
      </c>
      <c r="C356" s="574"/>
      <c r="D356" s="62">
        <v>24.8</v>
      </c>
      <c r="E356" s="62">
        <v>29.7</v>
      </c>
      <c r="F356" s="62">
        <v>26.3</v>
      </c>
      <c r="G356" s="64">
        <v>25.6</v>
      </c>
      <c r="H356" s="63">
        <v>44629</v>
      </c>
      <c r="J356" s="61"/>
      <c r="K356" s="58"/>
      <c r="L356" s="574"/>
      <c r="M356" s="582"/>
      <c r="N356" s="582"/>
      <c r="O356" s="585"/>
      <c r="P356" s="585"/>
      <c r="Q356" s="63"/>
    </row>
    <row r="357" spans="1:17" x14ac:dyDescent="0.3">
      <c r="A357" s="61"/>
      <c r="B357" s="58">
        <v>44</v>
      </c>
      <c r="C357" s="574"/>
      <c r="D357" s="62">
        <v>25.4</v>
      </c>
      <c r="E357" s="62">
        <v>29.3</v>
      </c>
      <c r="F357" s="62">
        <v>26.3</v>
      </c>
      <c r="G357" s="64">
        <v>25.1</v>
      </c>
      <c r="H357" s="63">
        <v>44631</v>
      </c>
      <c r="J357" s="61"/>
      <c r="K357" s="58"/>
      <c r="L357" s="574"/>
      <c r="M357" s="582"/>
      <c r="N357" s="582"/>
      <c r="O357" s="585"/>
      <c r="P357" s="585"/>
      <c r="Q357" s="63"/>
    </row>
    <row r="358" spans="1:17" x14ac:dyDescent="0.3">
      <c r="A358" s="61"/>
      <c r="B358" s="58">
        <v>47</v>
      </c>
      <c r="C358" s="574"/>
      <c r="D358" s="62">
        <v>25.4</v>
      </c>
      <c r="E358" s="62">
        <v>30.3</v>
      </c>
      <c r="F358" s="62">
        <v>26.3</v>
      </c>
      <c r="G358" s="64">
        <v>25.8</v>
      </c>
      <c r="H358" s="63">
        <v>44634</v>
      </c>
      <c r="J358" s="61"/>
      <c r="K358" s="58"/>
      <c r="L358" s="574"/>
      <c r="M358" s="582"/>
      <c r="N358" s="582"/>
      <c r="O358" s="585"/>
      <c r="P358" s="585"/>
      <c r="Q358" s="63"/>
    </row>
    <row r="359" spans="1:17" x14ac:dyDescent="0.3">
      <c r="A359" s="61"/>
      <c r="B359" s="58">
        <v>49</v>
      </c>
      <c r="C359" s="574"/>
      <c r="D359" s="62">
        <v>25.9</v>
      </c>
      <c r="E359" s="62">
        <v>30.3</v>
      </c>
      <c r="F359" s="62">
        <v>26</v>
      </c>
      <c r="G359" s="64">
        <v>25.2</v>
      </c>
      <c r="H359" s="63">
        <v>44636</v>
      </c>
      <c r="J359" s="61"/>
      <c r="K359" s="58"/>
      <c r="L359" s="574"/>
      <c r="M359" s="582"/>
      <c r="N359" s="582"/>
      <c r="O359" s="585"/>
      <c r="P359" s="585"/>
      <c r="Q359" s="63"/>
    </row>
    <row r="360" spans="1:17" x14ac:dyDescent="0.3">
      <c r="A360" s="61"/>
      <c r="B360" s="58">
        <v>51</v>
      </c>
      <c r="C360" s="574"/>
      <c r="D360" s="62">
        <v>25.9</v>
      </c>
      <c r="E360" s="62">
        <v>30</v>
      </c>
      <c r="F360" s="62">
        <v>26.2</v>
      </c>
      <c r="G360" s="64">
        <v>25</v>
      </c>
      <c r="H360" s="63">
        <v>44638</v>
      </c>
      <c r="J360" s="61"/>
      <c r="K360" s="58"/>
      <c r="L360" s="574"/>
      <c r="M360" s="582"/>
      <c r="N360" s="582"/>
      <c r="O360" s="585"/>
      <c r="P360" s="585"/>
      <c r="Q360" s="63"/>
    </row>
    <row r="361" spans="1:17" x14ac:dyDescent="0.3">
      <c r="A361" s="61"/>
      <c r="B361" s="58">
        <v>54</v>
      </c>
      <c r="C361" s="574"/>
      <c r="D361" s="62">
        <v>26.4</v>
      </c>
      <c r="E361" s="62">
        <v>31.5</v>
      </c>
      <c r="F361" s="62">
        <v>27.2</v>
      </c>
      <c r="G361" s="64">
        <v>25.4</v>
      </c>
      <c r="H361" s="63">
        <v>44641</v>
      </c>
      <c r="J361" s="61"/>
      <c r="K361" s="58"/>
      <c r="L361" s="574"/>
      <c r="M361" s="582"/>
      <c r="N361" s="582"/>
      <c r="O361" s="585"/>
      <c r="P361" s="585"/>
      <c r="Q361" s="63"/>
    </row>
    <row r="362" spans="1:17" x14ac:dyDescent="0.3">
      <c r="A362" s="61"/>
      <c r="B362" s="58">
        <v>56</v>
      </c>
      <c r="C362" s="574"/>
      <c r="D362" s="62">
        <v>26.4</v>
      </c>
      <c r="E362" s="62">
        <v>31.8</v>
      </c>
      <c r="F362" s="62">
        <v>27</v>
      </c>
      <c r="G362" s="64">
        <v>25.8</v>
      </c>
      <c r="H362" s="63">
        <v>44643</v>
      </c>
      <c r="J362" s="61"/>
      <c r="K362" s="58"/>
      <c r="L362" s="574"/>
      <c r="M362" s="582"/>
      <c r="N362" s="582"/>
      <c r="O362" s="585"/>
      <c r="P362" s="585"/>
      <c r="Q362" s="63"/>
    </row>
    <row r="363" spans="1:17" x14ac:dyDescent="0.3">
      <c r="A363" s="61"/>
      <c r="B363" s="58">
        <v>58</v>
      </c>
      <c r="C363" s="574"/>
      <c r="D363" s="62">
        <v>25.3</v>
      </c>
      <c r="E363" s="62">
        <v>30</v>
      </c>
      <c r="F363" s="62">
        <v>25.8</v>
      </c>
      <c r="G363" s="64">
        <v>24.8</v>
      </c>
      <c r="H363" s="63">
        <v>44645</v>
      </c>
      <c r="J363" s="61"/>
      <c r="K363" s="58"/>
      <c r="L363" s="574"/>
      <c r="M363" s="582"/>
      <c r="N363" s="582"/>
      <c r="O363" s="585"/>
      <c r="P363" s="585"/>
      <c r="Q363" s="63"/>
    </row>
    <row r="364" spans="1:17" x14ac:dyDescent="0.3">
      <c r="A364" s="61"/>
      <c r="B364" s="58">
        <v>61</v>
      </c>
      <c r="C364" s="574"/>
      <c r="D364" s="62">
        <v>25.7</v>
      </c>
      <c r="E364" s="62">
        <v>30.3</v>
      </c>
      <c r="F364" s="62">
        <v>26.2</v>
      </c>
      <c r="G364" s="64">
        <v>25.7</v>
      </c>
      <c r="H364" s="63">
        <v>44648</v>
      </c>
      <c r="J364" s="61"/>
      <c r="K364" s="58"/>
      <c r="L364" s="574"/>
      <c r="M364" s="582"/>
      <c r="N364" s="582"/>
      <c r="O364" s="585"/>
      <c r="P364" s="585"/>
      <c r="Q364" s="63"/>
    </row>
    <row r="365" spans="1:17" x14ac:dyDescent="0.3">
      <c r="A365" s="61"/>
      <c r="B365" s="58">
        <v>63</v>
      </c>
      <c r="C365" s="574"/>
      <c r="D365" s="62">
        <v>25.9</v>
      </c>
      <c r="E365" s="62">
        <v>31</v>
      </c>
      <c r="F365" s="62">
        <v>26.6</v>
      </c>
      <c r="G365" s="64">
        <v>25.3</v>
      </c>
      <c r="H365" s="63">
        <v>44650</v>
      </c>
      <c r="J365" s="61"/>
      <c r="K365" s="58"/>
      <c r="L365" s="574"/>
      <c r="M365" s="582"/>
      <c r="N365" s="582"/>
      <c r="O365" s="585"/>
      <c r="P365" s="585"/>
      <c r="Q365" s="63"/>
    </row>
    <row r="366" spans="1:17" x14ac:dyDescent="0.3">
      <c r="A366" s="61"/>
      <c r="B366" s="58">
        <v>65</v>
      </c>
      <c r="C366" s="574"/>
      <c r="D366" s="62">
        <v>26.3</v>
      </c>
      <c r="E366" s="62">
        <v>31.7</v>
      </c>
      <c r="F366" s="62">
        <v>26.8</v>
      </c>
      <c r="G366" s="64">
        <v>24.8</v>
      </c>
      <c r="H366" s="63">
        <v>44652</v>
      </c>
      <c r="J366" s="61"/>
      <c r="K366" s="58"/>
      <c r="L366" s="574"/>
      <c r="M366" s="582"/>
      <c r="N366" s="582"/>
      <c r="O366" s="585"/>
      <c r="P366" s="585"/>
      <c r="Q366" s="63"/>
    </row>
    <row r="367" spans="1:17" x14ac:dyDescent="0.3">
      <c r="A367" s="61"/>
      <c r="B367" s="58">
        <v>68</v>
      </c>
      <c r="C367" s="574"/>
      <c r="D367" s="62">
        <v>26.3</v>
      </c>
      <c r="E367" s="62">
        <v>31.7</v>
      </c>
      <c r="F367" s="62">
        <v>26.2</v>
      </c>
      <c r="G367" s="62">
        <v>24.7</v>
      </c>
      <c r="H367" s="63">
        <v>44655</v>
      </c>
      <c r="J367" s="61"/>
      <c r="K367" s="58"/>
      <c r="L367" s="574"/>
      <c r="M367" s="582"/>
      <c r="N367" s="582"/>
      <c r="O367" s="585"/>
      <c r="P367" s="585"/>
      <c r="Q367" s="63"/>
    </row>
    <row r="368" spans="1:17" x14ac:dyDescent="0.3">
      <c r="A368" s="61"/>
      <c r="B368" s="58">
        <v>70</v>
      </c>
      <c r="C368" s="574"/>
      <c r="D368" s="62">
        <v>26.3</v>
      </c>
      <c r="E368" s="62">
        <v>31</v>
      </c>
      <c r="F368" s="62">
        <v>26</v>
      </c>
      <c r="G368" s="62">
        <v>25.3</v>
      </c>
      <c r="H368" s="63">
        <v>44657</v>
      </c>
      <c r="J368" s="61"/>
      <c r="K368" s="58"/>
      <c r="L368" s="574"/>
      <c r="M368" s="582"/>
      <c r="N368" s="582"/>
      <c r="O368" s="585"/>
      <c r="P368" s="585"/>
      <c r="Q368" s="63"/>
    </row>
    <row r="369" spans="1:17" x14ac:dyDescent="0.3">
      <c r="A369" s="61"/>
      <c r="B369" s="58">
        <v>72</v>
      </c>
      <c r="C369" s="574"/>
      <c r="D369" s="62">
        <v>25.8</v>
      </c>
      <c r="E369" s="62">
        <v>31.4</v>
      </c>
      <c r="F369" s="62">
        <v>26.2</v>
      </c>
      <c r="G369" s="62">
        <v>24.7</v>
      </c>
      <c r="H369" s="60">
        <v>44659</v>
      </c>
      <c r="J369" s="61"/>
      <c r="K369" s="58"/>
      <c r="L369" s="574"/>
      <c r="M369" s="582"/>
      <c r="N369" s="582"/>
      <c r="O369" s="585"/>
      <c r="P369" s="585"/>
      <c r="Q369" s="63"/>
    </row>
    <row r="370" spans="1:17" x14ac:dyDescent="0.3">
      <c r="A370" s="61"/>
      <c r="B370" s="58"/>
      <c r="C370" s="574"/>
      <c r="D370" s="62"/>
      <c r="E370" s="62"/>
      <c r="F370" s="62"/>
      <c r="G370" s="62"/>
      <c r="H370" s="63"/>
      <c r="J370" s="61"/>
      <c r="K370" s="58"/>
      <c r="L370" s="574"/>
      <c r="M370" s="582"/>
      <c r="N370" s="582"/>
      <c r="O370" s="585"/>
      <c r="P370" s="585"/>
      <c r="Q370" s="63"/>
    </row>
    <row r="371" spans="1:17" ht="15" thickBot="1" x14ac:dyDescent="0.35">
      <c r="A371" s="66"/>
      <c r="B371" s="67"/>
      <c r="C371" s="575"/>
      <c r="D371" s="62"/>
      <c r="E371" s="62"/>
      <c r="F371" s="62"/>
      <c r="G371" s="62"/>
      <c r="H371" s="68"/>
      <c r="J371" s="61"/>
      <c r="K371" s="58"/>
      <c r="L371" s="574"/>
      <c r="M371" s="582"/>
      <c r="N371" s="582"/>
      <c r="O371" s="585"/>
      <c r="P371" s="585"/>
      <c r="Q371" s="60"/>
    </row>
    <row r="372" spans="1:17" ht="15" thickTop="1" x14ac:dyDescent="0.3">
      <c r="A372" s="556" t="s">
        <v>82</v>
      </c>
      <c r="B372" s="557"/>
      <c r="C372" s="69" t="s">
        <v>94</v>
      </c>
      <c r="D372" s="69"/>
      <c r="E372" s="69"/>
      <c r="F372" s="69"/>
      <c r="G372" s="69"/>
      <c r="H372" s="558"/>
      <c r="J372" s="61"/>
      <c r="K372" s="58"/>
      <c r="L372" s="574"/>
      <c r="M372" s="582"/>
      <c r="N372" s="582"/>
      <c r="O372" s="585"/>
      <c r="P372" s="585"/>
      <c r="Q372" s="63"/>
    </row>
    <row r="373" spans="1:17" ht="15" thickBot="1" x14ac:dyDescent="0.35">
      <c r="A373" s="561" t="s">
        <v>83</v>
      </c>
      <c r="B373" s="562"/>
      <c r="C373" s="74">
        <v>44584</v>
      </c>
      <c r="D373" s="70"/>
      <c r="E373" s="70"/>
      <c r="F373" s="70"/>
      <c r="G373" s="70"/>
      <c r="H373" s="559"/>
      <c r="J373" s="66"/>
      <c r="K373" s="67"/>
      <c r="L373" s="575"/>
      <c r="M373" s="582"/>
      <c r="N373" s="582"/>
      <c r="O373" s="586"/>
      <c r="P373" s="586"/>
      <c r="Q373" s="68"/>
    </row>
    <row r="374" spans="1:17" ht="15" thickTop="1" x14ac:dyDescent="0.3">
      <c r="A374" s="545" t="s">
        <v>84</v>
      </c>
      <c r="B374" s="545"/>
      <c r="C374" s="563" t="s">
        <v>95</v>
      </c>
      <c r="D374" s="563"/>
      <c r="E374" s="563"/>
      <c r="F374" s="563"/>
      <c r="G374" s="563"/>
      <c r="H374" s="559"/>
      <c r="J374" s="556" t="s">
        <v>82</v>
      </c>
      <c r="K374" s="557"/>
      <c r="L374" s="69" t="s">
        <v>94</v>
      </c>
      <c r="M374" s="582"/>
      <c r="N374" s="582"/>
      <c r="O374" s="69"/>
      <c r="P374" s="69"/>
      <c r="Q374" s="558"/>
    </row>
    <row r="375" spans="1:17" ht="15" thickBot="1" x14ac:dyDescent="0.35">
      <c r="A375" s="546"/>
      <c r="B375" s="546"/>
      <c r="C375" s="564"/>
      <c r="D375" s="564"/>
      <c r="E375" s="564"/>
      <c r="F375" s="564"/>
      <c r="G375" s="564"/>
      <c r="H375" s="559"/>
      <c r="J375" s="561" t="s">
        <v>83</v>
      </c>
      <c r="K375" s="562"/>
      <c r="L375" s="74">
        <v>44584</v>
      </c>
      <c r="M375" s="583"/>
      <c r="N375" s="583"/>
      <c r="O375" s="70"/>
      <c r="P375" s="70"/>
      <c r="Q375" s="559"/>
    </row>
    <row r="376" spans="1:17" ht="15" thickTop="1" x14ac:dyDescent="0.3">
      <c r="A376" s="547"/>
      <c r="B376" s="547"/>
      <c r="C376" s="565"/>
      <c r="D376" s="565"/>
      <c r="E376" s="565"/>
      <c r="F376" s="565"/>
      <c r="G376" s="565"/>
      <c r="H376" s="559"/>
      <c r="J376" s="545" t="s">
        <v>84</v>
      </c>
      <c r="K376" s="545"/>
      <c r="L376" s="563" t="s">
        <v>95</v>
      </c>
      <c r="M376" s="563"/>
      <c r="N376" s="563"/>
      <c r="O376" s="563"/>
      <c r="P376" s="563"/>
      <c r="Q376" s="559"/>
    </row>
    <row r="377" spans="1:17" x14ac:dyDescent="0.3">
      <c r="A377" s="545" t="s">
        <v>85</v>
      </c>
      <c r="B377" s="545"/>
      <c r="C377" s="548"/>
      <c r="D377" s="551"/>
      <c r="E377" s="551" t="s">
        <v>96</v>
      </c>
      <c r="F377" s="548"/>
      <c r="G377" s="548"/>
      <c r="H377" s="559"/>
      <c r="J377" s="546"/>
      <c r="K377" s="546"/>
      <c r="L377" s="564"/>
      <c r="M377" s="564"/>
      <c r="N377" s="564"/>
      <c r="O377" s="564"/>
      <c r="P377" s="564"/>
      <c r="Q377" s="559"/>
    </row>
    <row r="378" spans="1:17" x14ac:dyDescent="0.3">
      <c r="A378" s="546"/>
      <c r="B378" s="546"/>
      <c r="C378" s="549"/>
      <c r="D378" s="552"/>
      <c r="E378" s="552"/>
      <c r="F378" s="549"/>
      <c r="G378" s="549"/>
      <c r="H378" s="559"/>
      <c r="J378" s="547"/>
      <c r="K378" s="547"/>
      <c r="L378" s="565"/>
      <c r="M378" s="565"/>
      <c r="N378" s="565"/>
      <c r="O378" s="565"/>
      <c r="P378" s="565"/>
      <c r="Q378" s="559"/>
    </row>
    <row r="379" spans="1:17" x14ac:dyDescent="0.3">
      <c r="A379" s="546"/>
      <c r="B379" s="546"/>
      <c r="C379" s="549"/>
      <c r="D379" s="552"/>
      <c r="E379" s="552"/>
      <c r="F379" s="549"/>
      <c r="G379" s="549"/>
      <c r="H379" s="559"/>
      <c r="J379" s="545" t="s">
        <v>85</v>
      </c>
      <c r="K379" s="545"/>
      <c r="L379" s="548"/>
      <c r="M379" s="551"/>
      <c r="N379" s="551" t="s">
        <v>96</v>
      </c>
      <c r="O379" s="548"/>
      <c r="P379" s="548"/>
      <c r="Q379" s="559"/>
    </row>
    <row r="380" spans="1:17" x14ac:dyDescent="0.3">
      <c r="A380" s="546"/>
      <c r="B380" s="546"/>
      <c r="C380" s="549"/>
      <c r="D380" s="552"/>
      <c r="E380" s="552"/>
      <c r="F380" s="549"/>
      <c r="G380" s="549"/>
      <c r="H380" s="559"/>
      <c r="J380" s="546"/>
      <c r="K380" s="546"/>
      <c r="L380" s="549"/>
      <c r="M380" s="552"/>
      <c r="N380" s="552"/>
      <c r="O380" s="549"/>
      <c r="P380" s="549"/>
      <c r="Q380" s="559"/>
    </row>
    <row r="381" spans="1:17" x14ac:dyDescent="0.3">
      <c r="A381" s="547"/>
      <c r="B381" s="547"/>
      <c r="C381" s="550"/>
      <c r="D381" s="553"/>
      <c r="E381" s="553"/>
      <c r="F381" s="550"/>
      <c r="G381" s="550"/>
      <c r="H381" s="560"/>
      <c r="J381" s="546"/>
      <c r="K381" s="546"/>
      <c r="L381" s="549"/>
      <c r="M381" s="552"/>
      <c r="N381" s="552"/>
      <c r="O381" s="549"/>
      <c r="P381" s="549"/>
      <c r="Q381" s="559"/>
    </row>
    <row r="382" spans="1:17" x14ac:dyDescent="0.3">
      <c r="J382" s="546"/>
      <c r="K382" s="546"/>
      <c r="L382" s="549"/>
      <c r="M382" s="552"/>
      <c r="N382" s="552"/>
      <c r="O382" s="549"/>
      <c r="P382" s="549"/>
      <c r="Q382" s="559"/>
    </row>
    <row r="383" spans="1:17" x14ac:dyDescent="0.3">
      <c r="J383" s="547"/>
      <c r="K383" s="547"/>
      <c r="L383" s="550"/>
      <c r="M383" s="553"/>
      <c r="N383" s="553"/>
      <c r="O383" s="550"/>
      <c r="P383" s="550"/>
      <c r="Q383" s="560"/>
    </row>
    <row r="386" spans="1:17" x14ac:dyDescent="0.3">
      <c r="A386" s="51" t="s">
        <v>63</v>
      </c>
      <c r="B386" s="52">
        <v>1476217</v>
      </c>
      <c r="D386" s="541" t="s">
        <v>64</v>
      </c>
      <c r="E386" s="541"/>
      <c r="F386" s="542" t="s">
        <v>65</v>
      </c>
      <c r="G386" s="542"/>
      <c r="H386" s="542"/>
    </row>
    <row r="387" spans="1:17" x14ac:dyDescent="0.3">
      <c r="A387" s="51" t="s">
        <v>66</v>
      </c>
      <c r="B387" s="53">
        <v>44530</v>
      </c>
      <c r="D387" s="541" t="s">
        <v>67</v>
      </c>
      <c r="E387" s="541"/>
      <c r="F387" s="542" t="s">
        <v>68</v>
      </c>
      <c r="G387" s="542"/>
      <c r="H387" s="542"/>
    </row>
    <row r="388" spans="1:17" x14ac:dyDescent="0.3">
      <c r="A388" s="51" t="s">
        <v>69</v>
      </c>
      <c r="B388" s="54">
        <v>44581</v>
      </c>
      <c r="D388" s="541" t="s">
        <v>70</v>
      </c>
      <c r="E388" s="541"/>
      <c r="F388" s="544" t="s">
        <v>86</v>
      </c>
      <c r="G388" s="544"/>
      <c r="H388" s="544"/>
      <c r="J388" s="51" t="s">
        <v>63</v>
      </c>
      <c r="K388" s="52">
        <v>1476215</v>
      </c>
      <c r="M388" s="541" t="s">
        <v>64</v>
      </c>
      <c r="N388" s="541"/>
      <c r="O388" s="542" t="s">
        <v>65</v>
      </c>
      <c r="P388" s="542"/>
      <c r="Q388" s="542"/>
    </row>
    <row r="389" spans="1:17" x14ac:dyDescent="0.3">
      <c r="A389" s="51" t="s">
        <v>72</v>
      </c>
      <c r="B389" s="54">
        <v>44587</v>
      </c>
      <c r="D389" s="541" t="s">
        <v>73</v>
      </c>
      <c r="E389" s="541"/>
      <c r="F389" s="541"/>
      <c r="G389" s="542" t="s">
        <v>74</v>
      </c>
      <c r="H389" s="542"/>
      <c r="J389" s="51" t="s">
        <v>66</v>
      </c>
      <c r="K389" s="53">
        <v>44530</v>
      </c>
      <c r="M389" s="541" t="s">
        <v>67</v>
      </c>
      <c r="N389" s="541"/>
      <c r="O389" s="542" t="s">
        <v>68</v>
      </c>
      <c r="P389" s="542"/>
      <c r="Q389" s="542"/>
    </row>
    <row r="390" spans="1:17" x14ac:dyDescent="0.3">
      <c r="D390" s="541" t="s">
        <v>75</v>
      </c>
      <c r="E390" s="541"/>
      <c r="F390" s="542" t="s">
        <v>76</v>
      </c>
      <c r="G390" s="542"/>
      <c r="H390" s="542"/>
      <c r="J390" s="51" t="s">
        <v>69</v>
      </c>
      <c r="K390" s="54">
        <v>44581</v>
      </c>
      <c r="M390" s="541" t="s">
        <v>70</v>
      </c>
      <c r="N390" s="541"/>
      <c r="O390" s="544" t="s">
        <v>86</v>
      </c>
      <c r="P390" s="544"/>
      <c r="Q390" s="544"/>
    </row>
    <row r="391" spans="1:17" x14ac:dyDescent="0.3">
      <c r="D391" s="541" t="s">
        <v>77</v>
      </c>
      <c r="E391" s="541"/>
      <c r="F391" s="572" t="s">
        <v>92</v>
      </c>
      <c r="G391" s="572"/>
      <c r="H391" s="572"/>
      <c r="J391" s="51" t="s">
        <v>72</v>
      </c>
      <c r="K391" s="54">
        <v>44587</v>
      </c>
      <c r="M391" s="541" t="s">
        <v>73</v>
      </c>
      <c r="N391" s="541"/>
      <c r="O391" s="541"/>
      <c r="P391" s="542" t="s">
        <v>74</v>
      </c>
      <c r="Q391" s="542"/>
    </row>
    <row r="392" spans="1:17" x14ac:dyDescent="0.3">
      <c r="M392" s="541" t="s">
        <v>75</v>
      </c>
      <c r="N392" s="541"/>
      <c r="O392" s="542" t="s">
        <v>76</v>
      </c>
      <c r="P392" s="542"/>
      <c r="Q392" s="542"/>
    </row>
    <row r="393" spans="1:17" x14ac:dyDescent="0.3">
      <c r="C393" s="55">
        <f>MAX(C396:C426)*0.85</f>
        <v>22.78</v>
      </c>
      <c r="D393" s="55">
        <f>MAX(D396:D426)*0.85</f>
        <v>19.38</v>
      </c>
      <c r="E393" s="55">
        <f>MAX(E396)*0.85</f>
        <v>19.889999999999997</v>
      </c>
      <c r="F393" s="55">
        <f>MAX(F396:F426)*0.85</f>
        <v>24.055</v>
      </c>
      <c r="G393" s="55">
        <f>MAX(G396:G426)*0.85</f>
        <v>21.504999999999999</v>
      </c>
      <c r="M393" s="541" t="s">
        <v>77</v>
      </c>
      <c r="N393" s="541"/>
      <c r="O393" s="572" t="s">
        <v>92</v>
      </c>
      <c r="P393" s="572"/>
      <c r="Q393" s="572"/>
    </row>
    <row r="395" spans="1:17" ht="15" thickBot="1" x14ac:dyDescent="0.35">
      <c r="A395" s="554" t="s">
        <v>79</v>
      </c>
      <c r="B395" s="555"/>
      <c r="C395" s="56">
        <v>143</v>
      </c>
      <c r="D395" s="56">
        <v>144</v>
      </c>
      <c r="E395" s="56">
        <v>145</v>
      </c>
      <c r="F395" s="56">
        <v>146</v>
      </c>
      <c r="G395" s="56">
        <v>147</v>
      </c>
      <c r="H395" s="56" t="s">
        <v>80</v>
      </c>
      <c r="L395" s="55">
        <f>MAX(L398:L428)*0.85</f>
        <v>24.564999999999998</v>
      </c>
      <c r="M395" s="55">
        <f>MAX(M398:M428)*0.85</f>
        <v>22.95</v>
      </c>
      <c r="N395" s="55">
        <f>MAX(N398)*0.85</f>
        <v>27.03</v>
      </c>
      <c r="O395" s="55">
        <f>MAX(O398:O428)*0.85</f>
        <v>26.18</v>
      </c>
      <c r="P395" s="55">
        <f>MAX(P398:P428)*0.85</f>
        <v>24.65</v>
      </c>
    </row>
    <row r="396" spans="1:17" ht="15" thickTop="1" x14ac:dyDescent="0.3">
      <c r="A396" s="57"/>
      <c r="B396" s="58">
        <v>1</v>
      </c>
      <c r="C396" s="59">
        <v>23.3</v>
      </c>
      <c r="D396" s="59">
        <v>22.8</v>
      </c>
      <c r="E396" s="59">
        <v>23.4</v>
      </c>
      <c r="F396" s="59">
        <v>24.1</v>
      </c>
      <c r="G396" s="59">
        <v>21.7</v>
      </c>
      <c r="H396" s="60">
        <v>44582</v>
      </c>
    </row>
    <row r="397" spans="1:17" ht="15" thickBot="1" x14ac:dyDescent="0.35">
      <c r="A397" s="61" t="s">
        <v>81</v>
      </c>
      <c r="B397" s="58">
        <v>-1</v>
      </c>
      <c r="C397" s="62">
        <v>25</v>
      </c>
      <c r="D397" s="576"/>
      <c r="E397" s="62">
        <v>25.2</v>
      </c>
      <c r="F397" s="62">
        <v>25.7</v>
      </c>
      <c r="G397" s="62">
        <v>23.2</v>
      </c>
      <c r="H397" s="63">
        <v>44586</v>
      </c>
      <c r="J397" s="554" t="s">
        <v>81</v>
      </c>
      <c r="K397" s="555"/>
      <c r="L397" s="56">
        <v>146</v>
      </c>
      <c r="M397" s="56">
        <v>149</v>
      </c>
      <c r="N397" s="56">
        <v>150</v>
      </c>
      <c r="O397" s="56">
        <v>151</v>
      </c>
      <c r="P397" s="56">
        <v>152</v>
      </c>
      <c r="Q397" s="56" t="s">
        <v>80</v>
      </c>
    </row>
    <row r="398" spans="1:17" ht="15" thickTop="1" x14ac:dyDescent="0.3">
      <c r="A398" s="61"/>
      <c r="B398" s="58">
        <v>1</v>
      </c>
      <c r="C398" s="62">
        <v>24.6</v>
      </c>
      <c r="D398" s="559"/>
      <c r="E398" s="62">
        <v>24.1</v>
      </c>
      <c r="F398" s="62">
        <v>24.9</v>
      </c>
      <c r="G398" s="62">
        <v>23.2</v>
      </c>
      <c r="H398" s="63">
        <v>44588</v>
      </c>
      <c r="J398" s="57"/>
      <c r="K398" s="58">
        <v>77</v>
      </c>
      <c r="L398" s="59">
        <v>28.9</v>
      </c>
      <c r="M398" s="59">
        <v>26.5</v>
      </c>
      <c r="N398" s="59">
        <v>31.8</v>
      </c>
      <c r="O398" s="59">
        <v>30.8</v>
      </c>
      <c r="P398" s="59">
        <v>29</v>
      </c>
      <c r="Q398" s="60">
        <v>44664</v>
      </c>
    </row>
    <row r="399" spans="1:17" x14ac:dyDescent="0.3">
      <c r="A399" s="61"/>
      <c r="B399" s="58">
        <v>7</v>
      </c>
      <c r="C399" s="62">
        <v>25.3</v>
      </c>
      <c r="D399" s="559"/>
      <c r="E399" s="62">
        <v>25.4</v>
      </c>
      <c r="F399" s="62">
        <v>25.2</v>
      </c>
      <c r="G399" s="62">
        <v>23.6</v>
      </c>
      <c r="H399" s="63">
        <v>44594</v>
      </c>
      <c r="J399" s="61"/>
      <c r="K399" s="58">
        <v>79</v>
      </c>
      <c r="L399" s="62">
        <v>28.9</v>
      </c>
      <c r="M399" s="62">
        <v>26.3</v>
      </c>
      <c r="N399" s="62">
        <v>31.7</v>
      </c>
      <c r="O399" s="62">
        <v>27.9</v>
      </c>
      <c r="P399" s="62">
        <v>28.4</v>
      </c>
      <c r="Q399" s="63">
        <v>44666</v>
      </c>
    </row>
    <row r="400" spans="1:17" x14ac:dyDescent="0.3">
      <c r="A400" s="61"/>
      <c r="B400" s="58">
        <v>10</v>
      </c>
      <c r="C400" s="62">
        <v>24.9</v>
      </c>
      <c r="D400" s="559"/>
      <c r="E400" s="62">
        <v>25.4</v>
      </c>
      <c r="F400" s="62">
        <v>24.7</v>
      </c>
      <c r="G400" s="62">
        <v>23</v>
      </c>
      <c r="H400" s="63">
        <v>44597</v>
      </c>
      <c r="J400" s="61"/>
      <c r="K400" s="58">
        <v>82</v>
      </c>
      <c r="L400" s="62">
        <v>28.8</v>
      </c>
      <c r="M400" s="62">
        <v>27</v>
      </c>
      <c r="N400" s="62">
        <v>32.299999999999997</v>
      </c>
      <c r="O400" s="62">
        <v>26.6</v>
      </c>
      <c r="P400" s="62">
        <v>28.2</v>
      </c>
      <c r="Q400" s="63">
        <v>37364</v>
      </c>
    </row>
    <row r="401" spans="1:17" x14ac:dyDescent="0.3">
      <c r="A401" s="61"/>
      <c r="B401" s="58">
        <v>14</v>
      </c>
      <c r="C401" s="62">
        <v>25.6</v>
      </c>
      <c r="D401" s="559"/>
      <c r="E401" s="62">
        <v>26.4</v>
      </c>
      <c r="F401" s="62">
        <v>26.1</v>
      </c>
      <c r="G401" s="62">
        <v>24.8</v>
      </c>
      <c r="H401" s="63">
        <v>44601</v>
      </c>
      <c r="J401" s="61"/>
      <c r="K401" s="58">
        <v>84</v>
      </c>
      <c r="L401" s="581" t="s">
        <v>113</v>
      </c>
      <c r="M401" s="581" t="s">
        <v>113</v>
      </c>
      <c r="N401" s="62"/>
      <c r="O401" s="573"/>
      <c r="P401" s="62"/>
      <c r="Q401" s="63">
        <v>44671</v>
      </c>
    </row>
    <row r="402" spans="1:17" x14ac:dyDescent="0.3">
      <c r="A402" s="61"/>
      <c r="B402" s="58">
        <v>21</v>
      </c>
      <c r="C402" s="62">
        <v>25.9</v>
      </c>
      <c r="D402" s="559"/>
      <c r="E402" s="62">
        <v>26.9</v>
      </c>
      <c r="F402" s="62">
        <v>28</v>
      </c>
      <c r="G402" s="62">
        <v>25.1</v>
      </c>
      <c r="H402" s="63">
        <v>44608</v>
      </c>
      <c r="J402" s="61"/>
      <c r="K402" s="58">
        <v>86</v>
      </c>
      <c r="L402" s="582"/>
      <c r="M402" s="582"/>
      <c r="N402" s="62">
        <v>32</v>
      </c>
      <c r="O402" s="574"/>
      <c r="P402" s="62">
        <v>27.9</v>
      </c>
      <c r="Q402" s="63">
        <v>44673</v>
      </c>
    </row>
    <row r="403" spans="1:17" x14ac:dyDescent="0.3">
      <c r="A403" s="61"/>
      <c r="B403" s="58">
        <v>23</v>
      </c>
      <c r="C403" s="62">
        <v>25.4</v>
      </c>
      <c r="D403" s="559"/>
      <c r="E403" s="62">
        <v>26.7</v>
      </c>
      <c r="F403" s="62">
        <v>27</v>
      </c>
      <c r="G403" s="62">
        <v>23.6</v>
      </c>
      <c r="H403" s="63">
        <v>44610</v>
      </c>
      <c r="J403" s="61"/>
      <c r="K403" s="58">
        <v>89</v>
      </c>
      <c r="L403" s="582"/>
      <c r="M403" s="582"/>
      <c r="N403" s="62">
        <v>31.3</v>
      </c>
      <c r="O403" s="574"/>
      <c r="P403" s="62">
        <v>27.4</v>
      </c>
      <c r="Q403" s="63">
        <v>44676</v>
      </c>
    </row>
    <row r="404" spans="1:17" x14ac:dyDescent="0.3">
      <c r="A404" s="61"/>
      <c r="B404" s="58">
        <v>26</v>
      </c>
      <c r="C404" s="62">
        <v>25.3</v>
      </c>
      <c r="D404" s="559"/>
      <c r="E404" s="62">
        <v>25.2</v>
      </c>
      <c r="F404" s="62">
        <v>26.7</v>
      </c>
      <c r="G404" s="62">
        <v>24.2</v>
      </c>
      <c r="H404" s="63">
        <v>44613</v>
      </c>
      <c r="J404" s="61"/>
      <c r="K404" s="58">
        <v>91</v>
      </c>
      <c r="L404" s="582"/>
      <c r="M404" s="582"/>
      <c r="N404" s="62">
        <v>32.9</v>
      </c>
      <c r="O404" s="574"/>
      <c r="P404" s="62">
        <v>28.8</v>
      </c>
      <c r="Q404" s="63">
        <v>44678</v>
      </c>
    </row>
    <row r="405" spans="1:17" x14ac:dyDescent="0.3">
      <c r="A405" s="61"/>
      <c r="B405" s="58">
        <v>28</v>
      </c>
      <c r="C405" s="62">
        <v>26.7</v>
      </c>
      <c r="D405" s="559"/>
      <c r="E405" s="64">
        <v>26.8</v>
      </c>
      <c r="F405" s="62">
        <v>28.2</v>
      </c>
      <c r="G405" s="62">
        <v>24.8</v>
      </c>
      <c r="H405" s="63">
        <v>44615</v>
      </c>
      <c r="J405" s="61"/>
      <c r="K405" s="58">
        <v>93</v>
      </c>
      <c r="L405" s="582"/>
      <c r="M405" s="582"/>
      <c r="N405" s="62"/>
      <c r="O405" s="574"/>
      <c r="P405" s="62"/>
      <c r="Q405" s="63">
        <v>44680</v>
      </c>
    </row>
    <row r="406" spans="1:17" x14ac:dyDescent="0.3">
      <c r="A406" s="61"/>
      <c r="B406" s="58">
        <v>30</v>
      </c>
      <c r="C406" s="62">
        <v>25.5</v>
      </c>
      <c r="D406" s="559"/>
      <c r="E406" s="62">
        <v>26.3</v>
      </c>
      <c r="F406" s="62">
        <v>26.9</v>
      </c>
      <c r="G406" s="64">
        <v>24.4</v>
      </c>
      <c r="H406" s="63">
        <v>44617</v>
      </c>
      <c r="J406" s="61"/>
      <c r="K406" s="58">
        <v>96</v>
      </c>
      <c r="L406" s="582"/>
      <c r="M406" s="582"/>
      <c r="N406" s="62"/>
      <c r="O406" s="574"/>
      <c r="P406" s="62"/>
      <c r="Q406" s="63">
        <v>44683</v>
      </c>
    </row>
    <row r="407" spans="1:17" x14ac:dyDescent="0.3">
      <c r="A407" s="61"/>
      <c r="B407" s="58">
        <v>33</v>
      </c>
      <c r="C407" s="62">
        <v>25.5</v>
      </c>
      <c r="D407" s="559"/>
      <c r="E407" s="62">
        <v>26.7</v>
      </c>
      <c r="F407" s="62">
        <v>27</v>
      </c>
      <c r="G407" s="64">
        <v>24.2</v>
      </c>
      <c r="H407" s="63">
        <v>44620</v>
      </c>
      <c r="J407" s="61"/>
      <c r="K407" s="58">
        <v>98</v>
      </c>
      <c r="L407" s="582"/>
      <c r="M407" s="582"/>
      <c r="N407" s="64">
        <v>33.5</v>
      </c>
      <c r="O407" s="574"/>
      <c r="P407" s="64">
        <v>28.8</v>
      </c>
      <c r="Q407" s="63">
        <v>44685</v>
      </c>
    </row>
    <row r="408" spans="1:17" x14ac:dyDescent="0.3">
      <c r="A408" s="61"/>
      <c r="B408" s="58">
        <v>35</v>
      </c>
      <c r="C408" s="62">
        <v>26.6</v>
      </c>
      <c r="D408" s="559"/>
      <c r="E408" s="62">
        <v>27.6</v>
      </c>
      <c r="F408" s="62">
        <v>27.7</v>
      </c>
      <c r="G408" s="64">
        <v>24.8</v>
      </c>
      <c r="H408" s="63">
        <v>44622</v>
      </c>
      <c r="J408" s="61"/>
      <c r="K408" s="58"/>
      <c r="L408" s="582"/>
      <c r="M408" s="582"/>
      <c r="N408" s="584" t="s">
        <v>114</v>
      </c>
      <c r="O408" s="574"/>
      <c r="P408" s="584" t="s">
        <v>114</v>
      </c>
      <c r="Q408" s="63"/>
    </row>
    <row r="409" spans="1:17" x14ac:dyDescent="0.3">
      <c r="A409" s="61"/>
      <c r="B409" s="58">
        <v>37</v>
      </c>
      <c r="C409" s="62">
        <v>25.8</v>
      </c>
      <c r="D409" s="559"/>
      <c r="E409" s="62">
        <v>26.6</v>
      </c>
      <c r="F409" s="62">
        <v>26.5</v>
      </c>
      <c r="G409" s="64">
        <v>24.4</v>
      </c>
      <c r="H409" s="63">
        <v>44624</v>
      </c>
      <c r="J409" s="61"/>
      <c r="K409" s="58"/>
      <c r="L409" s="582"/>
      <c r="M409" s="582"/>
      <c r="N409" s="585"/>
      <c r="O409" s="574"/>
      <c r="P409" s="585"/>
      <c r="Q409" s="63"/>
    </row>
    <row r="410" spans="1:17" x14ac:dyDescent="0.3">
      <c r="A410" s="61"/>
      <c r="B410" s="58">
        <v>40</v>
      </c>
      <c r="C410" s="62">
        <v>26.4</v>
      </c>
      <c r="D410" s="559"/>
      <c r="E410" s="62">
        <v>27.3</v>
      </c>
      <c r="F410" s="62">
        <v>27.5</v>
      </c>
      <c r="G410" s="64">
        <v>24.8</v>
      </c>
      <c r="H410" s="63">
        <v>44627</v>
      </c>
      <c r="J410" s="61"/>
      <c r="K410" s="58"/>
      <c r="L410" s="582"/>
      <c r="M410" s="582"/>
      <c r="N410" s="585"/>
      <c r="O410" s="574"/>
      <c r="P410" s="585"/>
      <c r="Q410" s="63"/>
    </row>
    <row r="411" spans="1:17" x14ac:dyDescent="0.3">
      <c r="A411" s="61"/>
      <c r="B411" s="58">
        <v>42</v>
      </c>
      <c r="C411" s="62">
        <v>26.3</v>
      </c>
      <c r="D411" s="559"/>
      <c r="E411" s="62">
        <v>27.5</v>
      </c>
      <c r="F411" s="62">
        <v>28.3</v>
      </c>
      <c r="G411" s="64">
        <v>25.3</v>
      </c>
      <c r="H411" s="63">
        <v>44629</v>
      </c>
      <c r="J411" s="61"/>
      <c r="K411" s="58"/>
      <c r="L411" s="582"/>
      <c r="M411" s="582"/>
      <c r="N411" s="585"/>
      <c r="O411" s="574"/>
      <c r="P411" s="585"/>
      <c r="Q411" s="63"/>
    </row>
    <row r="412" spans="1:17" x14ac:dyDescent="0.3">
      <c r="A412" s="61"/>
      <c r="B412" s="58">
        <v>44</v>
      </c>
      <c r="C412" s="62">
        <v>26</v>
      </c>
      <c r="D412" s="559"/>
      <c r="E412" s="62">
        <v>26.6</v>
      </c>
      <c r="F412" s="62">
        <v>27.6</v>
      </c>
      <c r="G412" s="64">
        <v>25.2</v>
      </c>
      <c r="H412" s="63">
        <v>44631</v>
      </c>
      <c r="J412" s="61"/>
      <c r="K412" s="58"/>
      <c r="L412" s="582"/>
      <c r="M412" s="582"/>
      <c r="N412" s="585"/>
      <c r="O412" s="574"/>
      <c r="P412" s="585"/>
      <c r="Q412" s="63"/>
    </row>
    <row r="413" spans="1:17" x14ac:dyDescent="0.3">
      <c r="A413" s="61"/>
      <c r="B413" s="58">
        <v>47</v>
      </c>
      <c r="C413" s="62">
        <v>26.4</v>
      </c>
      <c r="D413" s="559"/>
      <c r="E413" s="62">
        <v>27</v>
      </c>
      <c r="F413" s="62">
        <v>27.3</v>
      </c>
      <c r="G413" s="64">
        <v>24.4</v>
      </c>
      <c r="H413" s="63">
        <v>44634</v>
      </c>
      <c r="J413" s="61"/>
      <c r="K413" s="58"/>
      <c r="L413" s="582"/>
      <c r="M413" s="582"/>
      <c r="N413" s="585"/>
      <c r="O413" s="574"/>
      <c r="P413" s="585"/>
      <c r="Q413" s="63"/>
    </row>
    <row r="414" spans="1:17" x14ac:dyDescent="0.3">
      <c r="A414" s="61"/>
      <c r="B414" s="58">
        <v>49</v>
      </c>
      <c r="C414" s="62">
        <v>26.4</v>
      </c>
      <c r="D414" s="559"/>
      <c r="E414" s="62">
        <v>27.6</v>
      </c>
      <c r="F414" s="62">
        <v>28.2</v>
      </c>
      <c r="G414" s="64">
        <v>24.5</v>
      </c>
      <c r="H414" s="63">
        <v>44636</v>
      </c>
      <c r="J414" s="61"/>
      <c r="K414" s="58"/>
      <c r="L414" s="582"/>
      <c r="M414" s="582"/>
      <c r="N414" s="585"/>
      <c r="O414" s="574"/>
      <c r="P414" s="585"/>
      <c r="Q414" s="63"/>
    </row>
    <row r="415" spans="1:17" x14ac:dyDescent="0.3">
      <c r="A415" s="61"/>
      <c r="B415" s="58">
        <v>51</v>
      </c>
      <c r="C415" s="62">
        <v>26.2</v>
      </c>
      <c r="D415" s="559"/>
      <c r="E415" s="62">
        <v>26.9</v>
      </c>
      <c r="F415" s="62">
        <v>27.6</v>
      </c>
      <c r="G415" s="64">
        <v>24.2</v>
      </c>
      <c r="H415" s="63">
        <v>44638</v>
      </c>
      <c r="J415" s="61"/>
      <c r="K415" s="58"/>
      <c r="L415" s="582"/>
      <c r="M415" s="582"/>
      <c r="N415" s="585"/>
      <c r="O415" s="574"/>
      <c r="P415" s="585"/>
      <c r="Q415" s="63"/>
    </row>
    <row r="416" spans="1:17" x14ac:dyDescent="0.3">
      <c r="A416" s="61"/>
      <c r="B416" s="58">
        <v>54</v>
      </c>
      <c r="C416" s="62">
        <v>26.6</v>
      </c>
      <c r="D416" s="559"/>
      <c r="E416" s="62">
        <v>27.4</v>
      </c>
      <c r="F416" s="62">
        <v>27.9</v>
      </c>
      <c r="G416" s="64">
        <v>23.7</v>
      </c>
      <c r="H416" s="63">
        <v>44641</v>
      </c>
      <c r="J416" s="61"/>
      <c r="K416" s="58"/>
      <c r="L416" s="582"/>
      <c r="M416" s="582"/>
      <c r="N416" s="585"/>
      <c r="O416" s="574"/>
      <c r="P416" s="585"/>
      <c r="Q416" s="63"/>
    </row>
    <row r="417" spans="1:17" x14ac:dyDescent="0.3">
      <c r="A417" s="61"/>
      <c r="B417" s="58">
        <v>56</v>
      </c>
      <c r="C417" s="62">
        <v>26.7</v>
      </c>
      <c r="D417" s="559"/>
      <c r="E417" s="62">
        <v>27.8</v>
      </c>
      <c r="F417" s="62">
        <v>27.4</v>
      </c>
      <c r="G417" s="64">
        <v>23.9</v>
      </c>
      <c r="H417" s="63">
        <v>44643</v>
      </c>
      <c r="J417" s="61"/>
      <c r="K417" s="58"/>
      <c r="L417" s="582"/>
      <c r="M417" s="582"/>
      <c r="N417" s="585"/>
      <c r="O417" s="574"/>
      <c r="P417" s="585"/>
      <c r="Q417" s="63"/>
    </row>
    <row r="418" spans="1:17" x14ac:dyDescent="0.3">
      <c r="A418" s="61"/>
      <c r="B418" s="58">
        <v>58</v>
      </c>
      <c r="C418" s="62">
        <v>25.6</v>
      </c>
      <c r="D418" s="559"/>
      <c r="E418" s="62">
        <v>26.7</v>
      </c>
      <c r="F418" s="62">
        <v>26.5</v>
      </c>
      <c r="G418" s="64">
        <v>22.7</v>
      </c>
      <c r="H418" s="63">
        <v>44645</v>
      </c>
      <c r="J418" s="61"/>
      <c r="K418" s="58"/>
      <c r="L418" s="582"/>
      <c r="M418" s="582"/>
      <c r="N418" s="585"/>
      <c r="O418" s="574"/>
      <c r="P418" s="585"/>
      <c r="Q418" s="63"/>
    </row>
    <row r="419" spans="1:17" x14ac:dyDescent="0.3">
      <c r="A419" s="61"/>
      <c r="B419" s="58">
        <v>61</v>
      </c>
      <c r="C419" s="62">
        <v>26.1</v>
      </c>
      <c r="D419" s="559"/>
      <c r="E419" s="62">
        <v>27.2</v>
      </c>
      <c r="F419" s="62">
        <v>26.8</v>
      </c>
      <c r="G419" s="64">
        <v>22.2</v>
      </c>
      <c r="H419" s="63">
        <v>44648</v>
      </c>
      <c r="J419" s="61"/>
      <c r="K419" s="58"/>
      <c r="L419" s="582"/>
      <c r="M419" s="582"/>
      <c r="N419" s="585"/>
      <c r="O419" s="574"/>
      <c r="P419" s="585"/>
      <c r="Q419" s="63"/>
    </row>
    <row r="420" spans="1:17" x14ac:dyDescent="0.3">
      <c r="A420" s="61"/>
      <c r="B420" s="58">
        <v>63</v>
      </c>
      <c r="C420" s="62">
        <v>26.4</v>
      </c>
      <c r="D420" s="559"/>
      <c r="E420" s="62">
        <v>28</v>
      </c>
      <c r="F420" s="62">
        <v>27.5</v>
      </c>
      <c r="G420" s="64">
        <v>22.4</v>
      </c>
      <c r="H420" s="63">
        <v>44650</v>
      </c>
      <c r="J420" s="61"/>
      <c r="K420" s="58"/>
      <c r="L420" s="582"/>
      <c r="M420" s="582"/>
      <c r="N420" s="585"/>
      <c r="O420" s="574"/>
      <c r="P420" s="585"/>
      <c r="Q420" s="63"/>
    </row>
    <row r="421" spans="1:17" x14ac:dyDescent="0.3">
      <c r="A421" s="61"/>
      <c r="B421" s="58">
        <v>65</v>
      </c>
      <c r="C421" s="62">
        <v>26</v>
      </c>
      <c r="D421" s="559"/>
      <c r="E421" s="62">
        <v>28.8</v>
      </c>
      <c r="F421" s="62">
        <v>27.3</v>
      </c>
      <c r="G421" s="64">
        <v>21.7</v>
      </c>
      <c r="H421" s="63">
        <v>44652</v>
      </c>
      <c r="J421" s="61"/>
      <c r="K421" s="58"/>
      <c r="L421" s="582"/>
      <c r="M421" s="582"/>
      <c r="N421" s="585"/>
      <c r="O421" s="574"/>
      <c r="P421" s="585"/>
      <c r="Q421" s="63"/>
    </row>
    <row r="422" spans="1:17" x14ac:dyDescent="0.3">
      <c r="A422" s="61"/>
      <c r="B422" s="58">
        <v>68</v>
      </c>
      <c r="C422" s="62">
        <v>26.6</v>
      </c>
      <c r="D422" s="559"/>
      <c r="E422" s="62">
        <v>28.6</v>
      </c>
      <c r="F422" s="62">
        <v>27.6</v>
      </c>
      <c r="G422" s="576"/>
      <c r="H422" s="63">
        <v>44655</v>
      </c>
      <c r="J422" s="61"/>
      <c r="K422" s="58"/>
      <c r="L422" s="582"/>
      <c r="M422" s="582"/>
      <c r="N422" s="585"/>
      <c r="O422" s="574"/>
      <c r="P422" s="585"/>
      <c r="Q422" s="63"/>
    </row>
    <row r="423" spans="1:17" x14ac:dyDescent="0.3">
      <c r="A423" s="61"/>
      <c r="B423" s="58">
        <v>70</v>
      </c>
      <c r="C423" s="62">
        <v>26.8</v>
      </c>
      <c r="D423" s="559"/>
      <c r="E423" s="62">
        <v>28.6</v>
      </c>
      <c r="F423" s="62">
        <v>27.6</v>
      </c>
      <c r="G423" s="559"/>
      <c r="H423" s="63">
        <v>44657</v>
      </c>
      <c r="J423" s="61"/>
      <c r="K423" s="58"/>
      <c r="L423" s="582"/>
      <c r="M423" s="582"/>
      <c r="N423" s="585"/>
      <c r="O423" s="574"/>
      <c r="P423" s="585"/>
      <c r="Q423" s="63"/>
    </row>
    <row r="424" spans="1:17" x14ac:dyDescent="0.3">
      <c r="A424" s="61"/>
      <c r="B424" s="58">
        <v>72</v>
      </c>
      <c r="C424" s="62">
        <v>26.6</v>
      </c>
      <c r="D424" s="559"/>
      <c r="E424" s="62">
        <v>27.6</v>
      </c>
      <c r="F424" s="62">
        <v>26.6</v>
      </c>
      <c r="G424" s="559"/>
      <c r="H424" s="60">
        <v>44659</v>
      </c>
      <c r="J424" s="61"/>
      <c r="K424" s="58"/>
      <c r="L424" s="582"/>
      <c r="M424" s="582"/>
      <c r="N424" s="585"/>
      <c r="O424" s="574"/>
      <c r="P424" s="585"/>
      <c r="Q424" s="63"/>
    </row>
    <row r="425" spans="1:17" x14ac:dyDescent="0.3">
      <c r="A425" s="61"/>
      <c r="B425" s="58"/>
      <c r="C425" s="62"/>
      <c r="D425" s="559"/>
      <c r="E425" s="62"/>
      <c r="F425" s="62"/>
      <c r="G425" s="559"/>
      <c r="H425" s="63"/>
      <c r="J425" s="61"/>
      <c r="K425" s="58"/>
      <c r="L425" s="582"/>
      <c r="M425" s="582"/>
      <c r="N425" s="585"/>
      <c r="O425" s="574"/>
      <c r="P425" s="585"/>
      <c r="Q425" s="63"/>
    </row>
    <row r="426" spans="1:17" ht="15" thickBot="1" x14ac:dyDescent="0.35">
      <c r="A426" s="66"/>
      <c r="B426" s="67"/>
      <c r="C426" s="62"/>
      <c r="D426" s="577"/>
      <c r="E426" s="62"/>
      <c r="F426" s="62"/>
      <c r="G426" s="577"/>
      <c r="H426" s="68"/>
      <c r="J426" s="61"/>
      <c r="K426" s="58"/>
      <c r="L426" s="582"/>
      <c r="M426" s="582"/>
      <c r="N426" s="585"/>
      <c r="O426" s="574"/>
      <c r="P426" s="585"/>
      <c r="Q426" s="60"/>
    </row>
    <row r="427" spans="1:17" ht="15" thickTop="1" x14ac:dyDescent="0.3">
      <c r="A427" s="556" t="s">
        <v>82</v>
      </c>
      <c r="B427" s="557"/>
      <c r="C427" s="69"/>
      <c r="D427" s="69" t="s">
        <v>94</v>
      </c>
      <c r="E427" s="69"/>
      <c r="F427" s="69"/>
      <c r="G427" s="69"/>
      <c r="H427" s="558"/>
      <c r="J427" s="61"/>
      <c r="K427" s="58"/>
      <c r="L427" s="582"/>
      <c r="M427" s="582"/>
      <c r="N427" s="585"/>
      <c r="O427" s="574"/>
      <c r="P427" s="585"/>
      <c r="Q427" s="63"/>
    </row>
    <row r="428" spans="1:17" ht="15" thickBot="1" x14ac:dyDescent="0.35">
      <c r="A428" s="561" t="s">
        <v>83</v>
      </c>
      <c r="B428" s="562"/>
      <c r="C428" s="70"/>
      <c r="D428" s="74">
        <v>44222</v>
      </c>
      <c r="E428" s="70"/>
      <c r="F428" s="70"/>
      <c r="G428" s="70"/>
      <c r="H428" s="559"/>
      <c r="J428" s="66"/>
      <c r="K428" s="67"/>
      <c r="L428" s="582"/>
      <c r="M428" s="582"/>
      <c r="N428" s="586"/>
      <c r="O428" s="575"/>
      <c r="P428" s="586"/>
      <c r="Q428" s="68"/>
    </row>
    <row r="429" spans="1:17" ht="15" thickTop="1" x14ac:dyDescent="0.3">
      <c r="A429" s="545" t="s">
        <v>84</v>
      </c>
      <c r="B429" s="545"/>
      <c r="C429" s="563"/>
      <c r="D429" s="563" t="s">
        <v>97</v>
      </c>
      <c r="E429" s="563"/>
      <c r="F429" s="563"/>
      <c r="G429" s="563"/>
      <c r="H429" s="559"/>
      <c r="J429" s="556" t="s">
        <v>82</v>
      </c>
      <c r="K429" s="557"/>
      <c r="L429" s="582"/>
      <c r="M429" s="582"/>
      <c r="N429" s="69"/>
      <c r="O429" s="69" t="s">
        <v>116</v>
      </c>
      <c r="P429" s="69"/>
      <c r="Q429" s="558"/>
    </row>
    <row r="430" spans="1:17" ht="15" thickBot="1" x14ac:dyDescent="0.35">
      <c r="A430" s="546"/>
      <c r="B430" s="546"/>
      <c r="C430" s="564"/>
      <c r="D430" s="564"/>
      <c r="E430" s="564"/>
      <c r="F430" s="564"/>
      <c r="G430" s="564"/>
      <c r="H430" s="559"/>
      <c r="J430" s="561" t="s">
        <v>83</v>
      </c>
      <c r="K430" s="562"/>
      <c r="L430" s="583"/>
      <c r="M430" s="583"/>
      <c r="N430" s="70"/>
      <c r="O430" s="70">
        <v>82</v>
      </c>
      <c r="P430" s="70"/>
      <c r="Q430" s="559"/>
    </row>
    <row r="431" spans="1:17" ht="15" thickTop="1" x14ac:dyDescent="0.3">
      <c r="A431" s="547"/>
      <c r="B431" s="547"/>
      <c r="C431" s="565"/>
      <c r="D431" s="565"/>
      <c r="E431" s="565"/>
      <c r="F431" s="565"/>
      <c r="G431" s="565"/>
      <c r="H431" s="559"/>
      <c r="J431" s="545" t="s">
        <v>84</v>
      </c>
      <c r="K431" s="545"/>
      <c r="L431" s="578"/>
      <c r="M431" s="563"/>
      <c r="N431" s="563"/>
      <c r="O431" s="563" t="s">
        <v>117</v>
      </c>
      <c r="P431" s="563"/>
      <c r="Q431" s="559"/>
    </row>
    <row r="432" spans="1:17" x14ac:dyDescent="0.3">
      <c r="A432" s="545" t="s">
        <v>85</v>
      </c>
      <c r="B432" s="545"/>
      <c r="C432" s="548"/>
      <c r="D432" s="551" t="s">
        <v>98</v>
      </c>
      <c r="E432" s="548"/>
      <c r="F432" s="551" t="s">
        <v>99</v>
      </c>
      <c r="G432" s="548"/>
      <c r="H432" s="559"/>
      <c r="J432" s="546"/>
      <c r="K432" s="546"/>
      <c r="L432" s="579"/>
      <c r="M432" s="564"/>
      <c r="N432" s="564"/>
      <c r="O432" s="564"/>
      <c r="P432" s="564"/>
      <c r="Q432" s="559"/>
    </row>
    <row r="433" spans="1:17" x14ac:dyDescent="0.3">
      <c r="A433" s="546"/>
      <c r="B433" s="546"/>
      <c r="C433" s="549"/>
      <c r="D433" s="552"/>
      <c r="E433" s="549"/>
      <c r="F433" s="552"/>
      <c r="G433" s="549"/>
      <c r="H433" s="559"/>
      <c r="J433" s="547"/>
      <c r="K433" s="547"/>
      <c r="L433" s="580"/>
      <c r="M433" s="565"/>
      <c r="N433" s="565"/>
      <c r="O433" s="565"/>
      <c r="P433" s="565"/>
      <c r="Q433" s="559"/>
    </row>
    <row r="434" spans="1:17" x14ac:dyDescent="0.3">
      <c r="A434" s="546"/>
      <c r="B434" s="546"/>
      <c r="C434" s="549"/>
      <c r="D434" s="552"/>
      <c r="E434" s="549"/>
      <c r="F434" s="552"/>
      <c r="G434" s="549"/>
      <c r="H434" s="559"/>
      <c r="J434" s="545" t="s">
        <v>85</v>
      </c>
      <c r="K434" s="545"/>
      <c r="L434" s="551" t="s">
        <v>118</v>
      </c>
      <c r="M434" s="551"/>
      <c r="N434" s="548"/>
      <c r="O434" s="548"/>
      <c r="P434" s="551" t="s">
        <v>103</v>
      </c>
      <c r="Q434" s="559"/>
    </row>
    <row r="435" spans="1:17" x14ac:dyDescent="0.3">
      <c r="A435" s="546"/>
      <c r="B435" s="546"/>
      <c r="C435" s="549"/>
      <c r="D435" s="552"/>
      <c r="E435" s="549"/>
      <c r="F435" s="552"/>
      <c r="G435" s="549"/>
      <c r="H435" s="559"/>
      <c r="J435" s="546"/>
      <c r="K435" s="546"/>
      <c r="L435" s="552"/>
      <c r="M435" s="552"/>
      <c r="N435" s="549"/>
      <c r="O435" s="549"/>
      <c r="P435" s="552"/>
      <c r="Q435" s="559"/>
    </row>
    <row r="436" spans="1:17" x14ac:dyDescent="0.3">
      <c r="A436" s="547"/>
      <c r="B436" s="547"/>
      <c r="C436" s="550"/>
      <c r="D436" s="553"/>
      <c r="E436" s="550"/>
      <c r="F436" s="553"/>
      <c r="G436" s="550"/>
      <c r="H436" s="560"/>
      <c r="J436" s="546"/>
      <c r="K436" s="546"/>
      <c r="L436" s="552"/>
      <c r="M436" s="552"/>
      <c r="N436" s="549"/>
      <c r="O436" s="549"/>
      <c r="P436" s="552"/>
      <c r="Q436" s="559"/>
    </row>
    <row r="437" spans="1:17" x14ac:dyDescent="0.3">
      <c r="J437" s="546"/>
      <c r="K437" s="546"/>
      <c r="L437" s="552"/>
      <c r="M437" s="552"/>
      <c r="N437" s="549"/>
      <c r="O437" s="549"/>
      <c r="P437" s="552"/>
      <c r="Q437" s="559"/>
    </row>
    <row r="438" spans="1:17" x14ac:dyDescent="0.3">
      <c r="J438" s="547"/>
      <c r="K438" s="547"/>
      <c r="L438" s="553"/>
      <c r="M438" s="553"/>
      <c r="N438" s="550"/>
      <c r="O438" s="550"/>
      <c r="P438" s="553"/>
      <c r="Q438" s="560"/>
    </row>
    <row r="441" spans="1:17" x14ac:dyDescent="0.3">
      <c r="A441" s="51" t="s">
        <v>63</v>
      </c>
      <c r="B441" s="52">
        <v>1476215</v>
      </c>
      <c r="D441" s="541" t="s">
        <v>64</v>
      </c>
      <c r="E441" s="541"/>
      <c r="F441" s="542" t="s">
        <v>65</v>
      </c>
      <c r="G441" s="542"/>
      <c r="H441" s="542"/>
    </row>
    <row r="442" spans="1:17" x14ac:dyDescent="0.3">
      <c r="A442" s="51" t="s">
        <v>66</v>
      </c>
      <c r="B442" s="53">
        <v>44530</v>
      </c>
      <c r="D442" s="541" t="s">
        <v>67</v>
      </c>
      <c r="E442" s="541"/>
      <c r="F442" s="542" t="s">
        <v>68</v>
      </c>
      <c r="G442" s="542"/>
      <c r="H442" s="542"/>
    </row>
    <row r="443" spans="1:17" x14ac:dyDescent="0.3">
      <c r="A443" s="51" t="s">
        <v>69</v>
      </c>
      <c r="B443" s="54">
        <v>44581</v>
      </c>
      <c r="D443" s="541" t="s">
        <v>70</v>
      </c>
      <c r="E443" s="541"/>
      <c r="F443" s="544" t="s">
        <v>86</v>
      </c>
      <c r="G443" s="544"/>
      <c r="H443" s="544"/>
      <c r="J443" s="51" t="s">
        <v>63</v>
      </c>
      <c r="K443" s="52">
        <v>1476213</v>
      </c>
      <c r="M443" s="541" t="s">
        <v>64</v>
      </c>
      <c r="N443" s="541"/>
      <c r="O443" s="542" t="s">
        <v>65</v>
      </c>
      <c r="P443" s="542"/>
      <c r="Q443" s="542"/>
    </row>
    <row r="444" spans="1:17" x14ac:dyDescent="0.3">
      <c r="A444" s="51" t="s">
        <v>72</v>
      </c>
      <c r="B444" s="54">
        <v>44587</v>
      </c>
      <c r="D444" s="541" t="s">
        <v>73</v>
      </c>
      <c r="E444" s="541"/>
      <c r="F444" s="541"/>
      <c r="G444" s="542" t="s">
        <v>74</v>
      </c>
      <c r="H444" s="542"/>
      <c r="J444" s="51" t="s">
        <v>66</v>
      </c>
      <c r="K444" s="53">
        <v>44530</v>
      </c>
      <c r="M444" s="541" t="s">
        <v>67</v>
      </c>
      <c r="N444" s="541"/>
      <c r="O444" s="542" t="s">
        <v>68</v>
      </c>
      <c r="P444" s="542"/>
      <c r="Q444" s="542"/>
    </row>
    <row r="445" spans="1:17" x14ac:dyDescent="0.3">
      <c r="D445" s="541" t="s">
        <v>75</v>
      </c>
      <c r="E445" s="541"/>
      <c r="F445" s="542" t="s">
        <v>76</v>
      </c>
      <c r="G445" s="542"/>
      <c r="H445" s="542"/>
      <c r="J445" s="51" t="s">
        <v>69</v>
      </c>
      <c r="K445" s="54">
        <v>44581</v>
      </c>
      <c r="M445" s="541" t="s">
        <v>70</v>
      </c>
      <c r="N445" s="541"/>
      <c r="O445" s="544" t="s">
        <v>71</v>
      </c>
      <c r="P445" s="544"/>
      <c r="Q445" s="544"/>
    </row>
    <row r="446" spans="1:17" x14ac:dyDescent="0.3">
      <c r="D446" s="541" t="s">
        <v>77</v>
      </c>
      <c r="E446" s="541"/>
      <c r="F446" s="572" t="s">
        <v>92</v>
      </c>
      <c r="G446" s="572"/>
      <c r="H446" s="572"/>
      <c r="J446" s="51" t="s">
        <v>72</v>
      </c>
      <c r="K446" s="54">
        <v>44587</v>
      </c>
      <c r="M446" s="541" t="s">
        <v>73</v>
      </c>
      <c r="N446" s="541"/>
      <c r="O446" s="541"/>
      <c r="P446" s="542" t="s">
        <v>74</v>
      </c>
      <c r="Q446" s="542"/>
    </row>
    <row r="447" spans="1:17" x14ac:dyDescent="0.3">
      <c r="M447" s="541" t="s">
        <v>75</v>
      </c>
      <c r="N447" s="541"/>
      <c r="O447" s="542" t="s">
        <v>76</v>
      </c>
      <c r="P447" s="542"/>
      <c r="Q447" s="542"/>
    </row>
    <row r="448" spans="1:17" x14ac:dyDescent="0.3">
      <c r="C448" s="55">
        <f>MAX(C451:C481)*0.85</f>
        <v>23.885000000000002</v>
      </c>
      <c r="D448" s="55">
        <f>MAX(D451:D481)*0.85</f>
        <v>22.61</v>
      </c>
      <c r="E448" s="55">
        <f>MAX(E451)*0.85</f>
        <v>22.864999999999998</v>
      </c>
      <c r="F448" s="55">
        <f>MAX(F451:F481)*0.85</f>
        <v>25.754999999999999</v>
      </c>
      <c r="G448" s="55">
        <f>MAX(G451:G481)*0.85</f>
        <v>24.310000000000002</v>
      </c>
      <c r="M448" s="541" t="s">
        <v>77</v>
      </c>
      <c r="N448" s="541"/>
      <c r="O448" s="572" t="s">
        <v>92</v>
      </c>
      <c r="P448" s="572"/>
      <c r="Q448" s="572"/>
    </row>
    <row r="450" spans="1:17" ht="15" thickBot="1" x14ac:dyDescent="0.35">
      <c r="A450" s="554" t="s">
        <v>79</v>
      </c>
      <c r="B450" s="555"/>
      <c r="C450" s="56">
        <v>148</v>
      </c>
      <c r="D450" s="56">
        <v>149</v>
      </c>
      <c r="E450" s="56">
        <v>150</v>
      </c>
      <c r="F450" s="56">
        <v>151</v>
      </c>
      <c r="G450" s="56">
        <v>152</v>
      </c>
      <c r="H450" s="56" t="s">
        <v>80</v>
      </c>
      <c r="L450" s="55">
        <f>MAX(L453:L483)*0.85</f>
        <v>26.52</v>
      </c>
      <c r="M450" s="55">
        <f>MAX(M453:M483)*0.85</f>
        <v>23.63</v>
      </c>
      <c r="N450" s="55">
        <f>MAX(N453)*0.85</f>
        <v>24.564999999999998</v>
      </c>
      <c r="O450" s="55">
        <f>MAX(O453:O483)*0.85</f>
        <v>27.795000000000002</v>
      </c>
      <c r="P450" s="55">
        <f>MAX(P453:P483)*0.85</f>
        <v>31.79</v>
      </c>
    </row>
    <row r="451" spans="1:17" ht="15" thickTop="1" x14ac:dyDescent="0.3">
      <c r="A451" s="57"/>
      <c r="B451" s="58">
        <v>1</v>
      </c>
      <c r="C451" s="59">
        <v>23.5</v>
      </c>
      <c r="D451" s="59">
        <v>22.5</v>
      </c>
      <c r="E451" s="59">
        <v>26.9</v>
      </c>
      <c r="F451" s="59">
        <v>23.8</v>
      </c>
      <c r="G451" s="59">
        <v>23.7</v>
      </c>
      <c r="H451" s="60">
        <v>44582</v>
      </c>
    </row>
    <row r="452" spans="1:17" ht="15" thickBot="1" x14ac:dyDescent="0.35">
      <c r="A452" s="61" t="s">
        <v>81</v>
      </c>
      <c r="B452" s="58">
        <v>-1</v>
      </c>
      <c r="C452" s="62">
        <v>24.7</v>
      </c>
      <c r="D452" s="62">
        <v>24.7</v>
      </c>
      <c r="E452" s="62">
        <v>29.3</v>
      </c>
      <c r="F452" s="62">
        <v>24.7</v>
      </c>
      <c r="G452" s="62">
        <v>25.2</v>
      </c>
      <c r="H452" s="63">
        <v>44586</v>
      </c>
      <c r="J452" s="554" t="s">
        <v>81</v>
      </c>
      <c r="K452" s="555"/>
      <c r="L452" s="56">
        <v>153</v>
      </c>
      <c r="M452" s="56">
        <v>154</v>
      </c>
      <c r="N452" s="56">
        <v>155</v>
      </c>
      <c r="O452" s="56">
        <v>156</v>
      </c>
      <c r="P452" s="56">
        <v>157</v>
      </c>
      <c r="Q452" s="56" t="s">
        <v>80</v>
      </c>
    </row>
    <row r="453" spans="1:17" ht="15" thickTop="1" x14ac:dyDescent="0.3">
      <c r="A453" s="61"/>
      <c r="B453" s="58">
        <v>1</v>
      </c>
      <c r="C453" s="62">
        <v>24.3</v>
      </c>
      <c r="D453" s="62">
        <v>23.4</v>
      </c>
      <c r="E453" s="62">
        <v>28.1</v>
      </c>
      <c r="F453" s="62">
        <v>24.1</v>
      </c>
      <c r="G453" s="62">
        <v>25</v>
      </c>
      <c r="H453" s="63">
        <v>44588</v>
      </c>
      <c r="J453" s="57"/>
      <c r="K453" s="58">
        <v>77</v>
      </c>
      <c r="L453" s="59">
        <v>31.2</v>
      </c>
      <c r="M453" s="59">
        <v>27.8</v>
      </c>
      <c r="N453" s="59">
        <v>28.9</v>
      </c>
      <c r="O453" s="59">
        <v>31.9</v>
      </c>
      <c r="P453" s="59">
        <v>32.700000000000003</v>
      </c>
      <c r="Q453" s="60">
        <v>44664</v>
      </c>
    </row>
    <row r="454" spans="1:17" x14ac:dyDescent="0.3">
      <c r="A454" s="61"/>
      <c r="B454" s="58">
        <v>7</v>
      </c>
      <c r="C454" s="62">
        <v>25.8</v>
      </c>
      <c r="D454" s="62">
        <v>25</v>
      </c>
      <c r="E454" s="62">
        <v>30.6</v>
      </c>
      <c r="F454" s="62">
        <v>26.4</v>
      </c>
      <c r="G454" s="62">
        <v>26.7</v>
      </c>
      <c r="H454" s="63">
        <v>44594</v>
      </c>
      <c r="J454" s="61"/>
      <c r="K454" s="58">
        <v>79</v>
      </c>
      <c r="L454" s="62">
        <v>30.7</v>
      </c>
      <c r="M454" s="62">
        <v>26.7</v>
      </c>
      <c r="N454" s="62">
        <v>28.5</v>
      </c>
      <c r="O454" s="62">
        <v>31.6</v>
      </c>
      <c r="P454" s="62">
        <v>32.9</v>
      </c>
      <c r="Q454" s="63">
        <v>44666</v>
      </c>
    </row>
    <row r="455" spans="1:17" x14ac:dyDescent="0.3">
      <c r="A455" s="61"/>
      <c r="B455" s="58">
        <v>10</v>
      </c>
      <c r="C455" s="62">
        <v>25.9</v>
      </c>
      <c r="D455" s="62">
        <v>25.6</v>
      </c>
      <c r="E455" s="62">
        <v>30</v>
      </c>
      <c r="F455" s="62">
        <v>26.7</v>
      </c>
      <c r="G455" s="62">
        <v>27.7</v>
      </c>
      <c r="H455" s="63">
        <v>44597</v>
      </c>
      <c r="J455" s="61"/>
      <c r="K455" s="58">
        <v>82</v>
      </c>
      <c r="L455" s="62">
        <v>30.9</v>
      </c>
      <c r="M455" s="62">
        <v>27.3</v>
      </c>
      <c r="N455" s="62">
        <v>28.7</v>
      </c>
      <c r="O455" s="62">
        <v>32</v>
      </c>
      <c r="P455" s="62">
        <v>34.9</v>
      </c>
      <c r="Q455" s="63">
        <v>37364</v>
      </c>
    </row>
    <row r="456" spans="1:17" x14ac:dyDescent="0.3">
      <c r="A456" s="61"/>
      <c r="B456" s="58">
        <v>14</v>
      </c>
      <c r="C456" s="62">
        <v>26.3</v>
      </c>
      <c r="D456" s="62">
        <v>25.3</v>
      </c>
      <c r="E456" s="62">
        <v>29.9</v>
      </c>
      <c r="F456" s="62">
        <v>26.6</v>
      </c>
      <c r="G456" s="62">
        <v>27.2</v>
      </c>
      <c r="H456" s="63">
        <v>44601</v>
      </c>
      <c r="J456" s="61"/>
      <c r="K456" s="58">
        <v>84</v>
      </c>
      <c r="L456" s="581" t="s">
        <v>113</v>
      </c>
      <c r="M456" s="581" t="s">
        <v>113</v>
      </c>
      <c r="N456" s="581" t="s">
        <v>113</v>
      </c>
      <c r="O456" s="62"/>
      <c r="P456" s="62"/>
      <c r="Q456" s="63">
        <v>44671</v>
      </c>
    </row>
    <row r="457" spans="1:17" x14ac:dyDescent="0.3">
      <c r="A457" s="61"/>
      <c r="B457" s="58">
        <v>21</v>
      </c>
      <c r="C457" s="62">
        <v>26.4</v>
      </c>
      <c r="D457" s="62">
        <v>25.3</v>
      </c>
      <c r="E457" s="62">
        <v>29.6</v>
      </c>
      <c r="F457" s="62">
        <v>26.6</v>
      </c>
      <c r="G457" s="62">
        <v>27</v>
      </c>
      <c r="H457" s="63">
        <v>44608</v>
      </c>
      <c r="J457" s="61"/>
      <c r="K457" s="58">
        <v>86</v>
      </c>
      <c r="L457" s="582"/>
      <c r="M457" s="582"/>
      <c r="N457" s="582"/>
      <c r="O457" s="62">
        <v>32.1</v>
      </c>
      <c r="P457" s="62">
        <v>34.700000000000003</v>
      </c>
      <c r="Q457" s="63">
        <v>44673</v>
      </c>
    </row>
    <row r="458" spans="1:17" x14ac:dyDescent="0.3">
      <c r="A458" s="61"/>
      <c r="B458" s="58">
        <v>23</v>
      </c>
      <c r="C458" s="62">
        <v>26.4</v>
      </c>
      <c r="D458" s="62">
        <v>24.7</v>
      </c>
      <c r="E458" s="62">
        <v>28.9</v>
      </c>
      <c r="F458" s="62">
        <v>25.5</v>
      </c>
      <c r="G458" s="62">
        <v>26.6</v>
      </c>
      <c r="H458" s="63">
        <v>44610</v>
      </c>
      <c r="J458" s="61"/>
      <c r="K458" s="58">
        <v>89</v>
      </c>
      <c r="L458" s="582"/>
      <c r="M458" s="582"/>
      <c r="N458" s="582"/>
      <c r="O458" s="62">
        <v>31.3</v>
      </c>
      <c r="P458" s="62">
        <v>34.6</v>
      </c>
      <c r="Q458" s="63">
        <v>44676</v>
      </c>
    </row>
    <row r="459" spans="1:17" x14ac:dyDescent="0.3">
      <c r="A459" s="61"/>
      <c r="B459" s="58">
        <v>26</v>
      </c>
      <c r="C459" s="62">
        <v>25.7</v>
      </c>
      <c r="D459" s="62">
        <v>25.2</v>
      </c>
      <c r="E459" s="62">
        <v>28.8</v>
      </c>
      <c r="F459" s="62">
        <v>26</v>
      </c>
      <c r="G459" s="62">
        <v>26.7</v>
      </c>
      <c r="H459" s="63">
        <v>44613</v>
      </c>
      <c r="J459" s="61"/>
      <c r="K459" s="58">
        <v>91</v>
      </c>
      <c r="L459" s="582"/>
      <c r="M459" s="582"/>
      <c r="N459" s="582"/>
      <c r="O459" s="62">
        <v>32.1</v>
      </c>
      <c r="P459" s="62">
        <v>33.299999999999997</v>
      </c>
      <c r="Q459" s="63">
        <v>44678</v>
      </c>
    </row>
    <row r="460" spans="1:17" x14ac:dyDescent="0.3">
      <c r="A460" s="61"/>
      <c r="B460" s="58">
        <v>28</v>
      </c>
      <c r="C460" s="62">
        <v>26.8</v>
      </c>
      <c r="D460" s="62">
        <v>25.9</v>
      </c>
      <c r="E460" s="64">
        <v>29.4</v>
      </c>
      <c r="F460" s="62">
        <v>26.9</v>
      </c>
      <c r="G460" s="62">
        <v>26.9</v>
      </c>
      <c r="H460" s="63">
        <v>44615</v>
      </c>
      <c r="J460" s="61"/>
      <c r="K460" s="58">
        <v>93</v>
      </c>
      <c r="L460" s="582"/>
      <c r="M460" s="582"/>
      <c r="N460" s="582"/>
      <c r="O460" s="62">
        <v>32.4</v>
      </c>
      <c r="P460" s="62">
        <v>36.5</v>
      </c>
      <c r="Q460" s="63">
        <v>44680</v>
      </c>
    </row>
    <row r="461" spans="1:17" x14ac:dyDescent="0.3">
      <c r="A461" s="61"/>
      <c r="B461" s="58">
        <v>30</v>
      </c>
      <c r="C461" s="62">
        <v>26.6</v>
      </c>
      <c r="D461" s="62">
        <v>25.3</v>
      </c>
      <c r="E461" s="62">
        <v>28.7</v>
      </c>
      <c r="F461" s="62">
        <v>26.8</v>
      </c>
      <c r="G461" s="64">
        <v>25.9</v>
      </c>
      <c r="H461" s="63">
        <v>44617</v>
      </c>
      <c r="J461" s="61"/>
      <c r="K461" s="58">
        <v>96</v>
      </c>
      <c r="L461" s="582"/>
      <c r="M461" s="582"/>
      <c r="N461" s="582"/>
      <c r="O461" s="62">
        <v>32.700000000000003</v>
      </c>
      <c r="P461" s="62">
        <v>35.5</v>
      </c>
      <c r="Q461" s="63">
        <v>44683</v>
      </c>
    </row>
    <row r="462" spans="1:17" x14ac:dyDescent="0.3">
      <c r="A462" s="61"/>
      <c r="B462" s="58">
        <v>33</v>
      </c>
      <c r="C462" s="62">
        <v>27.2</v>
      </c>
      <c r="D462" s="62">
        <v>25.9</v>
      </c>
      <c r="E462" s="62">
        <v>29</v>
      </c>
      <c r="F462" s="62">
        <v>26.7</v>
      </c>
      <c r="G462" s="64">
        <v>26.1</v>
      </c>
      <c r="H462" s="63">
        <v>44620</v>
      </c>
      <c r="J462" s="61"/>
      <c r="K462" s="58">
        <v>98</v>
      </c>
      <c r="L462" s="582"/>
      <c r="M462" s="582"/>
      <c r="N462" s="582"/>
      <c r="O462" s="62">
        <v>32.700000000000003</v>
      </c>
      <c r="P462" s="62">
        <v>37.4</v>
      </c>
      <c r="Q462" s="63">
        <v>44685</v>
      </c>
    </row>
    <row r="463" spans="1:17" x14ac:dyDescent="0.3">
      <c r="A463" s="61"/>
      <c r="B463" s="58">
        <v>35</v>
      </c>
      <c r="C463" s="62">
        <v>27.1</v>
      </c>
      <c r="D463" s="62">
        <v>26.6</v>
      </c>
      <c r="E463" s="62">
        <v>29.8</v>
      </c>
      <c r="F463" s="62">
        <v>27.3</v>
      </c>
      <c r="G463" s="64">
        <v>26.9</v>
      </c>
      <c r="H463" s="63">
        <v>44622</v>
      </c>
      <c r="J463" s="61"/>
      <c r="K463" s="58"/>
      <c r="L463" s="582"/>
      <c r="M463" s="582"/>
      <c r="N463" s="582"/>
      <c r="O463" s="584" t="s">
        <v>114</v>
      </c>
      <c r="P463" s="584" t="s">
        <v>114</v>
      </c>
      <c r="Q463" s="63"/>
    </row>
    <row r="464" spans="1:17" x14ac:dyDescent="0.3">
      <c r="A464" s="61"/>
      <c r="B464" s="58">
        <v>37</v>
      </c>
      <c r="C464" s="62">
        <v>28.1</v>
      </c>
      <c r="D464" s="62">
        <v>26.4</v>
      </c>
      <c r="E464" s="62">
        <v>30.2</v>
      </c>
      <c r="F464" s="62">
        <v>27.2</v>
      </c>
      <c r="G464" s="64">
        <v>26.6</v>
      </c>
      <c r="H464" s="63">
        <v>44624</v>
      </c>
      <c r="J464" s="61"/>
      <c r="K464" s="58"/>
      <c r="L464" s="582"/>
      <c r="M464" s="582"/>
      <c r="N464" s="582"/>
      <c r="O464" s="585"/>
      <c r="P464" s="585"/>
      <c r="Q464" s="63"/>
    </row>
    <row r="465" spans="1:17" x14ac:dyDescent="0.3">
      <c r="A465" s="61"/>
      <c r="B465" s="58">
        <v>40</v>
      </c>
      <c r="C465" s="62">
        <v>27.7</v>
      </c>
      <c r="D465" s="62">
        <v>26.3</v>
      </c>
      <c r="E465" s="62">
        <v>30.3</v>
      </c>
      <c r="F465" s="62">
        <v>27.2</v>
      </c>
      <c r="G465" s="64">
        <v>26.6</v>
      </c>
      <c r="H465" s="63">
        <v>44627</v>
      </c>
      <c r="J465" s="61"/>
      <c r="K465" s="58"/>
      <c r="L465" s="582"/>
      <c r="M465" s="582"/>
      <c r="N465" s="582"/>
      <c r="O465" s="585"/>
      <c r="P465" s="585"/>
      <c r="Q465" s="63"/>
    </row>
    <row r="466" spans="1:17" x14ac:dyDescent="0.3">
      <c r="A466" s="61"/>
      <c r="B466" s="58">
        <v>42</v>
      </c>
      <c r="C466" s="62">
        <v>27.5</v>
      </c>
      <c r="D466" s="62">
        <v>26.1</v>
      </c>
      <c r="E466" s="62">
        <v>30.5</v>
      </c>
      <c r="F466" s="62">
        <v>27.1</v>
      </c>
      <c r="G466" s="64">
        <v>26.6</v>
      </c>
      <c r="H466" s="63">
        <v>44629</v>
      </c>
      <c r="J466" s="61"/>
      <c r="K466" s="58"/>
      <c r="L466" s="582"/>
      <c r="M466" s="582"/>
      <c r="N466" s="582"/>
      <c r="O466" s="585"/>
      <c r="P466" s="585"/>
      <c r="Q466" s="63"/>
    </row>
    <row r="467" spans="1:17" x14ac:dyDescent="0.3">
      <c r="A467" s="61"/>
      <c r="B467" s="58">
        <v>44</v>
      </c>
      <c r="C467" s="62">
        <v>27.4</v>
      </c>
      <c r="D467" s="62">
        <v>25.6</v>
      </c>
      <c r="E467" s="62">
        <v>29.5</v>
      </c>
      <c r="F467" s="62">
        <v>26.5</v>
      </c>
      <c r="G467" s="64">
        <v>26.6</v>
      </c>
      <c r="H467" s="63">
        <v>44631</v>
      </c>
      <c r="J467" s="61"/>
      <c r="K467" s="58"/>
      <c r="L467" s="582"/>
      <c r="M467" s="582"/>
      <c r="N467" s="582"/>
      <c r="O467" s="585"/>
      <c r="P467" s="585"/>
      <c r="Q467" s="63"/>
    </row>
    <row r="468" spans="1:17" x14ac:dyDescent="0.3">
      <c r="A468" s="61"/>
      <c r="B468" s="58">
        <v>47</v>
      </c>
      <c r="C468" s="62">
        <v>26.7</v>
      </c>
      <c r="D468" s="62">
        <v>25.8</v>
      </c>
      <c r="E468" s="62">
        <v>30.5</v>
      </c>
      <c r="F468" s="62">
        <v>27.2</v>
      </c>
      <c r="G468" s="64">
        <v>27.4</v>
      </c>
      <c r="H468" s="63">
        <v>44634</v>
      </c>
      <c r="J468" s="61"/>
      <c r="K468" s="58"/>
      <c r="L468" s="582"/>
      <c r="M468" s="582"/>
      <c r="N468" s="582"/>
      <c r="O468" s="585"/>
      <c r="P468" s="585"/>
      <c r="Q468" s="63"/>
    </row>
    <row r="469" spans="1:17" x14ac:dyDescent="0.3">
      <c r="A469" s="61"/>
      <c r="B469" s="58">
        <v>49</v>
      </c>
      <c r="C469" s="62">
        <v>21.4</v>
      </c>
      <c r="D469" s="62">
        <v>26.3</v>
      </c>
      <c r="E469" s="62">
        <v>30.2</v>
      </c>
      <c r="F469" s="62">
        <v>27.6</v>
      </c>
      <c r="G469" s="64">
        <v>27.8</v>
      </c>
      <c r="H469" s="63">
        <v>44636</v>
      </c>
      <c r="J469" s="61"/>
      <c r="K469" s="58"/>
      <c r="L469" s="582"/>
      <c r="M469" s="582"/>
      <c r="N469" s="582"/>
      <c r="O469" s="585"/>
      <c r="P469" s="585"/>
      <c r="Q469" s="63"/>
    </row>
    <row r="470" spans="1:17" x14ac:dyDescent="0.3">
      <c r="A470" s="61"/>
      <c r="B470" s="58">
        <v>51</v>
      </c>
      <c r="C470" s="566"/>
      <c r="D470" s="62">
        <v>26</v>
      </c>
      <c r="E470" s="62">
        <v>30.5</v>
      </c>
      <c r="F470" s="62">
        <v>27.4</v>
      </c>
      <c r="G470" s="64">
        <v>27.5</v>
      </c>
      <c r="H470" s="63">
        <v>44638</v>
      </c>
      <c r="J470" s="61"/>
      <c r="K470" s="58"/>
      <c r="L470" s="582"/>
      <c r="M470" s="582"/>
      <c r="N470" s="582"/>
      <c r="O470" s="585"/>
      <c r="P470" s="585"/>
      <c r="Q470" s="63"/>
    </row>
    <row r="471" spans="1:17" x14ac:dyDescent="0.3">
      <c r="A471" s="61"/>
      <c r="B471" s="58">
        <v>54</v>
      </c>
      <c r="C471" s="567"/>
      <c r="D471" s="62">
        <v>25.9</v>
      </c>
      <c r="E471" s="62">
        <v>30.7</v>
      </c>
      <c r="F471" s="62">
        <v>27.8</v>
      </c>
      <c r="G471" s="64">
        <v>27.5</v>
      </c>
      <c r="H471" s="63">
        <v>44641</v>
      </c>
      <c r="J471" s="61"/>
      <c r="K471" s="58"/>
      <c r="L471" s="582"/>
      <c r="M471" s="582"/>
      <c r="N471" s="582"/>
      <c r="O471" s="585"/>
      <c r="P471" s="585"/>
      <c r="Q471" s="63"/>
    </row>
    <row r="472" spans="1:17" x14ac:dyDescent="0.3">
      <c r="A472" s="61"/>
      <c r="B472" s="58">
        <v>56</v>
      </c>
      <c r="C472" s="567"/>
      <c r="D472" s="62">
        <v>26.1</v>
      </c>
      <c r="E472" s="62">
        <v>30.5</v>
      </c>
      <c r="F472" s="62">
        <v>28.2</v>
      </c>
      <c r="G472" s="64">
        <v>27.6</v>
      </c>
      <c r="H472" s="63">
        <v>44643</v>
      </c>
      <c r="J472" s="61"/>
      <c r="K472" s="58"/>
      <c r="L472" s="582"/>
      <c r="M472" s="582"/>
      <c r="N472" s="582"/>
      <c r="O472" s="585"/>
      <c r="P472" s="585"/>
      <c r="Q472" s="63"/>
    </row>
    <row r="473" spans="1:17" x14ac:dyDescent="0.3">
      <c r="A473" s="61"/>
      <c r="B473" s="58">
        <v>58</v>
      </c>
      <c r="C473" s="567"/>
      <c r="D473" s="62">
        <v>25.3</v>
      </c>
      <c r="E473" s="62">
        <v>30.2</v>
      </c>
      <c r="F473" s="62">
        <v>27.9</v>
      </c>
      <c r="G473" s="64">
        <v>26.7</v>
      </c>
      <c r="H473" s="63">
        <v>44645</v>
      </c>
      <c r="J473" s="61"/>
      <c r="K473" s="58"/>
      <c r="L473" s="582"/>
      <c r="M473" s="582"/>
      <c r="N473" s="582"/>
      <c r="O473" s="585"/>
      <c r="P473" s="585"/>
      <c r="Q473" s="63"/>
    </row>
    <row r="474" spans="1:17" x14ac:dyDescent="0.3">
      <c r="A474" s="61"/>
      <c r="B474" s="58">
        <v>61</v>
      </c>
      <c r="C474" s="567"/>
      <c r="D474" s="62">
        <v>25.7</v>
      </c>
      <c r="E474" s="62">
        <v>30.2</v>
      </c>
      <c r="F474" s="62">
        <v>29.2</v>
      </c>
      <c r="G474" s="64">
        <v>27.6</v>
      </c>
      <c r="H474" s="63">
        <v>44648</v>
      </c>
      <c r="J474" s="61"/>
      <c r="K474" s="58"/>
      <c r="L474" s="582"/>
      <c r="M474" s="582"/>
      <c r="N474" s="582"/>
      <c r="O474" s="585"/>
      <c r="P474" s="585"/>
      <c r="Q474" s="63"/>
    </row>
    <row r="475" spans="1:17" x14ac:dyDescent="0.3">
      <c r="A475" s="61"/>
      <c r="B475" s="58">
        <v>63</v>
      </c>
      <c r="C475" s="567"/>
      <c r="D475" s="62">
        <v>26.3</v>
      </c>
      <c r="E475" s="62">
        <v>29.9</v>
      </c>
      <c r="F475" s="62">
        <v>29.3</v>
      </c>
      <c r="G475" s="64">
        <v>27.5</v>
      </c>
      <c r="H475" s="63">
        <v>44650</v>
      </c>
      <c r="J475" s="61"/>
      <c r="K475" s="58"/>
      <c r="L475" s="582"/>
      <c r="M475" s="582"/>
      <c r="N475" s="582"/>
      <c r="O475" s="585"/>
      <c r="P475" s="585"/>
      <c r="Q475" s="63"/>
    </row>
    <row r="476" spans="1:17" x14ac:dyDescent="0.3">
      <c r="A476" s="61"/>
      <c r="B476" s="58">
        <v>65</v>
      </c>
      <c r="C476" s="567"/>
      <c r="D476" s="62">
        <v>25.9</v>
      </c>
      <c r="E476" s="62">
        <v>30.4</v>
      </c>
      <c r="F476" s="62">
        <v>29.5</v>
      </c>
      <c r="G476" s="64">
        <v>27.3</v>
      </c>
      <c r="H476" s="63">
        <v>44652</v>
      </c>
      <c r="J476" s="61"/>
      <c r="K476" s="58"/>
      <c r="L476" s="582"/>
      <c r="M476" s="582"/>
      <c r="N476" s="582"/>
      <c r="O476" s="585"/>
      <c r="P476" s="585"/>
      <c r="Q476" s="63"/>
    </row>
    <row r="477" spans="1:17" x14ac:dyDescent="0.3">
      <c r="A477" s="61"/>
      <c r="B477" s="58">
        <v>68</v>
      </c>
      <c r="C477" s="567"/>
      <c r="D477" s="62">
        <v>25.5</v>
      </c>
      <c r="E477" s="62">
        <v>30.4</v>
      </c>
      <c r="F477" s="62">
        <v>29.6</v>
      </c>
      <c r="G477" s="62">
        <v>27.7</v>
      </c>
      <c r="H477" s="63">
        <v>44655</v>
      </c>
      <c r="J477" s="61"/>
      <c r="K477" s="58"/>
      <c r="L477" s="582"/>
      <c r="M477" s="582"/>
      <c r="N477" s="582"/>
      <c r="O477" s="585"/>
      <c r="P477" s="585"/>
      <c r="Q477" s="63"/>
    </row>
    <row r="478" spans="1:17" x14ac:dyDescent="0.3">
      <c r="A478" s="61"/>
      <c r="B478" s="58">
        <v>70</v>
      </c>
      <c r="C478" s="567"/>
      <c r="D478" s="62">
        <v>25.8</v>
      </c>
      <c r="E478" s="62">
        <v>30.7</v>
      </c>
      <c r="F478" s="62">
        <v>30.3</v>
      </c>
      <c r="G478" s="62">
        <v>28.6</v>
      </c>
      <c r="H478" s="63">
        <v>44657</v>
      </c>
      <c r="J478" s="61"/>
      <c r="K478" s="58"/>
      <c r="L478" s="582"/>
      <c r="M478" s="582"/>
      <c r="N478" s="582"/>
      <c r="O478" s="585"/>
      <c r="P478" s="585"/>
      <c r="Q478" s="63"/>
    </row>
    <row r="479" spans="1:17" x14ac:dyDescent="0.3">
      <c r="A479" s="61"/>
      <c r="B479" s="58">
        <v>72</v>
      </c>
      <c r="C479" s="567"/>
      <c r="D479" s="62">
        <v>24.9</v>
      </c>
      <c r="E479" s="62">
        <v>30.1</v>
      </c>
      <c r="F479" s="62">
        <v>29.5</v>
      </c>
      <c r="G479" s="62">
        <v>26.9</v>
      </c>
      <c r="H479" s="60">
        <v>44659</v>
      </c>
      <c r="J479" s="61"/>
      <c r="K479" s="58"/>
      <c r="L479" s="582"/>
      <c r="M479" s="582"/>
      <c r="N479" s="582"/>
      <c r="O479" s="585"/>
      <c r="P479" s="585"/>
      <c r="Q479" s="63"/>
    </row>
    <row r="480" spans="1:17" x14ac:dyDescent="0.3">
      <c r="A480" s="61"/>
      <c r="B480" s="58"/>
      <c r="C480" s="567"/>
      <c r="D480" s="62"/>
      <c r="E480" s="62"/>
      <c r="F480" s="62"/>
      <c r="G480" s="62"/>
      <c r="H480" s="63"/>
      <c r="J480" s="61"/>
      <c r="K480" s="58"/>
      <c r="L480" s="582"/>
      <c r="M480" s="582"/>
      <c r="N480" s="582"/>
      <c r="O480" s="585"/>
      <c r="P480" s="585"/>
      <c r="Q480" s="60"/>
    </row>
    <row r="481" spans="1:17" ht="15" thickBot="1" x14ac:dyDescent="0.35">
      <c r="A481" s="66"/>
      <c r="B481" s="67"/>
      <c r="C481" s="568"/>
      <c r="D481" s="62"/>
      <c r="E481" s="62"/>
      <c r="F481" s="62"/>
      <c r="G481" s="62"/>
      <c r="H481" s="68"/>
      <c r="J481" s="61"/>
      <c r="K481" s="58"/>
      <c r="L481" s="582"/>
      <c r="M481" s="582"/>
      <c r="N481" s="582"/>
      <c r="O481" s="585"/>
      <c r="P481" s="585"/>
      <c r="Q481" s="60"/>
    </row>
    <row r="482" spans="1:17" ht="15" thickTop="1" x14ac:dyDescent="0.3">
      <c r="A482" s="556" t="s">
        <v>82</v>
      </c>
      <c r="B482" s="557"/>
      <c r="C482" s="69" t="s">
        <v>100</v>
      </c>
      <c r="D482" s="69"/>
      <c r="E482" s="69"/>
      <c r="F482" s="69"/>
      <c r="G482" s="69"/>
      <c r="H482" s="558"/>
      <c r="J482" s="61"/>
      <c r="K482" s="58"/>
      <c r="L482" s="582"/>
      <c r="M482" s="582"/>
      <c r="N482" s="582"/>
      <c r="O482" s="585"/>
      <c r="P482" s="585"/>
      <c r="Q482" s="63"/>
    </row>
    <row r="483" spans="1:17" ht="15" thickBot="1" x14ac:dyDescent="0.35">
      <c r="A483" s="561" t="s">
        <v>83</v>
      </c>
      <c r="B483" s="562"/>
      <c r="C483" s="70">
        <v>49</v>
      </c>
      <c r="D483" s="70"/>
      <c r="E483" s="70"/>
      <c r="F483" s="70"/>
      <c r="G483" s="70"/>
      <c r="H483" s="559"/>
      <c r="J483" s="66"/>
      <c r="K483" s="67"/>
      <c r="L483" s="582"/>
      <c r="M483" s="582"/>
      <c r="N483" s="582"/>
      <c r="O483" s="586"/>
      <c r="P483" s="586"/>
      <c r="Q483" s="68"/>
    </row>
    <row r="484" spans="1:17" ht="15" thickTop="1" x14ac:dyDescent="0.3">
      <c r="A484" s="545" t="s">
        <v>84</v>
      </c>
      <c r="B484" s="545"/>
      <c r="C484" s="578" t="s">
        <v>101</v>
      </c>
      <c r="D484" s="563"/>
      <c r="E484" s="563"/>
      <c r="F484" s="563"/>
      <c r="G484" s="563"/>
      <c r="H484" s="559"/>
      <c r="J484" s="556" t="s">
        <v>82</v>
      </c>
      <c r="K484" s="557"/>
      <c r="L484" s="582"/>
      <c r="M484" s="582"/>
      <c r="N484" s="582"/>
      <c r="O484" s="69"/>
      <c r="P484" s="69"/>
      <c r="Q484" s="558"/>
    </row>
    <row r="485" spans="1:17" ht="15" thickBot="1" x14ac:dyDescent="0.35">
      <c r="A485" s="546"/>
      <c r="B485" s="546"/>
      <c r="C485" s="579"/>
      <c r="D485" s="564"/>
      <c r="E485" s="564"/>
      <c r="F485" s="564"/>
      <c r="G485" s="564"/>
      <c r="H485" s="559"/>
      <c r="J485" s="561" t="s">
        <v>83</v>
      </c>
      <c r="K485" s="562"/>
      <c r="L485" s="583"/>
      <c r="M485" s="583"/>
      <c r="N485" s="583"/>
      <c r="O485" s="70"/>
      <c r="P485" s="70"/>
      <c r="Q485" s="559"/>
    </row>
    <row r="486" spans="1:17" ht="15" thickTop="1" x14ac:dyDescent="0.3">
      <c r="A486" s="547"/>
      <c r="B486" s="547"/>
      <c r="C486" s="580"/>
      <c r="D486" s="565"/>
      <c r="E486" s="565"/>
      <c r="F486" s="565"/>
      <c r="G486" s="565"/>
      <c r="H486" s="559"/>
      <c r="J486" s="545" t="s">
        <v>84</v>
      </c>
      <c r="K486" s="545"/>
      <c r="L486" s="563"/>
      <c r="M486" s="563"/>
      <c r="N486" s="563"/>
      <c r="O486" s="563"/>
      <c r="P486" s="563"/>
      <c r="Q486" s="559"/>
    </row>
    <row r="487" spans="1:17" x14ac:dyDescent="0.3">
      <c r="A487" s="545" t="s">
        <v>85</v>
      </c>
      <c r="B487" s="545"/>
      <c r="C487" s="551" t="s">
        <v>102</v>
      </c>
      <c r="D487" s="551"/>
      <c r="E487" s="548"/>
      <c r="F487" s="548"/>
      <c r="G487" s="551" t="s">
        <v>103</v>
      </c>
      <c r="H487" s="559"/>
      <c r="J487" s="546"/>
      <c r="K487" s="546"/>
      <c r="L487" s="564"/>
      <c r="M487" s="564"/>
      <c r="N487" s="564"/>
      <c r="O487" s="564"/>
      <c r="P487" s="564"/>
      <c r="Q487" s="559"/>
    </row>
    <row r="488" spans="1:17" x14ac:dyDescent="0.3">
      <c r="A488" s="546"/>
      <c r="B488" s="546"/>
      <c r="C488" s="552"/>
      <c r="D488" s="552"/>
      <c r="E488" s="549"/>
      <c r="F488" s="549"/>
      <c r="G488" s="552"/>
      <c r="H488" s="559"/>
      <c r="J488" s="547"/>
      <c r="K488" s="547"/>
      <c r="L488" s="565"/>
      <c r="M488" s="565"/>
      <c r="N488" s="565"/>
      <c r="O488" s="565"/>
      <c r="P488" s="565"/>
      <c r="Q488" s="559"/>
    </row>
    <row r="489" spans="1:17" x14ac:dyDescent="0.3">
      <c r="A489" s="546"/>
      <c r="B489" s="546"/>
      <c r="C489" s="552"/>
      <c r="D489" s="552"/>
      <c r="E489" s="549"/>
      <c r="F489" s="549"/>
      <c r="G489" s="552"/>
      <c r="H489" s="559"/>
      <c r="J489" s="545" t="s">
        <v>85</v>
      </c>
      <c r="K489" s="545"/>
      <c r="L489" s="548"/>
      <c r="M489" s="551"/>
      <c r="N489" s="548"/>
      <c r="O489" s="548"/>
      <c r="P489" s="569" t="s">
        <v>104</v>
      </c>
      <c r="Q489" s="559"/>
    </row>
    <row r="490" spans="1:17" x14ac:dyDescent="0.3">
      <c r="A490" s="546"/>
      <c r="B490" s="546"/>
      <c r="C490" s="552"/>
      <c r="D490" s="552"/>
      <c r="E490" s="549"/>
      <c r="F490" s="549"/>
      <c r="G490" s="552"/>
      <c r="H490" s="559"/>
      <c r="J490" s="546"/>
      <c r="K490" s="546"/>
      <c r="L490" s="549"/>
      <c r="M490" s="552"/>
      <c r="N490" s="549"/>
      <c r="O490" s="549"/>
      <c r="P490" s="570"/>
      <c r="Q490" s="559"/>
    </row>
    <row r="491" spans="1:17" x14ac:dyDescent="0.3">
      <c r="A491" s="547"/>
      <c r="B491" s="547"/>
      <c r="C491" s="553"/>
      <c r="D491" s="553"/>
      <c r="E491" s="550"/>
      <c r="F491" s="550"/>
      <c r="G491" s="553"/>
      <c r="H491" s="560"/>
      <c r="J491" s="546"/>
      <c r="K491" s="546"/>
      <c r="L491" s="549"/>
      <c r="M491" s="552"/>
      <c r="N491" s="549"/>
      <c r="O491" s="549"/>
      <c r="P491" s="570"/>
      <c r="Q491" s="559"/>
    </row>
    <row r="492" spans="1:17" x14ac:dyDescent="0.3">
      <c r="J492" s="546"/>
      <c r="K492" s="546"/>
      <c r="L492" s="549"/>
      <c r="M492" s="552"/>
      <c r="N492" s="549"/>
      <c r="O492" s="549"/>
      <c r="P492" s="570"/>
      <c r="Q492" s="559"/>
    </row>
    <row r="493" spans="1:17" x14ac:dyDescent="0.3">
      <c r="J493" s="547"/>
      <c r="K493" s="547"/>
      <c r="L493" s="550"/>
      <c r="M493" s="553"/>
      <c r="N493" s="550"/>
      <c r="O493" s="550"/>
      <c r="P493" s="571"/>
      <c r="Q493" s="560"/>
    </row>
    <row r="496" spans="1:17" x14ac:dyDescent="0.3">
      <c r="A496" s="51" t="s">
        <v>63</v>
      </c>
      <c r="B496" s="52">
        <v>1476213</v>
      </c>
      <c r="D496" s="541" t="s">
        <v>64</v>
      </c>
      <c r="E496" s="541"/>
      <c r="F496" s="542" t="s">
        <v>65</v>
      </c>
      <c r="G496" s="542"/>
      <c r="H496" s="542"/>
    </row>
    <row r="497" spans="1:17" x14ac:dyDescent="0.3">
      <c r="A497" s="51" t="s">
        <v>66</v>
      </c>
      <c r="B497" s="53">
        <v>44530</v>
      </c>
      <c r="D497" s="541" t="s">
        <v>67</v>
      </c>
      <c r="E497" s="541"/>
      <c r="F497" s="542" t="s">
        <v>68</v>
      </c>
      <c r="G497" s="542"/>
      <c r="H497" s="542"/>
    </row>
    <row r="498" spans="1:17" x14ac:dyDescent="0.3">
      <c r="A498" s="51" t="s">
        <v>69</v>
      </c>
      <c r="B498" s="54">
        <v>44581</v>
      </c>
      <c r="D498" s="541" t="s">
        <v>70</v>
      </c>
      <c r="E498" s="541"/>
      <c r="F498" s="544" t="s">
        <v>71</v>
      </c>
      <c r="G498" s="544"/>
      <c r="H498" s="544"/>
      <c r="J498" s="51" t="s">
        <v>63</v>
      </c>
      <c r="K498" s="52">
        <v>1476214</v>
      </c>
      <c r="M498" s="541" t="s">
        <v>64</v>
      </c>
      <c r="N498" s="541"/>
      <c r="O498" s="542" t="s">
        <v>65</v>
      </c>
      <c r="P498" s="542"/>
      <c r="Q498" s="542"/>
    </row>
    <row r="499" spans="1:17" x14ac:dyDescent="0.3">
      <c r="A499" s="51" t="s">
        <v>72</v>
      </c>
      <c r="B499" s="54">
        <v>44587</v>
      </c>
      <c r="D499" s="541" t="s">
        <v>73</v>
      </c>
      <c r="E499" s="541"/>
      <c r="F499" s="541"/>
      <c r="G499" s="542" t="s">
        <v>74</v>
      </c>
      <c r="H499" s="542"/>
      <c r="J499" s="51" t="s">
        <v>66</v>
      </c>
      <c r="K499" s="53">
        <v>44530</v>
      </c>
      <c r="M499" s="541" t="s">
        <v>67</v>
      </c>
      <c r="N499" s="541"/>
      <c r="O499" s="542" t="s">
        <v>68</v>
      </c>
      <c r="P499" s="542"/>
      <c r="Q499" s="542"/>
    </row>
    <row r="500" spans="1:17" x14ac:dyDescent="0.3">
      <c r="D500" s="541" t="s">
        <v>75</v>
      </c>
      <c r="E500" s="541"/>
      <c r="F500" s="542" t="s">
        <v>76</v>
      </c>
      <c r="G500" s="542"/>
      <c r="H500" s="542"/>
      <c r="J500" s="51" t="s">
        <v>69</v>
      </c>
      <c r="K500" s="54">
        <v>44581</v>
      </c>
      <c r="M500" s="541" t="s">
        <v>70</v>
      </c>
      <c r="N500" s="541"/>
      <c r="O500" s="544" t="s">
        <v>86</v>
      </c>
      <c r="P500" s="544"/>
      <c r="Q500" s="544"/>
    </row>
    <row r="501" spans="1:17" x14ac:dyDescent="0.3">
      <c r="D501" s="541" t="s">
        <v>77</v>
      </c>
      <c r="E501" s="541"/>
      <c r="F501" s="572" t="s">
        <v>92</v>
      </c>
      <c r="G501" s="572"/>
      <c r="H501" s="572"/>
      <c r="J501" s="51" t="s">
        <v>72</v>
      </c>
      <c r="K501" s="54">
        <v>44587</v>
      </c>
      <c r="M501" s="541" t="s">
        <v>73</v>
      </c>
      <c r="N501" s="541"/>
      <c r="O501" s="541"/>
      <c r="P501" s="542" t="s">
        <v>74</v>
      </c>
      <c r="Q501" s="542"/>
    </row>
    <row r="502" spans="1:17" x14ac:dyDescent="0.3">
      <c r="M502" s="541" t="s">
        <v>75</v>
      </c>
      <c r="N502" s="541"/>
      <c r="O502" s="542" t="s">
        <v>76</v>
      </c>
      <c r="P502" s="542"/>
      <c r="Q502" s="542"/>
    </row>
    <row r="503" spans="1:17" x14ac:dyDescent="0.3">
      <c r="C503" s="55">
        <f>MAX(C506:C536)*0.85</f>
        <v>25.84</v>
      </c>
      <c r="D503" s="55">
        <f>MAX(D506:D536)*0.85</f>
        <v>23.63</v>
      </c>
      <c r="E503" s="55">
        <f>MAX(E506)*0.85</f>
        <v>20.57</v>
      </c>
      <c r="F503" s="55">
        <f>MAX(F506:F536)*0.85</f>
        <v>26.18</v>
      </c>
      <c r="G503" s="55">
        <f>MAX(G506:G536)*0.85</f>
        <v>28.474999999999998</v>
      </c>
      <c r="M503" s="541" t="s">
        <v>77</v>
      </c>
      <c r="N503" s="541"/>
      <c r="O503" s="572" t="s">
        <v>92</v>
      </c>
      <c r="P503" s="572"/>
      <c r="Q503" s="572"/>
    </row>
    <row r="505" spans="1:17" ht="15" thickBot="1" x14ac:dyDescent="0.35">
      <c r="A505" s="554" t="s">
        <v>79</v>
      </c>
      <c r="B505" s="555"/>
      <c r="C505" s="56">
        <v>153</v>
      </c>
      <c r="D505" s="56">
        <v>154</v>
      </c>
      <c r="E505" s="56">
        <v>155</v>
      </c>
      <c r="F505" s="56">
        <v>156</v>
      </c>
      <c r="G505" s="56">
        <v>157</v>
      </c>
      <c r="H505" s="56" t="s">
        <v>80</v>
      </c>
      <c r="L505" s="55">
        <f>MAX(L508:L538)*0.85</f>
        <v>24.734999999999999</v>
      </c>
      <c r="M505" s="55">
        <f>MAX(M508:M538)*0.85</f>
        <v>24.82</v>
      </c>
      <c r="N505" s="55">
        <f>MAX(N508)*0.85</f>
        <v>25.5</v>
      </c>
      <c r="O505" s="55">
        <f>MAX(O508:O538)*0.85</f>
        <v>24.734999999999999</v>
      </c>
      <c r="P505" s="55">
        <f>MAX(P508:P538)*0.85</f>
        <v>27.03</v>
      </c>
    </row>
    <row r="506" spans="1:17" ht="15" thickTop="1" x14ac:dyDescent="0.3">
      <c r="A506" s="57"/>
      <c r="B506" s="58">
        <v>1</v>
      </c>
      <c r="C506" s="59">
        <v>25</v>
      </c>
      <c r="D506" s="59">
        <v>23.3</v>
      </c>
      <c r="E506" s="59">
        <v>24.2</v>
      </c>
      <c r="F506" s="59">
        <v>23.1</v>
      </c>
      <c r="G506" s="59">
        <v>27.3</v>
      </c>
      <c r="H506" s="60">
        <v>44582</v>
      </c>
    </row>
    <row r="507" spans="1:17" ht="15" thickBot="1" x14ac:dyDescent="0.35">
      <c r="A507" s="61" t="s">
        <v>81</v>
      </c>
      <c r="B507" s="58">
        <v>-1</v>
      </c>
      <c r="C507" s="62">
        <v>25.2</v>
      </c>
      <c r="D507" s="62">
        <v>24.6</v>
      </c>
      <c r="E507" s="62">
        <v>25.9</v>
      </c>
      <c r="F507" s="62">
        <v>25.2</v>
      </c>
      <c r="G507" s="62">
        <v>29.8</v>
      </c>
      <c r="H507" s="63">
        <v>44586</v>
      </c>
      <c r="J507" s="554" t="s">
        <v>81</v>
      </c>
      <c r="K507" s="555"/>
      <c r="L507" s="56">
        <v>143</v>
      </c>
      <c r="M507" s="56">
        <v>145</v>
      </c>
      <c r="N507" s="56">
        <v>158</v>
      </c>
      <c r="O507" s="56">
        <v>160</v>
      </c>
      <c r="P507" s="56">
        <v>161</v>
      </c>
      <c r="Q507" s="56" t="s">
        <v>80</v>
      </c>
    </row>
    <row r="508" spans="1:17" ht="15" thickTop="1" x14ac:dyDescent="0.3">
      <c r="A508" s="61"/>
      <c r="B508" s="58">
        <v>1</v>
      </c>
      <c r="C508" s="62">
        <v>25.2</v>
      </c>
      <c r="D508" s="62">
        <v>24.4</v>
      </c>
      <c r="E508" s="62">
        <v>24.3</v>
      </c>
      <c r="F508" s="62">
        <v>24.3</v>
      </c>
      <c r="G508" s="62">
        <v>29.8</v>
      </c>
      <c r="H508" s="63">
        <v>44588</v>
      </c>
      <c r="J508" s="57"/>
      <c r="K508" s="58">
        <v>77</v>
      </c>
      <c r="L508" s="59">
        <v>27.9</v>
      </c>
      <c r="M508" s="59">
        <v>28.8</v>
      </c>
      <c r="N508" s="59">
        <v>30</v>
      </c>
      <c r="O508" s="59">
        <v>28.6</v>
      </c>
      <c r="P508" s="59">
        <v>30.9</v>
      </c>
      <c r="Q508" s="60">
        <v>44664</v>
      </c>
    </row>
    <row r="509" spans="1:17" x14ac:dyDescent="0.3">
      <c r="A509" s="61"/>
      <c r="B509" s="58">
        <v>7</v>
      </c>
      <c r="C509" s="62">
        <v>27.2</v>
      </c>
      <c r="D509" s="62">
        <v>25.5</v>
      </c>
      <c r="E509" s="62">
        <v>25.7</v>
      </c>
      <c r="F509" s="62">
        <v>25.8</v>
      </c>
      <c r="G509" s="62">
        <v>30.3</v>
      </c>
      <c r="H509" s="63">
        <v>44594</v>
      </c>
      <c r="J509" s="61"/>
      <c r="K509" s="58">
        <v>79</v>
      </c>
      <c r="L509" s="62">
        <v>27</v>
      </c>
      <c r="M509" s="62">
        <v>29.2</v>
      </c>
      <c r="N509" s="62">
        <v>30.4</v>
      </c>
      <c r="O509" s="62">
        <v>28.5</v>
      </c>
      <c r="P509" s="62">
        <v>30.6</v>
      </c>
      <c r="Q509" s="63">
        <v>44666</v>
      </c>
    </row>
    <row r="510" spans="1:17" x14ac:dyDescent="0.3">
      <c r="A510" s="61"/>
      <c r="B510" s="58">
        <v>10</v>
      </c>
      <c r="C510" s="62">
        <v>26.9</v>
      </c>
      <c r="D510" s="62">
        <v>25.5</v>
      </c>
      <c r="E510" s="62">
        <v>25.8</v>
      </c>
      <c r="F510" s="62">
        <v>25.5</v>
      </c>
      <c r="G510" s="62">
        <v>30.2</v>
      </c>
      <c r="H510" s="63">
        <v>44597</v>
      </c>
      <c r="J510" s="61"/>
      <c r="K510" s="58">
        <v>82</v>
      </c>
      <c r="L510" s="62">
        <v>29.1</v>
      </c>
      <c r="M510" s="62">
        <v>27</v>
      </c>
      <c r="N510" s="62">
        <v>30.3</v>
      </c>
      <c r="O510" s="62">
        <v>28.1</v>
      </c>
      <c r="P510" s="62">
        <v>30.8</v>
      </c>
      <c r="Q510" s="63">
        <v>37364</v>
      </c>
    </row>
    <row r="511" spans="1:17" x14ac:dyDescent="0.3">
      <c r="A511" s="61"/>
      <c r="B511" s="58">
        <v>14</v>
      </c>
      <c r="C511" s="62">
        <v>27.9</v>
      </c>
      <c r="D511" s="62">
        <v>25.9</v>
      </c>
      <c r="E511" s="62">
        <v>26.8</v>
      </c>
      <c r="F511" s="62">
        <v>25.8</v>
      </c>
      <c r="G511" s="62">
        <v>30.7</v>
      </c>
      <c r="H511" s="63">
        <v>44601</v>
      </c>
      <c r="J511" s="61"/>
      <c r="K511" s="58">
        <v>84</v>
      </c>
      <c r="L511" s="581" t="s">
        <v>113</v>
      </c>
      <c r="M511" s="581" t="s">
        <v>113</v>
      </c>
      <c r="N511" s="581" t="s">
        <v>113</v>
      </c>
      <c r="O511" s="62"/>
      <c r="P511" s="62"/>
      <c r="Q511" s="63">
        <v>44671</v>
      </c>
    </row>
    <row r="512" spans="1:17" x14ac:dyDescent="0.3">
      <c r="A512" s="61"/>
      <c r="B512" s="58">
        <v>21</v>
      </c>
      <c r="C512" s="62">
        <v>28.7</v>
      </c>
      <c r="D512" s="62">
        <v>26.2</v>
      </c>
      <c r="E512" s="62">
        <v>26.8</v>
      </c>
      <c r="F512" s="62">
        <v>26.8</v>
      </c>
      <c r="G512" s="62">
        <v>30.8</v>
      </c>
      <c r="H512" s="63">
        <v>44608</v>
      </c>
      <c r="J512" s="61"/>
      <c r="K512" s="58">
        <v>86</v>
      </c>
      <c r="L512" s="582"/>
      <c r="M512" s="582"/>
      <c r="N512" s="582"/>
      <c r="O512" s="62">
        <v>28.9</v>
      </c>
      <c r="P512" s="62">
        <v>31.4</v>
      </c>
      <c r="Q512" s="63">
        <v>44673</v>
      </c>
    </row>
    <row r="513" spans="1:17" x14ac:dyDescent="0.3">
      <c r="A513" s="61"/>
      <c r="B513" s="58">
        <v>23</v>
      </c>
      <c r="C513" s="62">
        <v>27.6</v>
      </c>
      <c r="D513" s="62">
        <v>25.8</v>
      </c>
      <c r="E513" s="62">
        <v>26.7</v>
      </c>
      <c r="F513" s="62">
        <v>26.3</v>
      </c>
      <c r="G513" s="62">
        <v>29.9</v>
      </c>
      <c r="H513" s="63">
        <v>44610</v>
      </c>
      <c r="J513" s="61"/>
      <c r="K513" s="58">
        <v>89</v>
      </c>
      <c r="L513" s="582"/>
      <c r="M513" s="582"/>
      <c r="N513" s="582"/>
      <c r="O513" s="62">
        <v>28.7</v>
      </c>
      <c r="P513" s="62">
        <v>30</v>
      </c>
      <c r="Q513" s="63">
        <v>44676</v>
      </c>
    </row>
    <row r="514" spans="1:17" x14ac:dyDescent="0.3">
      <c r="A514" s="61"/>
      <c r="B514" s="58">
        <v>26</v>
      </c>
      <c r="C514" s="62">
        <v>27.7</v>
      </c>
      <c r="D514" s="62">
        <v>25.5</v>
      </c>
      <c r="E514" s="62">
        <v>28</v>
      </c>
      <c r="F514" s="62">
        <v>25.6</v>
      </c>
      <c r="G514" s="62">
        <v>29.6</v>
      </c>
      <c r="H514" s="63">
        <v>44613</v>
      </c>
      <c r="J514" s="61"/>
      <c r="K514" s="58">
        <v>91</v>
      </c>
      <c r="L514" s="582"/>
      <c r="M514" s="582"/>
      <c r="N514" s="582"/>
      <c r="O514" s="62">
        <v>29</v>
      </c>
      <c r="P514" s="62">
        <v>30.1</v>
      </c>
      <c r="Q514" s="63">
        <v>44678</v>
      </c>
    </row>
    <row r="515" spans="1:17" x14ac:dyDescent="0.3">
      <c r="A515" s="61"/>
      <c r="B515" s="58">
        <v>28</v>
      </c>
      <c r="C515" s="62">
        <v>28.4</v>
      </c>
      <c r="D515" s="62">
        <v>25.7</v>
      </c>
      <c r="E515" s="64">
        <v>28.2</v>
      </c>
      <c r="F515" s="62">
        <v>26.9</v>
      </c>
      <c r="G515" s="62">
        <v>30.2</v>
      </c>
      <c r="H515" s="63">
        <v>44615</v>
      </c>
      <c r="J515" s="61"/>
      <c r="K515" s="58">
        <v>93</v>
      </c>
      <c r="L515" s="582"/>
      <c r="M515" s="582"/>
      <c r="N515" s="582"/>
      <c r="O515" s="62">
        <v>29.1</v>
      </c>
      <c r="P515" s="62">
        <v>30.2</v>
      </c>
      <c r="Q515" s="63">
        <v>44680</v>
      </c>
    </row>
    <row r="516" spans="1:17" x14ac:dyDescent="0.3">
      <c r="A516" s="61"/>
      <c r="B516" s="58">
        <v>30</v>
      </c>
      <c r="C516" s="62">
        <v>28.5</v>
      </c>
      <c r="D516" s="62">
        <v>25.7</v>
      </c>
      <c r="E516" s="62">
        <v>27.7</v>
      </c>
      <c r="F516" s="62">
        <v>25.8</v>
      </c>
      <c r="G516" s="64">
        <v>29.7</v>
      </c>
      <c r="H516" s="63">
        <v>44617</v>
      </c>
      <c r="J516" s="61"/>
      <c r="K516" s="58">
        <v>96</v>
      </c>
      <c r="L516" s="582"/>
      <c r="M516" s="582"/>
      <c r="N516" s="582"/>
      <c r="O516" s="62">
        <v>29</v>
      </c>
      <c r="P516" s="62">
        <v>31.8</v>
      </c>
      <c r="Q516" s="63">
        <v>44683</v>
      </c>
    </row>
    <row r="517" spans="1:17" x14ac:dyDescent="0.3">
      <c r="A517" s="61"/>
      <c r="B517" s="58">
        <v>33</v>
      </c>
      <c r="C517" s="62">
        <v>28.6</v>
      </c>
      <c r="D517" s="62">
        <v>26</v>
      </c>
      <c r="E517" s="62">
        <v>27.7</v>
      </c>
      <c r="F517" s="62">
        <v>26.8</v>
      </c>
      <c r="G517" s="64">
        <v>29.8</v>
      </c>
      <c r="H517" s="63">
        <v>44620</v>
      </c>
      <c r="J517" s="61"/>
      <c r="K517" s="58">
        <v>98</v>
      </c>
      <c r="L517" s="582"/>
      <c r="M517" s="582"/>
      <c r="N517" s="582"/>
      <c r="O517" s="62">
        <v>28.8</v>
      </c>
      <c r="P517" s="62">
        <v>31.6</v>
      </c>
      <c r="Q517" s="63">
        <v>44685</v>
      </c>
    </row>
    <row r="518" spans="1:17" x14ac:dyDescent="0.3">
      <c r="A518" s="61"/>
      <c r="B518" s="58">
        <v>35</v>
      </c>
      <c r="C518" s="62">
        <v>29</v>
      </c>
      <c r="D518" s="62">
        <v>26.6</v>
      </c>
      <c r="E518" s="62">
        <v>26.9</v>
      </c>
      <c r="F518" s="62">
        <v>27.9</v>
      </c>
      <c r="G518" s="64">
        <v>29.8</v>
      </c>
      <c r="H518" s="63">
        <v>44622</v>
      </c>
      <c r="J518" s="61"/>
      <c r="K518" s="58"/>
      <c r="L518" s="582"/>
      <c r="M518" s="582"/>
      <c r="N518" s="582"/>
      <c r="O518" s="584" t="s">
        <v>114</v>
      </c>
      <c r="P518" s="584" t="s">
        <v>114</v>
      </c>
      <c r="Q518" s="63"/>
    </row>
    <row r="519" spans="1:17" x14ac:dyDescent="0.3">
      <c r="A519" s="61"/>
      <c r="B519" s="58">
        <v>37</v>
      </c>
      <c r="C519" s="62">
        <v>28.6</v>
      </c>
      <c r="D519" s="62">
        <v>26.5</v>
      </c>
      <c r="E519" s="62">
        <v>27.3</v>
      </c>
      <c r="F519" s="62">
        <v>27.2</v>
      </c>
      <c r="G519" s="64">
        <v>30.5</v>
      </c>
      <c r="H519" s="63">
        <v>44624</v>
      </c>
      <c r="J519" s="61"/>
      <c r="K519" s="58"/>
      <c r="L519" s="582"/>
      <c r="M519" s="582"/>
      <c r="N519" s="582"/>
      <c r="O519" s="585"/>
      <c r="P519" s="585"/>
      <c r="Q519" s="63"/>
    </row>
    <row r="520" spans="1:17" x14ac:dyDescent="0.3">
      <c r="A520" s="61"/>
      <c r="B520" s="58">
        <v>40</v>
      </c>
      <c r="C520" s="62">
        <v>28.9</v>
      </c>
      <c r="D520" s="62">
        <v>27.3</v>
      </c>
      <c r="E520" s="62">
        <v>27.9</v>
      </c>
      <c r="F520" s="62">
        <v>27.8</v>
      </c>
      <c r="G520" s="64">
        <v>30.7</v>
      </c>
      <c r="H520" s="63">
        <v>44627</v>
      </c>
      <c r="J520" s="61"/>
      <c r="K520" s="58"/>
      <c r="L520" s="582"/>
      <c r="M520" s="582"/>
      <c r="N520" s="582"/>
      <c r="O520" s="585"/>
      <c r="P520" s="585"/>
      <c r="Q520" s="63"/>
    </row>
    <row r="521" spans="1:17" x14ac:dyDescent="0.3">
      <c r="A521" s="61"/>
      <c r="B521" s="58">
        <v>42</v>
      </c>
      <c r="C521" s="62">
        <v>28.5</v>
      </c>
      <c r="D521" s="62">
        <v>26.4</v>
      </c>
      <c r="E521" s="62">
        <v>27.8</v>
      </c>
      <c r="F521" s="62">
        <v>27.8</v>
      </c>
      <c r="G521" s="64">
        <v>27</v>
      </c>
      <c r="H521" s="63">
        <v>44629</v>
      </c>
      <c r="J521" s="61"/>
      <c r="K521" s="58"/>
      <c r="L521" s="582"/>
      <c r="M521" s="582"/>
      <c r="N521" s="582"/>
      <c r="O521" s="585"/>
      <c r="P521" s="585"/>
      <c r="Q521" s="63"/>
    </row>
    <row r="522" spans="1:17" x14ac:dyDescent="0.3">
      <c r="A522" s="61"/>
      <c r="B522" s="58">
        <v>44</v>
      </c>
      <c r="C522" s="62">
        <v>28</v>
      </c>
      <c r="D522" s="62">
        <v>27.1</v>
      </c>
      <c r="E522" s="62">
        <v>27.5</v>
      </c>
      <c r="F522" s="62">
        <v>27.7</v>
      </c>
      <c r="G522" s="64">
        <v>29.7</v>
      </c>
      <c r="H522" s="63">
        <v>44631</v>
      </c>
      <c r="J522" s="61"/>
      <c r="K522" s="58"/>
      <c r="L522" s="582"/>
      <c r="M522" s="582"/>
      <c r="N522" s="582"/>
      <c r="O522" s="585"/>
      <c r="P522" s="585"/>
      <c r="Q522" s="63"/>
    </row>
    <row r="523" spans="1:17" x14ac:dyDescent="0.3">
      <c r="A523" s="61"/>
      <c r="B523" s="58">
        <v>47</v>
      </c>
      <c r="C523" s="62">
        <v>28.5</v>
      </c>
      <c r="D523" s="62">
        <v>27.8</v>
      </c>
      <c r="E523" s="62">
        <v>27.6</v>
      </c>
      <c r="F523" s="62">
        <v>28.2</v>
      </c>
      <c r="G523" s="64">
        <v>29</v>
      </c>
      <c r="H523" s="63">
        <v>44634</v>
      </c>
      <c r="J523" s="61"/>
      <c r="K523" s="58"/>
      <c r="L523" s="582"/>
      <c r="M523" s="582"/>
      <c r="N523" s="582"/>
      <c r="O523" s="585"/>
      <c r="P523" s="585"/>
      <c r="Q523" s="63"/>
    </row>
    <row r="524" spans="1:17" x14ac:dyDescent="0.3">
      <c r="A524" s="61"/>
      <c r="B524" s="58">
        <v>51</v>
      </c>
      <c r="C524" s="62">
        <v>28.5</v>
      </c>
      <c r="D524" s="62">
        <v>27.6</v>
      </c>
      <c r="E524" s="62">
        <v>27.7</v>
      </c>
      <c r="F524" s="62">
        <v>27.7</v>
      </c>
      <c r="G524" s="64">
        <v>28.6</v>
      </c>
      <c r="H524" s="63">
        <v>44638</v>
      </c>
      <c r="J524" s="61"/>
      <c r="K524" s="58"/>
      <c r="L524" s="582"/>
      <c r="M524" s="582"/>
      <c r="N524" s="582"/>
      <c r="O524" s="585"/>
      <c r="P524" s="585"/>
      <c r="Q524" s="63"/>
    </row>
    <row r="525" spans="1:17" x14ac:dyDescent="0.3">
      <c r="A525" s="61"/>
      <c r="B525" s="58">
        <v>54</v>
      </c>
      <c r="C525" s="62">
        <v>29</v>
      </c>
      <c r="D525" s="62">
        <v>27.4</v>
      </c>
      <c r="E525" s="62">
        <v>27.5</v>
      </c>
      <c r="F525" s="62">
        <v>28</v>
      </c>
      <c r="G525" s="64">
        <v>28.3</v>
      </c>
      <c r="H525" s="63">
        <v>44641</v>
      </c>
      <c r="J525" s="61"/>
      <c r="K525" s="58"/>
      <c r="L525" s="582"/>
      <c r="M525" s="582"/>
      <c r="N525" s="582"/>
      <c r="O525" s="585"/>
      <c r="P525" s="585"/>
      <c r="Q525" s="63"/>
    </row>
    <row r="526" spans="1:17" x14ac:dyDescent="0.3">
      <c r="A526" s="61"/>
      <c r="B526" s="58">
        <v>56</v>
      </c>
      <c r="C526" s="62">
        <v>29.2</v>
      </c>
      <c r="D526" s="62">
        <v>26.9</v>
      </c>
      <c r="E526" s="62">
        <v>27.7</v>
      </c>
      <c r="F526" s="62">
        <v>28.5</v>
      </c>
      <c r="G526" s="64">
        <v>27.5</v>
      </c>
      <c r="H526" s="63">
        <v>44643</v>
      </c>
      <c r="J526" s="61"/>
      <c r="K526" s="58"/>
      <c r="L526" s="582"/>
      <c r="M526" s="582"/>
      <c r="N526" s="582"/>
      <c r="O526" s="585"/>
      <c r="P526" s="585"/>
      <c r="Q526" s="63"/>
    </row>
    <row r="527" spans="1:17" x14ac:dyDescent="0.3">
      <c r="A527" s="61"/>
      <c r="B527" s="58">
        <v>58</v>
      </c>
      <c r="C527" s="62">
        <v>28.9</v>
      </c>
      <c r="D527" s="62">
        <v>26.5</v>
      </c>
      <c r="E527" s="62">
        <v>27.7</v>
      </c>
      <c r="F527" s="62">
        <v>28</v>
      </c>
      <c r="G527" s="64">
        <v>29.4</v>
      </c>
      <c r="H527" s="63">
        <v>44645</v>
      </c>
      <c r="J527" s="61"/>
      <c r="K527" s="58"/>
      <c r="L527" s="582"/>
      <c r="M527" s="582"/>
      <c r="N527" s="582"/>
      <c r="O527" s="585"/>
      <c r="P527" s="585"/>
      <c r="Q527" s="63"/>
    </row>
    <row r="528" spans="1:17" x14ac:dyDescent="0.3">
      <c r="A528" s="61"/>
      <c r="B528" s="58">
        <v>61</v>
      </c>
      <c r="C528" s="62">
        <v>29.6</v>
      </c>
      <c r="D528" s="62">
        <v>27.2</v>
      </c>
      <c r="E528" s="62">
        <v>27.5</v>
      </c>
      <c r="F528" s="62">
        <v>29.3</v>
      </c>
      <c r="G528" s="64">
        <v>29.9</v>
      </c>
      <c r="H528" s="63">
        <v>44648</v>
      </c>
      <c r="J528" s="61"/>
      <c r="K528" s="58"/>
      <c r="L528" s="582"/>
      <c r="M528" s="582"/>
      <c r="N528" s="582"/>
      <c r="O528" s="585"/>
      <c r="P528" s="585"/>
      <c r="Q528" s="63"/>
    </row>
    <row r="529" spans="1:17" x14ac:dyDescent="0.3">
      <c r="A529" s="61"/>
      <c r="B529" s="58">
        <v>63</v>
      </c>
      <c r="C529" s="62">
        <v>29.6</v>
      </c>
      <c r="D529" s="62">
        <v>26.9</v>
      </c>
      <c r="E529" s="62">
        <v>27.9</v>
      </c>
      <c r="F529" s="62">
        <v>29.4</v>
      </c>
      <c r="G529" s="64">
        <v>28.8</v>
      </c>
      <c r="H529" s="63">
        <v>44650</v>
      </c>
      <c r="J529" s="61"/>
      <c r="K529" s="58"/>
      <c r="L529" s="582"/>
      <c r="M529" s="582"/>
      <c r="N529" s="582"/>
      <c r="O529" s="585"/>
      <c r="P529" s="585"/>
      <c r="Q529" s="63"/>
    </row>
    <row r="530" spans="1:17" x14ac:dyDescent="0.3">
      <c r="A530" s="61"/>
      <c r="B530" s="58">
        <v>65</v>
      </c>
      <c r="C530" s="62">
        <v>29.3</v>
      </c>
      <c r="D530" s="62">
        <v>27.7</v>
      </c>
      <c r="E530" s="62">
        <v>27.6</v>
      </c>
      <c r="F530" s="62">
        <v>29.9</v>
      </c>
      <c r="G530" s="64">
        <v>29.6</v>
      </c>
      <c r="H530" s="63">
        <v>44652</v>
      </c>
      <c r="J530" s="61"/>
      <c r="K530" s="58"/>
      <c r="L530" s="582"/>
      <c r="M530" s="582"/>
      <c r="N530" s="582"/>
      <c r="O530" s="585"/>
      <c r="P530" s="585"/>
      <c r="Q530" s="63"/>
    </row>
    <row r="531" spans="1:17" x14ac:dyDescent="0.3">
      <c r="A531" s="61"/>
      <c r="B531" s="58">
        <v>68</v>
      </c>
      <c r="C531" s="62">
        <v>30.4</v>
      </c>
      <c r="D531" s="62">
        <v>27.4</v>
      </c>
      <c r="E531" s="62">
        <v>28.3</v>
      </c>
      <c r="F531" s="62">
        <v>30.8</v>
      </c>
      <c r="G531" s="64">
        <v>32.6</v>
      </c>
      <c r="H531" s="63">
        <v>44655</v>
      </c>
      <c r="J531" s="61"/>
      <c r="K531" s="58"/>
      <c r="L531" s="582"/>
      <c r="M531" s="582"/>
      <c r="N531" s="582"/>
      <c r="O531" s="585"/>
      <c r="P531" s="585"/>
      <c r="Q531" s="63"/>
    </row>
    <row r="532" spans="1:17" x14ac:dyDescent="0.3">
      <c r="A532" s="61"/>
      <c r="B532" s="58">
        <v>70</v>
      </c>
      <c r="C532" s="62">
        <v>30.2</v>
      </c>
      <c r="D532" s="62">
        <v>26.9</v>
      </c>
      <c r="E532" s="62">
        <v>27.8</v>
      </c>
      <c r="F532" s="62">
        <v>30.6</v>
      </c>
      <c r="G532" s="62">
        <v>32.200000000000003</v>
      </c>
      <c r="H532" s="63">
        <v>44657</v>
      </c>
      <c r="J532" s="61"/>
      <c r="K532" s="58"/>
      <c r="L532" s="582"/>
      <c r="M532" s="582"/>
      <c r="N532" s="582"/>
      <c r="O532" s="585"/>
      <c r="P532" s="585"/>
      <c r="Q532" s="63"/>
    </row>
    <row r="533" spans="1:17" x14ac:dyDescent="0.3">
      <c r="A533" s="61"/>
      <c r="B533" s="58">
        <v>72</v>
      </c>
      <c r="C533" s="62">
        <v>29.2</v>
      </c>
      <c r="D533" s="62">
        <v>25.9</v>
      </c>
      <c r="E533" s="62">
        <v>26.7</v>
      </c>
      <c r="F533" s="62">
        <v>30.1</v>
      </c>
      <c r="G533" s="62">
        <v>33.5</v>
      </c>
      <c r="H533" s="60">
        <v>44659</v>
      </c>
      <c r="J533" s="61"/>
      <c r="K533" s="58"/>
      <c r="L533" s="582"/>
      <c r="M533" s="582"/>
      <c r="N533" s="582"/>
      <c r="O533" s="585"/>
      <c r="P533" s="585"/>
      <c r="Q533" s="63"/>
    </row>
    <row r="534" spans="1:17" x14ac:dyDescent="0.3">
      <c r="A534" s="61"/>
      <c r="B534" s="58"/>
      <c r="C534" s="62"/>
      <c r="D534" s="62"/>
      <c r="E534" s="62"/>
      <c r="F534" s="62"/>
      <c r="G534" s="62"/>
      <c r="H534" s="60"/>
      <c r="J534" s="61"/>
      <c r="K534" s="58"/>
      <c r="L534" s="582"/>
      <c r="M534" s="582"/>
      <c r="N534" s="582"/>
      <c r="O534" s="585"/>
      <c r="P534" s="585"/>
      <c r="Q534" s="63"/>
    </row>
    <row r="535" spans="1:17" x14ac:dyDescent="0.3">
      <c r="A535" s="61"/>
      <c r="B535" s="58"/>
      <c r="C535" s="62"/>
      <c r="D535" s="62"/>
      <c r="E535" s="62"/>
      <c r="F535" s="62"/>
      <c r="G535" s="62"/>
      <c r="H535" s="63"/>
      <c r="J535" s="61"/>
      <c r="K535" s="58"/>
      <c r="L535" s="582"/>
      <c r="M535" s="582"/>
      <c r="N535" s="582"/>
      <c r="O535" s="585"/>
      <c r="P535" s="585"/>
      <c r="Q535" s="60"/>
    </row>
    <row r="536" spans="1:17" ht="15" thickBot="1" x14ac:dyDescent="0.35">
      <c r="A536" s="66"/>
      <c r="B536" s="67"/>
      <c r="C536" s="62"/>
      <c r="D536" s="62"/>
      <c r="E536" s="62"/>
      <c r="F536" s="62"/>
      <c r="G536" s="62"/>
      <c r="H536" s="68"/>
      <c r="J536" s="61"/>
      <c r="K536" s="58"/>
      <c r="L536" s="582"/>
      <c r="M536" s="582"/>
      <c r="N536" s="582"/>
      <c r="O536" s="585"/>
      <c r="P536" s="585"/>
      <c r="Q536" s="60"/>
    </row>
    <row r="537" spans="1:17" ht="15" thickTop="1" x14ac:dyDescent="0.3">
      <c r="A537" s="556" t="s">
        <v>82</v>
      </c>
      <c r="B537" s="557"/>
      <c r="C537" s="69"/>
      <c r="D537" s="69"/>
      <c r="E537" s="69"/>
      <c r="F537" s="69"/>
      <c r="G537" s="69"/>
      <c r="H537" s="558"/>
      <c r="J537" s="61"/>
      <c r="K537" s="58"/>
      <c r="L537" s="582"/>
      <c r="M537" s="582"/>
      <c r="N537" s="582"/>
      <c r="O537" s="585"/>
      <c r="P537" s="585"/>
      <c r="Q537" s="63"/>
    </row>
    <row r="538" spans="1:17" ht="15" thickBot="1" x14ac:dyDescent="0.35">
      <c r="A538" s="561" t="s">
        <v>83</v>
      </c>
      <c r="B538" s="562"/>
      <c r="C538" s="70"/>
      <c r="D538" s="70"/>
      <c r="E538" s="70"/>
      <c r="F538" s="70"/>
      <c r="G538" s="70"/>
      <c r="H538" s="559"/>
      <c r="J538" s="66"/>
      <c r="K538" s="67"/>
      <c r="L538" s="582"/>
      <c r="M538" s="582"/>
      <c r="N538" s="582"/>
      <c r="O538" s="586"/>
      <c r="P538" s="586"/>
      <c r="Q538" s="68"/>
    </row>
    <row r="539" spans="1:17" ht="15" thickTop="1" x14ac:dyDescent="0.3">
      <c r="A539" s="545" t="s">
        <v>84</v>
      </c>
      <c r="B539" s="545"/>
      <c r="C539" s="563"/>
      <c r="D539" s="563"/>
      <c r="E539" s="563"/>
      <c r="F539" s="563"/>
      <c r="G539" s="563"/>
      <c r="H539" s="559"/>
      <c r="J539" s="556" t="s">
        <v>82</v>
      </c>
      <c r="K539" s="557"/>
      <c r="L539" s="582"/>
      <c r="M539" s="582"/>
      <c r="N539" s="582"/>
      <c r="O539" s="69"/>
      <c r="P539" s="69"/>
      <c r="Q539" s="558"/>
    </row>
    <row r="540" spans="1:17" ht="15" thickBot="1" x14ac:dyDescent="0.35">
      <c r="A540" s="546"/>
      <c r="B540" s="546"/>
      <c r="C540" s="564"/>
      <c r="D540" s="564"/>
      <c r="E540" s="564"/>
      <c r="F540" s="564"/>
      <c r="G540" s="564"/>
      <c r="H540" s="559"/>
      <c r="J540" s="561" t="s">
        <v>83</v>
      </c>
      <c r="K540" s="562"/>
      <c r="L540" s="583"/>
      <c r="M540" s="583"/>
      <c r="N540" s="583"/>
      <c r="O540" s="70"/>
      <c r="P540" s="70"/>
      <c r="Q540" s="559"/>
    </row>
    <row r="541" spans="1:17" ht="15" thickTop="1" x14ac:dyDescent="0.3">
      <c r="A541" s="547"/>
      <c r="B541" s="547"/>
      <c r="C541" s="565"/>
      <c r="D541" s="565"/>
      <c r="E541" s="565"/>
      <c r="F541" s="565"/>
      <c r="G541" s="565"/>
      <c r="H541" s="559"/>
      <c r="J541" s="545" t="s">
        <v>84</v>
      </c>
      <c r="K541" s="545"/>
      <c r="L541" s="563"/>
      <c r="M541" s="563"/>
      <c r="N541" s="563"/>
      <c r="O541" s="563"/>
      <c r="P541" s="563"/>
      <c r="Q541" s="559"/>
    </row>
    <row r="542" spans="1:17" x14ac:dyDescent="0.3">
      <c r="A542" s="545" t="s">
        <v>85</v>
      </c>
      <c r="B542" s="545"/>
      <c r="C542" s="548"/>
      <c r="D542" s="551"/>
      <c r="E542" s="548"/>
      <c r="F542" s="548"/>
      <c r="G542" s="569" t="s">
        <v>104</v>
      </c>
      <c r="H542" s="559"/>
      <c r="J542" s="546"/>
      <c r="K542" s="546"/>
      <c r="L542" s="564"/>
      <c r="M542" s="564"/>
      <c r="N542" s="564"/>
      <c r="O542" s="564"/>
      <c r="P542" s="564"/>
      <c r="Q542" s="559"/>
    </row>
    <row r="543" spans="1:17" x14ac:dyDescent="0.3">
      <c r="A543" s="546"/>
      <c r="B543" s="546"/>
      <c r="C543" s="549"/>
      <c r="D543" s="552"/>
      <c r="E543" s="549"/>
      <c r="F543" s="549"/>
      <c r="G543" s="570"/>
      <c r="H543" s="559"/>
      <c r="J543" s="547"/>
      <c r="K543" s="547"/>
      <c r="L543" s="565"/>
      <c r="M543" s="565"/>
      <c r="N543" s="565"/>
      <c r="O543" s="565"/>
      <c r="P543" s="565"/>
      <c r="Q543" s="559"/>
    </row>
    <row r="544" spans="1:17" x14ac:dyDescent="0.3">
      <c r="A544" s="546"/>
      <c r="B544" s="546"/>
      <c r="C544" s="549"/>
      <c r="D544" s="552"/>
      <c r="E544" s="549"/>
      <c r="F544" s="549"/>
      <c r="G544" s="570"/>
      <c r="H544" s="559"/>
      <c r="J544" s="545" t="s">
        <v>85</v>
      </c>
      <c r="K544" s="545"/>
      <c r="L544" s="548"/>
      <c r="M544" s="551"/>
      <c r="N544" s="548"/>
      <c r="O544" s="548"/>
      <c r="P544" s="551"/>
      <c r="Q544" s="559"/>
    </row>
    <row r="545" spans="1:17" x14ac:dyDescent="0.3">
      <c r="A545" s="546"/>
      <c r="B545" s="546"/>
      <c r="C545" s="549"/>
      <c r="D545" s="552"/>
      <c r="E545" s="549"/>
      <c r="F545" s="549"/>
      <c r="G545" s="570"/>
      <c r="H545" s="559"/>
      <c r="J545" s="546"/>
      <c r="K545" s="546"/>
      <c r="L545" s="549"/>
      <c r="M545" s="552"/>
      <c r="N545" s="549"/>
      <c r="O545" s="549"/>
      <c r="P545" s="552"/>
      <c r="Q545" s="559"/>
    </row>
    <row r="546" spans="1:17" x14ac:dyDescent="0.3">
      <c r="A546" s="547"/>
      <c r="B546" s="547"/>
      <c r="C546" s="550"/>
      <c r="D546" s="553"/>
      <c r="E546" s="550"/>
      <c r="F546" s="550"/>
      <c r="G546" s="571"/>
      <c r="H546" s="560"/>
      <c r="J546" s="546"/>
      <c r="K546" s="546"/>
      <c r="L546" s="549"/>
      <c r="M546" s="552"/>
      <c r="N546" s="549"/>
      <c r="O546" s="549"/>
      <c r="P546" s="552"/>
      <c r="Q546" s="559"/>
    </row>
    <row r="547" spans="1:17" x14ac:dyDescent="0.3">
      <c r="J547" s="546"/>
      <c r="K547" s="546"/>
      <c r="L547" s="549"/>
      <c r="M547" s="552"/>
      <c r="N547" s="549"/>
      <c r="O547" s="549"/>
      <c r="P547" s="552"/>
      <c r="Q547" s="559"/>
    </row>
    <row r="548" spans="1:17" x14ac:dyDescent="0.3">
      <c r="J548" s="547"/>
      <c r="K548" s="547"/>
      <c r="L548" s="550"/>
      <c r="M548" s="553"/>
      <c r="N548" s="550"/>
      <c r="O548" s="550"/>
      <c r="P548" s="553"/>
      <c r="Q548" s="560"/>
    </row>
    <row r="551" spans="1:17" x14ac:dyDescent="0.3">
      <c r="A551" s="51" t="s">
        <v>63</v>
      </c>
      <c r="B551" s="52">
        <v>1476214</v>
      </c>
      <c r="D551" s="541" t="s">
        <v>64</v>
      </c>
      <c r="E551" s="541"/>
      <c r="F551" s="542" t="s">
        <v>65</v>
      </c>
      <c r="G551" s="542"/>
      <c r="H551" s="542"/>
    </row>
    <row r="552" spans="1:17" x14ac:dyDescent="0.3">
      <c r="A552" s="51" t="s">
        <v>66</v>
      </c>
      <c r="B552" s="53">
        <v>44530</v>
      </c>
      <c r="D552" s="541" t="s">
        <v>67</v>
      </c>
      <c r="E552" s="541"/>
      <c r="F552" s="542" t="s">
        <v>68</v>
      </c>
      <c r="G552" s="542"/>
      <c r="H552" s="542"/>
    </row>
    <row r="553" spans="1:17" x14ac:dyDescent="0.3">
      <c r="A553" s="51" t="s">
        <v>69</v>
      </c>
      <c r="B553" s="54">
        <v>44581</v>
      </c>
      <c r="D553" s="541" t="s">
        <v>70</v>
      </c>
      <c r="E553" s="541"/>
      <c r="F553" s="544" t="s">
        <v>86</v>
      </c>
      <c r="G553" s="544"/>
      <c r="H553" s="544"/>
      <c r="J553" s="51" t="s">
        <v>63</v>
      </c>
      <c r="K553" s="52">
        <v>1476216</v>
      </c>
      <c r="M553" s="541" t="s">
        <v>64</v>
      </c>
      <c r="N553" s="541"/>
      <c r="O553" s="542" t="s">
        <v>65</v>
      </c>
      <c r="P553" s="542"/>
      <c r="Q553" s="542"/>
    </row>
    <row r="554" spans="1:17" x14ac:dyDescent="0.3">
      <c r="A554" s="51" t="s">
        <v>72</v>
      </c>
      <c r="B554" s="54">
        <v>44587</v>
      </c>
      <c r="D554" s="541" t="s">
        <v>73</v>
      </c>
      <c r="E554" s="541"/>
      <c r="F554" s="541"/>
      <c r="G554" s="542" t="s">
        <v>74</v>
      </c>
      <c r="H554" s="542"/>
      <c r="J554" s="51" t="s">
        <v>66</v>
      </c>
      <c r="K554" s="53">
        <v>44530</v>
      </c>
      <c r="M554" s="541" t="s">
        <v>67</v>
      </c>
      <c r="N554" s="541"/>
      <c r="O554" s="542" t="s">
        <v>68</v>
      </c>
      <c r="P554" s="542"/>
      <c r="Q554" s="542"/>
    </row>
    <row r="555" spans="1:17" x14ac:dyDescent="0.3">
      <c r="D555" s="541" t="s">
        <v>75</v>
      </c>
      <c r="E555" s="541"/>
      <c r="F555" s="542" t="s">
        <v>76</v>
      </c>
      <c r="G555" s="542"/>
      <c r="H555" s="542"/>
      <c r="J555" s="51" t="s">
        <v>69</v>
      </c>
      <c r="K555" s="54">
        <v>44581</v>
      </c>
      <c r="M555" s="541" t="s">
        <v>70</v>
      </c>
      <c r="N555" s="541"/>
      <c r="O555" s="544" t="s">
        <v>108</v>
      </c>
      <c r="P555" s="544"/>
      <c r="Q555" s="544"/>
    </row>
    <row r="556" spans="1:17" x14ac:dyDescent="0.3">
      <c r="D556" s="541" t="s">
        <v>77</v>
      </c>
      <c r="E556" s="541"/>
      <c r="F556" s="572" t="s">
        <v>92</v>
      </c>
      <c r="G556" s="572"/>
      <c r="H556" s="572"/>
      <c r="J556" s="51" t="s">
        <v>72</v>
      </c>
      <c r="K556" s="54">
        <v>44587</v>
      </c>
      <c r="M556" s="541" t="s">
        <v>73</v>
      </c>
      <c r="N556" s="541"/>
      <c r="O556" s="541"/>
      <c r="P556" s="542" t="s">
        <v>109</v>
      </c>
      <c r="Q556" s="542"/>
    </row>
    <row r="557" spans="1:17" x14ac:dyDescent="0.3">
      <c r="M557" s="541" t="s">
        <v>75</v>
      </c>
      <c r="N557" s="541"/>
      <c r="O557" s="542" t="s">
        <v>76</v>
      </c>
      <c r="P557" s="542"/>
      <c r="Q557" s="542"/>
    </row>
    <row r="558" spans="1:17" x14ac:dyDescent="0.3">
      <c r="C558" s="55">
        <f>MAX(C561:C591)*0.85</f>
        <v>25.5</v>
      </c>
      <c r="D558" s="55">
        <f>MAX(D561:D591)*0.85</f>
        <v>23.544999999999998</v>
      </c>
      <c r="E558" s="55">
        <f>MAX(E561)*0.85</f>
        <v>20.399999999999999</v>
      </c>
      <c r="F558" s="55">
        <f>MAX(F561:F591)*0.85</f>
        <v>26.264999999999997</v>
      </c>
      <c r="G558" s="55">
        <f>MAX(G561:G591)*0.85</f>
        <v>23.035</v>
      </c>
      <c r="M558" s="541" t="s">
        <v>77</v>
      </c>
      <c r="N558" s="541"/>
      <c r="O558" s="572" t="s">
        <v>92</v>
      </c>
      <c r="P558" s="572"/>
      <c r="Q558" s="572"/>
    </row>
    <row r="560" spans="1:17" ht="15" thickBot="1" x14ac:dyDescent="0.35">
      <c r="A560" s="554" t="s">
        <v>79</v>
      </c>
      <c r="B560" s="555"/>
      <c r="C560" s="56">
        <v>158</v>
      </c>
      <c r="D560" s="56">
        <v>159</v>
      </c>
      <c r="E560" s="56">
        <v>160</v>
      </c>
      <c r="F560" s="56">
        <v>161</v>
      </c>
      <c r="G560" s="56">
        <v>162</v>
      </c>
      <c r="H560" s="56" t="s">
        <v>80</v>
      </c>
      <c r="L560" s="55">
        <f>MAX(L563:L593)*0.85</f>
        <v>25.074999999999999</v>
      </c>
      <c r="M560" s="55">
        <f>MAX(M563:M593)*0.85</f>
        <v>0</v>
      </c>
      <c r="N560" s="55">
        <f>MAX(N563)*0.85</f>
        <v>20.655000000000001</v>
      </c>
      <c r="O560" s="55">
        <f>MAX(O563:O593)*0.85</f>
        <v>24.224999999999998</v>
      </c>
      <c r="P560" s="55">
        <f>MAX(P563:P593)*0.85</f>
        <v>27.625</v>
      </c>
    </row>
    <row r="561" spans="1:17" ht="15" thickTop="1" x14ac:dyDescent="0.3">
      <c r="A561" s="57"/>
      <c r="B561" s="58">
        <v>1</v>
      </c>
      <c r="C561" s="59">
        <v>24.4</v>
      </c>
      <c r="D561" s="59">
        <v>25</v>
      </c>
      <c r="E561" s="59">
        <v>24</v>
      </c>
      <c r="F561" s="59">
        <v>27.5</v>
      </c>
      <c r="G561" s="59">
        <v>23.9</v>
      </c>
      <c r="H561" s="60">
        <v>44582</v>
      </c>
    </row>
    <row r="562" spans="1:17" ht="15" thickBot="1" x14ac:dyDescent="0.35">
      <c r="A562" s="61" t="s">
        <v>81</v>
      </c>
      <c r="B562" s="58">
        <v>-1</v>
      </c>
      <c r="C562" s="62">
        <v>25.5</v>
      </c>
      <c r="D562" s="62">
        <v>25.2</v>
      </c>
      <c r="E562" s="62">
        <v>25.4</v>
      </c>
      <c r="F562" s="62">
        <v>29.2</v>
      </c>
      <c r="G562" s="62">
        <v>26</v>
      </c>
      <c r="H562" s="63">
        <v>44586</v>
      </c>
      <c r="J562" s="554" t="s">
        <v>81</v>
      </c>
      <c r="K562" s="555"/>
      <c r="L562" s="56">
        <v>163</v>
      </c>
      <c r="M562" s="56">
        <v>164</v>
      </c>
      <c r="N562" s="56">
        <v>165</v>
      </c>
      <c r="O562" s="56">
        <v>166</v>
      </c>
      <c r="P562" s="56">
        <v>167</v>
      </c>
      <c r="Q562" s="56" t="s">
        <v>80</v>
      </c>
    </row>
    <row r="563" spans="1:17" ht="15" thickTop="1" x14ac:dyDescent="0.3">
      <c r="A563" s="61"/>
      <c r="B563" s="58">
        <v>1</v>
      </c>
      <c r="C563" s="62">
        <v>24.8</v>
      </c>
      <c r="D563" s="62">
        <v>24.5</v>
      </c>
      <c r="E563" s="62">
        <v>24.7</v>
      </c>
      <c r="F563" s="62">
        <v>28.4</v>
      </c>
      <c r="G563" s="62">
        <v>24.7</v>
      </c>
      <c r="H563" s="63">
        <v>44588</v>
      </c>
      <c r="J563" s="57"/>
      <c r="K563" s="58">
        <v>77</v>
      </c>
      <c r="L563" s="59">
        <v>27.8</v>
      </c>
      <c r="M563" s="587"/>
      <c r="N563" s="59">
        <v>24.3</v>
      </c>
      <c r="O563" s="59">
        <v>26.5</v>
      </c>
      <c r="P563" s="59">
        <v>31.4</v>
      </c>
      <c r="Q563" s="60">
        <v>44664</v>
      </c>
    </row>
    <row r="564" spans="1:17" x14ac:dyDescent="0.3">
      <c r="A564" s="61"/>
      <c r="B564" s="58">
        <v>7</v>
      </c>
      <c r="C564" s="62">
        <v>26.7</v>
      </c>
      <c r="D564" s="62">
        <v>25</v>
      </c>
      <c r="E564" s="62">
        <v>25.7</v>
      </c>
      <c r="F564" s="62">
        <v>30.2</v>
      </c>
      <c r="G564" s="62">
        <v>26.5</v>
      </c>
      <c r="H564" s="63">
        <v>44594</v>
      </c>
      <c r="J564" s="61"/>
      <c r="K564" s="58">
        <v>79</v>
      </c>
      <c r="L564" s="62">
        <v>27.6</v>
      </c>
      <c r="M564" s="574"/>
      <c r="N564" s="62">
        <v>24.5</v>
      </c>
      <c r="O564" s="62">
        <v>26.9</v>
      </c>
      <c r="P564" s="62">
        <v>31.5</v>
      </c>
      <c r="Q564" s="63">
        <v>44666</v>
      </c>
    </row>
    <row r="565" spans="1:17" x14ac:dyDescent="0.3">
      <c r="A565" s="61"/>
      <c r="B565" s="58">
        <v>10</v>
      </c>
      <c r="C565" s="62">
        <v>25.8</v>
      </c>
      <c r="D565" s="62">
        <v>24.8</v>
      </c>
      <c r="E565" s="62">
        <v>25.5</v>
      </c>
      <c r="F565" s="62">
        <v>29.8</v>
      </c>
      <c r="G565" s="62">
        <v>25.7</v>
      </c>
      <c r="H565" s="63">
        <v>44597</v>
      </c>
      <c r="J565" s="61"/>
      <c r="K565" s="58">
        <v>82</v>
      </c>
      <c r="L565" s="62">
        <v>28</v>
      </c>
      <c r="M565" s="574"/>
      <c r="N565" s="62">
        <v>24.4</v>
      </c>
      <c r="O565" s="62">
        <v>27</v>
      </c>
      <c r="P565" s="62">
        <v>31.7</v>
      </c>
      <c r="Q565" s="63">
        <v>37364</v>
      </c>
    </row>
    <row r="566" spans="1:17" x14ac:dyDescent="0.3">
      <c r="A566" s="61"/>
      <c r="B566" s="58">
        <v>14</v>
      </c>
      <c r="C566" s="62">
        <v>27.1</v>
      </c>
      <c r="D566" s="62">
        <v>25.5</v>
      </c>
      <c r="E566" s="62">
        <v>26.3</v>
      </c>
      <c r="F566" s="62">
        <v>29.9</v>
      </c>
      <c r="G566" s="62">
        <v>25.4</v>
      </c>
      <c r="H566" s="63">
        <v>44601</v>
      </c>
      <c r="J566" s="61"/>
      <c r="K566" s="58">
        <v>84</v>
      </c>
      <c r="L566" s="62"/>
      <c r="M566" s="574"/>
      <c r="N566" s="62"/>
      <c r="O566" s="62"/>
      <c r="P566" s="62"/>
      <c r="Q566" s="63">
        <v>44671</v>
      </c>
    </row>
    <row r="567" spans="1:17" x14ac:dyDescent="0.3">
      <c r="A567" s="61"/>
      <c r="B567" s="58">
        <v>21</v>
      </c>
      <c r="C567" s="62">
        <v>27.8</v>
      </c>
      <c r="D567" s="62">
        <v>26.1</v>
      </c>
      <c r="E567" s="62">
        <v>26.8</v>
      </c>
      <c r="F567" s="62">
        <v>30.3</v>
      </c>
      <c r="G567" s="62">
        <v>27.1</v>
      </c>
      <c r="H567" s="63">
        <v>44608</v>
      </c>
      <c r="J567" s="61"/>
      <c r="K567" s="58">
        <v>86</v>
      </c>
      <c r="L567" s="62">
        <v>28.7</v>
      </c>
      <c r="M567" s="574"/>
      <c r="N567" s="62">
        <v>24.7</v>
      </c>
      <c r="O567" s="62">
        <v>26.9</v>
      </c>
      <c r="P567" s="62">
        <v>32</v>
      </c>
      <c r="Q567" s="63">
        <v>44673</v>
      </c>
    </row>
    <row r="568" spans="1:17" x14ac:dyDescent="0.3">
      <c r="A568" s="61"/>
      <c r="B568" s="58">
        <v>23</v>
      </c>
      <c r="C568" s="62">
        <v>26.5</v>
      </c>
      <c r="D568" s="62">
        <v>25.8</v>
      </c>
      <c r="E568" s="62">
        <v>25.5</v>
      </c>
      <c r="F568" s="62">
        <v>29.3</v>
      </c>
      <c r="G568" s="62">
        <v>25.4</v>
      </c>
      <c r="H568" s="63">
        <v>44610</v>
      </c>
      <c r="J568" s="61"/>
      <c r="K568" s="58">
        <v>89</v>
      </c>
      <c r="L568" s="62">
        <v>28.2</v>
      </c>
      <c r="M568" s="574"/>
      <c r="N568" s="62">
        <v>23.9</v>
      </c>
      <c r="O568" s="62">
        <v>26.8</v>
      </c>
      <c r="P568" s="62">
        <v>30.8</v>
      </c>
      <c r="Q568" s="63">
        <v>44676</v>
      </c>
    </row>
    <row r="569" spans="1:17" x14ac:dyDescent="0.3">
      <c r="A569" s="61"/>
      <c r="B569" s="58">
        <v>26</v>
      </c>
      <c r="C569" s="62">
        <v>26.4</v>
      </c>
      <c r="D569" s="62">
        <v>25.2</v>
      </c>
      <c r="E569" s="62">
        <v>25.2</v>
      </c>
      <c r="F569" s="62">
        <v>28.6</v>
      </c>
      <c r="G569" s="62">
        <v>25</v>
      </c>
      <c r="H569" s="63">
        <v>44613</v>
      </c>
      <c r="J569" s="61"/>
      <c r="K569" s="58">
        <v>91</v>
      </c>
      <c r="L569" s="62">
        <v>28.6</v>
      </c>
      <c r="M569" s="574"/>
      <c r="N569" s="62">
        <v>24</v>
      </c>
      <c r="O569" s="62">
        <v>27</v>
      </c>
      <c r="P569" s="62">
        <v>31</v>
      </c>
      <c r="Q569" s="63">
        <v>44678</v>
      </c>
    </row>
    <row r="570" spans="1:17" x14ac:dyDescent="0.3">
      <c r="A570" s="61"/>
      <c r="B570" s="58">
        <v>28</v>
      </c>
      <c r="C570" s="62">
        <v>27.4</v>
      </c>
      <c r="D570" s="62">
        <v>26.9</v>
      </c>
      <c r="E570" s="64">
        <v>26.7</v>
      </c>
      <c r="F570" s="62">
        <v>29.4</v>
      </c>
      <c r="G570" s="62">
        <v>26.5</v>
      </c>
      <c r="H570" s="63">
        <v>44615</v>
      </c>
      <c r="J570" s="61"/>
      <c r="K570" s="58">
        <v>93</v>
      </c>
      <c r="L570" s="62">
        <v>28.9</v>
      </c>
      <c r="M570" s="574"/>
      <c r="N570" s="62">
        <v>24.1</v>
      </c>
      <c r="O570" s="62">
        <v>27</v>
      </c>
      <c r="P570" s="62">
        <v>31</v>
      </c>
      <c r="Q570" s="63">
        <v>44680</v>
      </c>
    </row>
    <row r="571" spans="1:17" x14ac:dyDescent="0.3">
      <c r="A571" s="61"/>
      <c r="B571" s="58">
        <v>30</v>
      </c>
      <c r="C571" s="62">
        <v>26.6</v>
      </c>
      <c r="D571" s="62">
        <v>25.8</v>
      </c>
      <c r="E571" s="62">
        <v>26.3</v>
      </c>
      <c r="F571" s="62">
        <v>29</v>
      </c>
      <c r="G571" s="64">
        <v>25.6</v>
      </c>
      <c r="H571" s="63">
        <v>44617</v>
      </c>
      <c r="J571" s="61"/>
      <c r="K571" s="58">
        <v>96</v>
      </c>
      <c r="L571" s="62">
        <v>29.2</v>
      </c>
      <c r="M571" s="574"/>
      <c r="N571" s="62">
        <v>25.1</v>
      </c>
      <c r="O571" s="62">
        <v>28.3</v>
      </c>
      <c r="P571" s="62">
        <v>31.9</v>
      </c>
      <c r="Q571" s="63">
        <v>44683</v>
      </c>
    </row>
    <row r="572" spans="1:17" x14ac:dyDescent="0.3">
      <c r="A572" s="61"/>
      <c r="B572" s="58">
        <v>33</v>
      </c>
      <c r="C572" s="62">
        <v>26</v>
      </c>
      <c r="D572" s="62">
        <v>26.6</v>
      </c>
      <c r="E572" s="62">
        <v>27</v>
      </c>
      <c r="F572" s="62">
        <v>28.9</v>
      </c>
      <c r="G572" s="64">
        <v>26</v>
      </c>
      <c r="H572" s="63">
        <v>44620</v>
      </c>
      <c r="J572" s="61"/>
      <c r="K572" s="58">
        <v>98</v>
      </c>
      <c r="L572" s="62">
        <v>29.5</v>
      </c>
      <c r="M572" s="574"/>
      <c r="N572" s="62">
        <v>25.4</v>
      </c>
      <c r="O572" s="62">
        <v>28.5</v>
      </c>
      <c r="P572" s="62">
        <v>32.5</v>
      </c>
      <c r="Q572" s="63">
        <v>44685</v>
      </c>
    </row>
    <row r="573" spans="1:17" x14ac:dyDescent="0.3">
      <c r="A573" s="61"/>
      <c r="B573" s="58">
        <v>35</v>
      </c>
      <c r="C573" s="62">
        <v>26.8</v>
      </c>
      <c r="D573" s="62">
        <v>27.1</v>
      </c>
      <c r="E573" s="62">
        <v>27.1</v>
      </c>
      <c r="F573" s="62">
        <v>29</v>
      </c>
      <c r="G573" s="64">
        <v>26.7</v>
      </c>
      <c r="H573" s="63">
        <v>44622</v>
      </c>
      <c r="J573" s="61"/>
      <c r="K573" s="58"/>
      <c r="L573" s="584" t="s">
        <v>114</v>
      </c>
      <c r="M573" s="574"/>
      <c r="N573" s="584" t="s">
        <v>114</v>
      </c>
      <c r="O573" s="584" t="s">
        <v>114</v>
      </c>
      <c r="P573" s="584" t="s">
        <v>114</v>
      </c>
      <c r="Q573" s="63"/>
    </row>
    <row r="574" spans="1:17" x14ac:dyDescent="0.3">
      <c r="A574" s="61"/>
      <c r="B574" s="58">
        <v>37</v>
      </c>
      <c r="C574" s="62">
        <v>26.5</v>
      </c>
      <c r="D574" s="62">
        <v>26.9</v>
      </c>
      <c r="E574" s="62">
        <v>27.2</v>
      </c>
      <c r="F574" s="62">
        <v>29.4</v>
      </c>
      <c r="G574" s="64">
        <v>26.6</v>
      </c>
      <c r="H574" s="63">
        <v>44624</v>
      </c>
      <c r="J574" s="61"/>
      <c r="K574" s="58"/>
      <c r="L574" s="585"/>
      <c r="M574" s="574"/>
      <c r="N574" s="585"/>
      <c r="O574" s="585"/>
      <c r="P574" s="585"/>
      <c r="Q574" s="63"/>
    </row>
    <row r="575" spans="1:17" x14ac:dyDescent="0.3">
      <c r="A575" s="61"/>
      <c r="B575" s="58">
        <v>40</v>
      </c>
      <c r="C575" s="62">
        <v>26.9</v>
      </c>
      <c r="D575" s="62">
        <v>26.8</v>
      </c>
      <c r="E575" s="62">
        <v>27.2</v>
      </c>
      <c r="F575" s="62">
        <v>29.6</v>
      </c>
      <c r="G575" s="64">
        <v>26.5</v>
      </c>
      <c r="H575" s="63">
        <v>44627</v>
      </c>
      <c r="J575" s="61"/>
      <c r="K575" s="58"/>
      <c r="L575" s="585"/>
      <c r="M575" s="574"/>
      <c r="N575" s="585"/>
      <c r="O575" s="585"/>
      <c r="P575" s="585"/>
      <c r="Q575" s="63"/>
    </row>
    <row r="576" spans="1:17" x14ac:dyDescent="0.3">
      <c r="A576" s="61"/>
      <c r="B576" s="58">
        <v>42</v>
      </c>
      <c r="C576" s="62">
        <v>26.8</v>
      </c>
      <c r="D576" s="62">
        <v>27.7</v>
      </c>
      <c r="E576" s="62">
        <v>27.1</v>
      </c>
      <c r="F576" s="62">
        <v>29.6</v>
      </c>
      <c r="G576" s="64">
        <v>26.9</v>
      </c>
      <c r="H576" s="63">
        <v>44629</v>
      </c>
      <c r="J576" s="61"/>
      <c r="K576" s="58"/>
      <c r="L576" s="585"/>
      <c r="M576" s="574"/>
      <c r="N576" s="585"/>
      <c r="O576" s="585"/>
      <c r="P576" s="585"/>
      <c r="Q576" s="63"/>
    </row>
    <row r="577" spans="1:17" x14ac:dyDescent="0.3">
      <c r="A577" s="61"/>
      <c r="B577" s="58">
        <v>44</v>
      </c>
      <c r="C577" s="62">
        <v>27.6</v>
      </c>
      <c r="D577" s="62">
        <v>26.6</v>
      </c>
      <c r="E577" s="62">
        <v>27.1</v>
      </c>
      <c r="F577" s="62">
        <v>29.5</v>
      </c>
      <c r="G577" s="64">
        <v>26.7</v>
      </c>
      <c r="H577" s="63">
        <v>44631</v>
      </c>
      <c r="J577" s="61"/>
      <c r="K577" s="58"/>
      <c r="L577" s="585"/>
      <c r="M577" s="574"/>
      <c r="N577" s="585"/>
      <c r="O577" s="585"/>
      <c r="P577" s="585"/>
      <c r="Q577" s="63"/>
    </row>
    <row r="578" spans="1:17" x14ac:dyDescent="0.3">
      <c r="A578" s="61"/>
      <c r="B578" s="58">
        <v>47</v>
      </c>
      <c r="C578" s="62">
        <v>28.5</v>
      </c>
      <c r="D578" s="62">
        <v>27.7</v>
      </c>
      <c r="E578" s="62">
        <v>27.2</v>
      </c>
      <c r="F578" s="62">
        <v>28.7</v>
      </c>
      <c r="G578" s="64">
        <v>25.3</v>
      </c>
      <c r="H578" s="63">
        <v>44634</v>
      </c>
      <c r="J578" s="61"/>
      <c r="K578" s="58"/>
      <c r="L578" s="585"/>
      <c r="M578" s="574"/>
      <c r="N578" s="585"/>
      <c r="O578" s="585"/>
      <c r="P578" s="585"/>
      <c r="Q578" s="63"/>
    </row>
    <row r="579" spans="1:17" x14ac:dyDescent="0.3">
      <c r="A579" s="61"/>
      <c r="B579" s="58">
        <v>51</v>
      </c>
      <c r="C579" s="62">
        <v>28.4</v>
      </c>
      <c r="D579" s="62">
        <v>26.6</v>
      </c>
      <c r="E579" s="62">
        <v>27.6</v>
      </c>
      <c r="F579" s="62">
        <v>29.5</v>
      </c>
      <c r="G579" s="64">
        <v>26</v>
      </c>
      <c r="H579" s="63">
        <v>44638</v>
      </c>
      <c r="J579" s="61"/>
      <c r="K579" s="58"/>
      <c r="L579" s="585"/>
      <c r="M579" s="574"/>
      <c r="N579" s="585"/>
      <c r="O579" s="585"/>
      <c r="P579" s="585"/>
      <c r="Q579" s="63"/>
    </row>
    <row r="580" spans="1:17" x14ac:dyDescent="0.3">
      <c r="A580" s="61"/>
      <c r="B580" s="58">
        <v>54</v>
      </c>
      <c r="C580" s="62">
        <v>28.3</v>
      </c>
      <c r="D580" s="62">
        <v>26.6</v>
      </c>
      <c r="E580" s="62">
        <v>27.8</v>
      </c>
      <c r="F580" s="62">
        <v>30</v>
      </c>
      <c r="G580" s="64">
        <v>26.6</v>
      </c>
      <c r="H580" s="63">
        <v>44641</v>
      </c>
      <c r="J580" s="61"/>
      <c r="K580" s="58"/>
      <c r="L580" s="585"/>
      <c r="M580" s="574"/>
      <c r="N580" s="585"/>
      <c r="O580" s="585"/>
      <c r="P580" s="585"/>
      <c r="Q580" s="63"/>
    </row>
    <row r="581" spans="1:17" x14ac:dyDescent="0.3">
      <c r="A581" s="61"/>
      <c r="B581" s="58">
        <v>56</v>
      </c>
      <c r="C581" s="62">
        <v>28.6</v>
      </c>
      <c r="D581" s="62">
        <v>26.9</v>
      </c>
      <c r="E581" s="62">
        <v>28.1</v>
      </c>
      <c r="F581" s="62">
        <v>29.5</v>
      </c>
      <c r="G581" s="64">
        <v>26.3</v>
      </c>
      <c r="H581" s="63">
        <v>44643</v>
      </c>
      <c r="J581" s="61"/>
      <c r="K581" s="58"/>
      <c r="L581" s="585"/>
      <c r="M581" s="574"/>
      <c r="N581" s="585"/>
      <c r="O581" s="585"/>
      <c r="P581" s="585"/>
      <c r="Q581" s="63"/>
    </row>
    <row r="582" spans="1:17" x14ac:dyDescent="0.3">
      <c r="A582" s="61"/>
      <c r="B582" s="58">
        <v>58</v>
      </c>
      <c r="C582" s="62">
        <v>28.4</v>
      </c>
      <c r="D582" s="62">
        <v>26.7</v>
      </c>
      <c r="E582" s="62">
        <v>27.3</v>
      </c>
      <c r="F582" s="62">
        <v>29.2</v>
      </c>
      <c r="G582" s="64">
        <v>26</v>
      </c>
      <c r="H582" s="63">
        <v>44645</v>
      </c>
      <c r="J582" s="61"/>
      <c r="K582" s="58"/>
      <c r="L582" s="585"/>
      <c r="M582" s="574"/>
      <c r="N582" s="585"/>
      <c r="O582" s="585"/>
      <c r="P582" s="585"/>
      <c r="Q582" s="63"/>
    </row>
    <row r="583" spans="1:17" x14ac:dyDescent="0.3">
      <c r="A583" s="61"/>
      <c r="B583" s="58">
        <v>61</v>
      </c>
      <c r="C583" s="62">
        <v>29.5</v>
      </c>
      <c r="D583" s="62">
        <v>25.9</v>
      </c>
      <c r="E583" s="62">
        <v>28</v>
      </c>
      <c r="F583" s="62">
        <v>29.9</v>
      </c>
      <c r="G583" s="64">
        <v>26.3</v>
      </c>
      <c r="H583" s="63">
        <v>44648</v>
      </c>
      <c r="J583" s="61"/>
      <c r="K583" s="58"/>
      <c r="L583" s="585"/>
      <c r="M583" s="574"/>
      <c r="N583" s="585"/>
      <c r="O583" s="585"/>
      <c r="P583" s="585"/>
      <c r="Q583" s="63"/>
    </row>
    <row r="584" spans="1:17" x14ac:dyDescent="0.3">
      <c r="A584" s="61"/>
      <c r="B584" s="58">
        <v>63</v>
      </c>
      <c r="C584" s="62">
        <v>29.4</v>
      </c>
      <c r="D584" s="573"/>
      <c r="E584" s="62">
        <v>28.4</v>
      </c>
      <c r="F584" s="62">
        <v>30.3</v>
      </c>
      <c r="G584" s="573"/>
      <c r="H584" s="63">
        <v>44650</v>
      </c>
      <c r="J584" s="61"/>
      <c r="K584" s="58"/>
      <c r="L584" s="585"/>
      <c r="M584" s="574"/>
      <c r="N584" s="585"/>
      <c r="O584" s="585"/>
      <c r="P584" s="585"/>
      <c r="Q584" s="63"/>
    </row>
    <row r="585" spans="1:17" x14ac:dyDescent="0.3">
      <c r="A585" s="61"/>
      <c r="B585" s="58">
        <v>65</v>
      </c>
      <c r="C585" s="62">
        <v>29.2</v>
      </c>
      <c r="D585" s="574"/>
      <c r="E585" s="62">
        <v>27.9</v>
      </c>
      <c r="F585" s="62">
        <v>29.9</v>
      </c>
      <c r="G585" s="574"/>
      <c r="H585" s="63">
        <v>44652</v>
      </c>
      <c r="J585" s="61"/>
      <c r="K585" s="58"/>
      <c r="L585" s="585"/>
      <c r="M585" s="574"/>
      <c r="N585" s="585"/>
      <c r="O585" s="585"/>
      <c r="P585" s="585"/>
      <c r="Q585" s="63"/>
    </row>
    <row r="586" spans="1:17" x14ac:dyDescent="0.3">
      <c r="A586" s="61"/>
      <c r="B586" s="58">
        <v>68</v>
      </c>
      <c r="C586" s="62">
        <v>29.6</v>
      </c>
      <c r="D586" s="574"/>
      <c r="E586" s="62">
        <v>27.5</v>
      </c>
      <c r="F586" s="62">
        <v>29.9</v>
      </c>
      <c r="G586" s="574"/>
      <c r="H586" s="63">
        <v>44655</v>
      </c>
      <c r="J586" s="61"/>
      <c r="K586" s="58"/>
      <c r="L586" s="585"/>
      <c r="M586" s="574"/>
      <c r="N586" s="585"/>
      <c r="O586" s="585"/>
      <c r="P586" s="585"/>
      <c r="Q586" s="63"/>
    </row>
    <row r="587" spans="1:17" x14ac:dyDescent="0.3">
      <c r="A587" s="61"/>
      <c r="B587" s="58">
        <v>70</v>
      </c>
      <c r="C587" s="62">
        <v>30</v>
      </c>
      <c r="D587" s="574"/>
      <c r="E587" s="62">
        <v>28.4</v>
      </c>
      <c r="F587" s="62">
        <v>29.2</v>
      </c>
      <c r="G587" s="574"/>
      <c r="H587" s="63">
        <v>44657</v>
      </c>
      <c r="J587" s="61"/>
      <c r="K587" s="58"/>
      <c r="L587" s="585"/>
      <c r="M587" s="574"/>
      <c r="N587" s="585"/>
      <c r="O587" s="585"/>
      <c r="P587" s="585"/>
      <c r="Q587" s="63"/>
    </row>
    <row r="588" spans="1:17" x14ac:dyDescent="0.3">
      <c r="A588" s="61"/>
      <c r="B588" s="58">
        <v>72</v>
      </c>
      <c r="C588" s="62">
        <v>29.2</v>
      </c>
      <c r="D588" s="574"/>
      <c r="E588" s="62">
        <v>27.4</v>
      </c>
      <c r="F588" s="62">
        <v>30.9</v>
      </c>
      <c r="G588" s="574"/>
      <c r="H588" s="60">
        <v>44659</v>
      </c>
      <c r="J588" s="61"/>
      <c r="K588" s="58"/>
      <c r="L588" s="585"/>
      <c r="M588" s="574"/>
      <c r="N588" s="585"/>
      <c r="O588" s="585"/>
      <c r="P588" s="585"/>
      <c r="Q588" s="63"/>
    </row>
    <row r="589" spans="1:17" x14ac:dyDescent="0.3">
      <c r="A589" s="61"/>
      <c r="B589" s="58"/>
      <c r="C589" s="62"/>
      <c r="D589" s="574"/>
      <c r="E589" s="62"/>
      <c r="F589" s="62"/>
      <c r="G589" s="574"/>
      <c r="H589" s="60"/>
      <c r="J589" s="61"/>
      <c r="K589" s="58"/>
      <c r="L589" s="585"/>
      <c r="M589" s="574"/>
      <c r="N589" s="585"/>
      <c r="O589" s="585"/>
      <c r="P589" s="585"/>
      <c r="Q589" s="63"/>
    </row>
    <row r="590" spans="1:17" x14ac:dyDescent="0.3">
      <c r="A590" s="61"/>
      <c r="B590" s="58"/>
      <c r="C590" s="62"/>
      <c r="D590" s="574"/>
      <c r="E590" s="62"/>
      <c r="F590" s="62"/>
      <c r="G590" s="574"/>
      <c r="H590" s="63"/>
      <c r="J590" s="61"/>
      <c r="K590" s="58"/>
      <c r="L590" s="585"/>
      <c r="M590" s="574"/>
      <c r="N590" s="585"/>
      <c r="O590" s="585"/>
      <c r="P590" s="585"/>
      <c r="Q590" s="60"/>
    </row>
    <row r="591" spans="1:17" ht="15" thickBot="1" x14ac:dyDescent="0.35">
      <c r="A591" s="66"/>
      <c r="B591" s="67"/>
      <c r="C591" s="62"/>
      <c r="D591" s="575"/>
      <c r="E591" s="62"/>
      <c r="F591" s="62"/>
      <c r="G591" s="575"/>
      <c r="H591" s="68"/>
      <c r="J591" s="61"/>
      <c r="K591" s="58"/>
      <c r="L591" s="585"/>
      <c r="M591" s="574"/>
      <c r="N591" s="585"/>
      <c r="O591" s="585"/>
      <c r="P591" s="585"/>
      <c r="Q591" s="60"/>
    </row>
    <row r="592" spans="1:17" ht="15" thickTop="1" x14ac:dyDescent="0.3">
      <c r="A592" s="556" t="s">
        <v>82</v>
      </c>
      <c r="B592" s="557"/>
      <c r="C592" s="69"/>
      <c r="D592" s="69" t="s">
        <v>88</v>
      </c>
      <c r="E592" s="69"/>
      <c r="F592" s="69"/>
      <c r="G592" s="69" t="s">
        <v>105</v>
      </c>
      <c r="H592" s="558"/>
      <c r="J592" s="61"/>
      <c r="K592" s="58"/>
      <c r="L592" s="585"/>
      <c r="M592" s="574"/>
      <c r="N592" s="585"/>
      <c r="O592" s="585"/>
      <c r="P592" s="585"/>
      <c r="Q592" s="63"/>
    </row>
    <row r="593" spans="1:17" ht="15" thickBot="1" x14ac:dyDescent="0.35">
      <c r="A593" s="561" t="s">
        <v>83</v>
      </c>
      <c r="B593" s="562"/>
      <c r="C593" s="70"/>
      <c r="D593" s="70">
        <v>61</v>
      </c>
      <c r="E593" s="70"/>
      <c r="F593" s="70"/>
      <c r="G593" s="70">
        <v>61</v>
      </c>
      <c r="H593" s="559"/>
      <c r="J593" s="66"/>
      <c r="K593" s="67"/>
      <c r="L593" s="586"/>
      <c r="M593" s="575"/>
      <c r="N593" s="586"/>
      <c r="O593" s="586"/>
      <c r="P593" s="586"/>
      <c r="Q593" s="68"/>
    </row>
    <row r="594" spans="1:17" ht="15" thickTop="1" x14ac:dyDescent="0.3">
      <c r="A594" s="545" t="s">
        <v>84</v>
      </c>
      <c r="B594" s="545"/>
      <c r="C594" s="563"/>
      <c r="D594" s="563" t="s">
        <v>106</v>
      </c>
      <c r="E594" s="563"/>
      <c r="F594" s="563"/>
      <c r="G594" s="563"/>
      <c r="H594" s="559"/>
      <c r="J594" s="556" t="s">
        <v>82</v>
      </c>
      <c r="K594" s="557"/>
      <c r="L594" s="69"/>
      <c r="M594" s="69" t="s">
        <v>94</v>
      </c>
      <c r="N594" s="69"/>
      <c r="O594" s="69"/>
      <c r="P594" s="69"/>
      <c r="Q594" s="558"/>
    </row>
    <row r="595" spans="1:17" x14ac:dyDescent="0.3">
      <c r="A595" s="546"/>
      <c r="B595" s="546"/>
      <c r="C595" s="564"/>
      <c r="D595" s="564"/>
      <c r="E595" s="564"/>
      <c r="F595" s="564"/>
      <c r="G595" s="564"/>
      <c r="H595" s="559"/>
      <c r="J595" s="561" t="s">
        <v>83</v>
      </c>
      <c r="K595" s="562"/>
      <c r="L595" s="70"/>
      <c r="M595" s="70" t="s">
        <v>110</v>
      </c>
      <c r="N595" s="70"/>
      <c r="O595" s="70"/>
      <c r="P595" s="70"/>
      <c r="Q595" s="559"/>
    </row>
    <row r="596" spans="1:17" x14ac:dyDescent="0.3">
      <c r="A596" s="547"/>
      <c r="B596" s="547"/>
      <c r="C596" s="565"/>
      <c r="D596" s="565"/>
      <c r="E596" s="565"/>
      <c r="F596" s="565"/>
      <c r="G596" s="565"/>
      <c r="H596" s="559"/>
      <c r="J596" s="545" t="s">
        <v>84</v>
      </c>
      <c r="K596" s="545"/>
      <c r="L596" s="563"/>
      <c r="M596" s="563" t="s">
        <v>111</v>
      </c>
      <c r="N596" s="563"/>
      <c r="O596" s="563"/>
      <c r="P596" s="563"/>
      <c r="Q596" s="559"/>
    </row>
    <row r="597" spans="1:17" x14ac:dyDescent="0.3">
      <c r="A597" s="545" t="s">
        <v>85</v>
      </c>
      <c r="B597" s="545"/>
      <c r="C597" s="548"/>
      <c r="D597" s="551"/>
      <c r="E597" s="548"/>
      <c r="F597" s="548"/>
      <c r="G597" s="551" t="s">
        <v>107</v>
      </c>
      <c r="H597" s="559"/>
      <c r="J597" s="546"/>
      <c r="K597" s="546"/>
      <c r="L597" s="564"/>
      <c r="M597" s="564"/>
      <c r="N597" s="564"/>
      <c r="O597" s="564"/>
      <c r="P597" s="564"/>
      <c r="Q597" s="559"/>
    </row>
    <row r="598" spans="1:17" x14ac:dyDescent="0.3">
      <c r="A598" s="546"/>
      <c r="B598" s="546"/>
      <c r="C598" s="549"/>
      <c r="D598" s="552"/>
      <c r="E598" s="549"/>
      <c r="F598" s="549"/>
      <c r="G598" s="552"/>
      <c r="H598" s="559"/>
      <c r="J598" s="547"/>
      <c r="K598" s="547"/>
      <c r="L598" s="565"/>
      <c r="M598" s="565"/>
      <c r="N598" s="565"/>
      <c r="O598" s="565"/>
      <c r="P598" s="565"/>
      <c r="Q598" s="559"/>
    </row>
    <row r="599" spans="1:17" x14ac:dyDescent="0.3">
      <c r="A599" s="546"/>
      <c r="B599" s="546"/>
      <c r="C599" s="549"/>
      <c r="D599" s="552"/>
      <c r="E599" s="549"/>
      <c r="F599" s="549"/>
      <c r="G599" s="552"/>
      <c r="H599" s="559"/>
      <c r="J599" s="545" t="s">
        <v>85</v>
      </c>
      <c r="K599" s="545"/>
      <c r="L599" s="548"/>
      <c r="M599" s="551" t="s">
        <v>112</v>
      </c>
      <c r="N599" s="548"/>
      <c r="O599" s="548"/>
      <c r="P599" s="548"/>
      <c r="Q599" s="559"/>
    </row>
    <row r="600" spans="1:17" x14ac:dyDescent="0.3">
      <c r="A600" s="546"/>
      <c r="B600" s="546"/>
      <c r="C600" s="549"/>
      <c r="D600" s="552"/>
      <c r="E600" s="549"/>
      <c r="F600" s="549"/>
      <c r="G600" s="552"/>
      <c r="H600" s="559"/>
      <c r="J600" s="546"/>
      <c r="K600" s="546"/>
      <c r="L600" s="549"/>
      <c r="M600" s="552"/>
      <c r="N600" s="549"/>
      <c r="O600" s="549"/>
      <c r="P600" s="549"/>
      <c r="Q600" s="559"/>
    </row>
    <row r="601" spans="1:17" x14ac:dyDescent="0.3">
      <c r="A601" s="547"/>
      <c r="B601" s="547"/>
      <c r="C601" s="550"/>
      <c r="D601" s="553"/>
      <c r="E601" s="550"/>
      <c r="F601" s="550"/>
      <c r="G601" s="553"/>
      <c r="H601" s="560"/>
      <c r="J601" s="546"/>
      <c r="K601" s="546"/>
      <c r="L601" s="549"/>
      <c r="M601" s="552"/>
      <c r="N601" s="549"/>
      <c r="O601" s="549"/>
      <c r="P601" s="549"/>
      <c r="Q601" s="559"/>
    </row>
    <row r="602" spans="1:17" x14ac:dyDescent="0.3">
      <c r="J602" s="546"/>
      <c r="K602" s="546"/>
      <c r="L602" s="549"/>
      <c r="M602" s="552"/>
      <c r="N602" s="549"/>
      <c r="O602" s="549"/>
      <c r="P602" s="549"/>
      <c r="Q602" s="559"/>
    </row>
    <row r="603" spans="1:17" x14ac:dyDescent="0.3">
      <c r="J603" s="547"/>
      <c r="K603" s="547"/>
      <c r="L603" s="550"/>
      <c r="M603" s="553"/>
      <c r="N603" s="550"/>
      <c r="O603" s="550"/>
      <c r="P603" s="550"/>
      <c r="Q603" s="560"/>
    </row>
    <row r="606" spans="1:17" x14ac:dyDescent="0.3">
      <c r="A606" s="51" t="s">
        <v>63</v>
      </c>
      <c r="B606" s="52">
        <v>1476216</v>
      </c>
      <c r="D606" s="541" t="s">
        <v>64</v>
      </c>
      <c r="E606" s="541"/>
      <c r="F606" s="542" t="s">
        <v>65</v>
      </c>
      <c r="G606" s="542"/>
      <c r="H606" s="542"/>
    </row>
    <row r="607" spans="1:17" x14ac:dyDescent="0.3">
      <c r="A607" s="51" t="s">
        <v>66</v>
      </c>
      <c r="B607" s="53">
        <v>44530</v>
      </c>
      <c r="D607" s="541" t="s">
        <v>67</v>
      </c>
      <c r="E607" s="541"/>
      <c r="F607" s="542" t="s">
        <v>68</v>
      </c>
      <c r="G607" s="542"/>
      <c r="H607" s="542"/>
    </row>
    <row r="608" spans="1:17" x14ac:dyDescent="0.3">
      <c r="A608" s="51" t="s">
        <v>69</v>
      </c>
      <c r="B608" s="54">
        <v>44581</v>
      </c>
      <c r="D608" s="541" t="s">
        <v>70</v>
      </c>
      <c r="E608" s="541"/>
      <c r="F608" s="544" t="s">
        <v>108</v>
      </c>
      <c r="G608" s="544"/>
      <c r="H608" s="544"/>
    </row>
    <row r="609" spans="1:8" x14ac:dyDescent="0.3">
      <c r="A609" s="51" t="s">
        <v>72</v>
      </c>
      <c r="B609" s="54">
        <v>44587</v>
      </c>
      <c r="D609" s="541" t="s">
        <v>73</v>
      </c>
      <c r="E609" s="541"/>
      <c r="F609" s="541"/>
      <c r="G609" s="542" t="s">
        <v>109</v>
      </c>
      <c r="H609" s="542"/>
    </row>
    <row r="610" spans="1:8" x14ac:dyDescent="0.3">
      <c r="D610" s="541" t="s">
        <v>75</v>
      </c>
      <c r="E610" s="541"/>
      <c r="F610" s="542" t="s">
        <v>76</v>
      </c>
      <c r="G610" s="542"/>
      <c r="H610" s="542"/>
    </row>
    <row r="611" spans="1:8" x14ac:dyDescent="0.3">
      <c r="D611" s="541" t="s">
        <v>77</v>
      </c>
      <c r="E611" s="541"/>
      <c r="F611" s="572" t="s">
        <v>92</v>
      </c>
      <c r="G611" s="572"/>
      <c r="H611" s="572"/>
    </row>
    <row r="613" spans="1:8" x14ac:dyDescent="0.3">
      <c r="C613" s="55">
        <f>MAX(C616:C646)*0.85</f>
        <v>23.715</v>
      </c>
      <c r="D613" s="55">
        <f>MAX(D616:D646)*0.85</f>
        <v>21.93</v>
      </c>
      <c r="E613" s="55">
        <f>MAX(E616)*0.85</f>
        <v>16.66</v>
      </c>
      <c r="F613" s="55">
        <f>MAX(F616:F646)*0.85</f>
        <v>22.524999999999999</v>
      </c>
      <c r="G613" s="55">
        <f>MAX(G616:G646)*0.85</f>
        <v>26.689999999999998</v>
      </c>
    </row>
    <row r="615" spans="1:8" ht="15" thickBot="1" x14ac:dyDescent="0.35">
      <c r="A615" s="554" t="s">
        <v>79</v>
      </c>
      <c r="B615" s="555"/>
      <c r="C615" s="56">
        <v>163</v>
      </c>
      <c r="D615" s="56">
        <v>164</v>
      </c>
      <c r="E615" s="56">
        <v>165</v>
      </c>
      <c r="F615" s="56">
        <v>166</v>
      </c>
      <c r="G615" s="56">
        <v>167</v>
      </c>
      <c r="H615" s="56" t="s">
        <v>80</v>
      </c>
    </row>
    <row r="616" spans="1:8" ht="15" thickTop="1" x14ac:dyDescent="0.3">
      <c r="A616" s="57"/>
      <c r="B616" s="58">
        <v>1</v>
      </c>
      <c r="C616" s="59">
        <v>21.8</v>
      </c>
      <c r="D616" s="59">
        <v>22.9</v>
      </c>
      <c r="E616" s="59">
        <v>19.600000000000001</v>
      </c>
      <c r="F616" s="59">
        <v>20.6</v>
      </c>
      <c r="G616" s="59">
        <v>24.1</v>
      </c>
      <c r="H616" s="60">
        <v>44582</v>
      </c>
    </row>
    <row r="617" spans="1:8" x14ac:dyDescent="0.3">
      <c r="A617" s="61" t="s">
        <v>81</v>
      </c>
      <c r="B617" s="58">
        <v>-1</v>
      </c>
      <c r="C617" s="62">
        <v>22.9</v>
      </c>
      <c r="D617" s="62">
        <v>23.9</v>
      </c>
      <c r="E617" s="62">
        <v>20.8</v>
      </c>
      <c r="F617" s="62">
        <v>21.6</v>
      </c>
      <c r="G617" s="62">
        <v>24.8</v>
      </c>
      <c r="H617" s="63">
        <v>44586</v>
      </c>
    </row>
    <row r="618" spans="1:8" x14ac:dyDescent="0.3">
      <c r="A618" s="61"/>
      <c r="B618" s="58">
        <v>1</v>
      </c>
      <c r="C618" s="62">
        <v>23.6</v>
      </c>
      <c r="D618" s="62">
        <v>23.8</v>
      </c>
      <c r="E618" s="62">
        <v>21</v>
      </c>
      <c r="F618" s="62">
        <v>21.8</v>
      </c>
      <c r="G618" s="62">
        <v>25</v>
      </c>
      <c r="H618" s="63">
        <v>44588</v>
      </c>
    </row>
    <row r="619" spans="1:8" x14ac:dyDescent="0.3">
      <c r="A619" s="61"/>
      <c r="B619" s="58">
        <v>7</v>
      </c>
      <c r="C619" s="62">
        <v>25.1</v>
      </c>
      <c r="D619" s="62">
        <v>25.3</v>
      </c>
      <c r="E619" s="62">
        <v>22.3</v>
      </c>
      <c r="F619" s="62">
        <v>23.4</v>
      </c>
      <c r="G619" s="62">
        <v>27.1</v>
      </c>
      <c r="H619" s="63">
        <v>44594</v>
      </c>
    </row>
    <row r="620" spans="1:8" x14ac:dyDescent="0.3">
      <c r="A620" s="61"/>
      <c r="B620" s="58">
        <v>10</v>
      </c>
      <c r="C620" s="62">
        <v>25.4</v>
      </c>
      <c r="D620" s="62">
        <v>25.8</v>
      </c>
      <c r="E620" s="62">
        <v>22.8</v>
      </c>
      <c r="F620" s="62">
        <v>22.7</v>
      </c>
      <c r="G620" s="62">
        <v>27.6</v>
      </c>
      <c r="H620" s="63">
        <v>44597</v>
      </c>
    </row>
    <row r="621" spans="1:8" x14ac:dyDescent="0.3">
      <c r="A621" s="61"/>
      <c r="B621" s="58">
        <v>14</v>
      </c>
      <c r="C621" s="62">
        <v>26.3</v>
      </c>
      <c r="D621" s="62">
        <v>25.4</v>
      </c>
      <c r="E621" s="62">
        <v>22.6</v>
      </c>
      <c r="F621" s="62">
        <v>23.4</v>
      </c>
      <c r="G621" s="62">
        <v>27.6</v>
      </c>
      <c r="H621" s="63">
        <v>44601</v>
      </c>
    </row>
    <row r="622" spans="1:8" x14ac:dyDescent="0.3">
      <c r="A622" s="61"/>
      <c r="B622" s="58">
        <v>21</v>
      </c>
      <c r="C622" s="62">
        <v>26.9</v>
      </c>
      <c r="D622" s="62">
        <v>25.4</v>
      </c>
      <c r="E622" s="62">
        <v>22.9</v>
      </c>
      <c r="F622" s="62">
        <v>23.7</v>
      </c>
      <c r="G622" s="62">
        <v>27.1</v>
      </c>
      <c r="H622" s="63">
        <v>44608</v>
      </c>
    </row>
    <row r="623" spans="1:8" x14ac:dyDescent="0.3">
      <c r="A623" s="61"/>
      <c r="B623" s="58">
        <v>23</v>
      </c>
      <c r="C623" s="62">
        <v>26.7</v>
      </c>
      <c r="D623" s="62">
        <v>24.7</v>
      </c>
      <c r="E623" s="62">
        <v>22.2</v>
      </c>
      <c r="F623" s="62">
        <v>23.3</v>
      </c>
      <c r="G623" s="62">
        <v>26.5</v>
      </c>
      <c r="H623" s="63">
        <v>44610</v>
      </c>
    </row>
    <row r="624" spans="1:8" x14ac:dyDescent="0.3">
      <c r="A624" s="61"/>
      <c r="B624" s="58">
        <v>26</v>
      </c>
      <c r="C624" s="62">
        <v>25.9</v>
      </c>
      <c r="D624" s="62">
        <v>24.4</v>
      </c>
      <c r="E624" s="62">
        <v>22.5</v>
      </c>
      <c r="F624" s="62">
        <v>23.9</v>
      </c>
      <c r="G624" s="62">
        <v>26.6</v>
      </c>
      <c r="H624" s="63">
        <v>44613</v>
      </c>
    </row>
    <row r="625" spans="1:8" x14ac:dyDescent="0.3">
      <c r="A625" s="61"/>
      <c r="B625" s="58">
        <v>28</v>
      </c>
      <c r="C625" s="62">
        <v>25.7</v>
      </c>
      <c r="D625" s="62">
        <v>24.6</v>
      </c>
      <c r="E625" s="64">
        <v>22.9</v>
      </c>
      <c r="F625" s="62">
        <v>24.7</v>
      </c>
      <c r="G625" s="62">
        <v>27</v>
      </c>
      <c r="H625" s="63">
        <v>44615</v>
      </c>
    </row>
    <row r="626" spans="1:8" x14ac:dyDescent="0.3">
      <c r="A626" s="61"/>
      <c r="B626" s="58">
        <v>30</v>
      </c>
      <c r="C626" s="62">
        <v>25.3</v>
      </c>
      <c r="D626" s="62">
        <v>24.7</v>
      </c>
      <c r="E626" s="62">
        <v>23</v>
      </c>
      <c r="F626" s="62">
        <v>25</v>
      </c>
      <c r="G626" s="64">
        <v>27.5</v>
      </c>
      <c r="H626" s="63">
        <v>44617</v>
      </c>
    </row>
    <row r="627" spans="1:8" x14ac:dyDescent="0.3">
      <c r="A627" s="61"/>
      <c r="B627" s="58">
        <v>33</v>
      </c>
      <c r="C627" s="62">
        <v>25.5</v>
      </c>
      <c r="D627" s="62">
        <v>24.5</v>
      </c>
      <c r="E627" s="62">
        <v>23.4</v>
      </c>
      <c r="F627" s="62">
        <v>24.6</v>
      </c>
      <c r="G627" s="64">
        <v>28.2</v>
      </c>
      <c r="H627" s="63">
        <v>44620</v>
      </c>
    </row>
    <row r="628" spans="1:8" x14ac:dyDescent="0.3">
      <c r="A628" s="61"/>
      <c r="B628" s="58">
        <v>35</v>
      </c>
      <c r="C628" s="62">
        <v>26.9</v>
      </c>
      <c r="D628" s="62">
        <v>23.5</v>
      </c>
      <c r="E628" s="62">
        <v>23.8</v>
      </c>
      <c r="F628" s="62">
        <v>24.5</v>
      </c>
      <c r="G628" s="64">
        <v>28.1</v>
      </c>
      <c r="H628" s="63">
        <v>44622</v>
      </c>
    </row>
    <row r="629" spans="1:8" x14ac:dyDescent="0.3">
      <c r="A629" s="61"/>
      <c r="B629" s="58">
        <v>37</v>
      </c>
      <c r="C629" s="62">
        <v>26.9</v>
      </c>
      <c r="D629" s="62">
        <v>24.5</v>
      </c>
      <c r="E629" s="62">
        <v>24.1</v>
      </c>
      <c r="F629" s="62">
        <v>26.5</v>
      </c>
      <c r="G629" s="64">
        <v>28.9</v>
      </c>
      <c r="H629" s="63">
        <v>44624</v>
      </c>
    </row>
    <row r="630" spans="1:8" x14ac:dyDescent="0.3">
      <c r="A630" s="61"/>
      <c r="B630" s="58">
        <v>40</v>
      </c>
      <c r="C630" s="62">
        <v>26.9</v>
      </c>
      <c r="D630" s="566"/>
      <c r="E630" s="62">
        <v>24.2</v>
      </c>
      <c r="F630" s="62">
        <v>26</v>
      </c>
      <c r="G630" s="64">
        <v>28.2</v>
      </c>
      <c r="H630" s="63">
        <v>44627</v>
      </c>
    </row>
    <row r="631" spans="1:8" x14ac:dyDescent="0.3">
      <c r="A631" s="61"/>
      <c r="B631" s="58">
        <v>42</v>
      </c>
      <c r="C631" s="62">
        <v>26.7</v>
      </c>
      <c r="D631" s="567"/>
      <c r="E631" s="62">
        <v>23.9</v>
      </c>
      <c r="F631" s="62">
        <v>25.7</v>
      </c>
      <c r="G631" s="64">
        <v>28</v>
      </c>
      <c r="H631" s="63">
        <v>44629</v>
      </c>
    </row>
    <row r="632" spans="1:8" x14ac:dyDescent="0.3">
      <c r="A632" s="61"/>
      <c r="B632" s="58">
        <v>44</v>
      </c>
      <c r="C632" s="62">
        <v>26.5</v>
      </c>
      <c r="D632" s="567"/>
      <c r="E632" s="62">
        <v>24</v>
      </c>
      <c r="F632" s="62">
        <v>26</v>
      </c>
      <c r="G632" s="64">
        <v>28.3</v>
      </c>
      <c r="H632" s="63">
        <v>44631</v>
      </c>
    </row>
    <row r="633" spans="1:8" x14ac:dyDescent="0.3">
      <c r="A633" s="61"/>
      <c r="B633" s="58">
        <v>47</v>
      </c>
      <c r="C633" s="62">
        <v>26.8</v>
      </c>
      <c r="D633" s="567"/>
      <c r="E633" s="62">
        <v>24.7</v>
      </c>
      <c r="F633" s="62">
        <v>25.4</v>
      </c>
      <c r="G633" s="64">
        <v>28.9</v>
      </c>
      <c r="H633" s="63">
        <v>44634</v>
      </c>
    </row>
    <row r="634" spans="1:8" x14ac:dyDescent="0.3">
      <c r="A634" s="61"/>
      <c r="B634" s="58">
        <v>51</v>
      </c>
      <c r="C634" s="62">
        <v>26.6</v>
      </c>
      <c r="D634" s="567"/>
      <c r="E634" s="62">
        <v>24.9</v>
      </c>
      <c r="F634" s="62">
        <v>25.2</v>
      </c>
      <c r="G634" s="64">
        <v>29.2</v>
      </c>
      <c r="H634" s="63">
        <v>44638</v>
      </c>
    </row>
    <row r="635" spans="1:8" x14ac:dyDescent="0.3">
      <c r="A635" s="61"/>
      <c r="B635" s="58">
        <v>54</v>
      </c>
      <c r="C635" s="62">
        <v>27</v>
      </c>
      <c r="D635" s="567"/>
      <c r="E635" s="62">
        <v>24.9</v>
      </c>
      <c r="F635" s="62">
        <v>25.1</v>
      </c>
      <c r="G635" s="64">
        <v>29.6</v>
      </c>
      <c r="H635" s="63">
        <v>44641</v>
      </c>
    </row>
    <row r="636" spans="1:8" x14ac:dyDescent="0.3">
      <c r="A636" s="61"/>
      <c r="B636" s="58">
        <v>56</v>
      </c>
      <c r="C636" s="62">
        <v>27.1</v>
      </c>
      <c r="D636" s="567"/>
      <c r="E636" s="62">
        <v>24.8</v>
      </c>
      <c r="F636" s="62">
        <v>25.1</v>
      </c>
      <c r="G636" s="64">
        <v>29.4</v>
      </c>
      <c r="H636" s="63">
        <v>44643</v>
      </c>
    </row>
    <row r="637" spans="1:8" x14ac:dyDescent="0.3">
      <c r="A637" s="61"/>
      <c r="B637" s="58">
        <v>58</v>
      </c>
      <c r="C637" s="62">
        <v>26</v>
      </c>
      <c r="D637" s="567"/>
      <c r="E637" s="62">
        <v>24.7</v>
      </c>
      <c r="F637" s="62">
        <v>24.5</v>
      </c>
      <c r="G637" s="64">
        <v>28.3</v>
      </c>
      <c r="H637" s="63">
        <v>44645</v>
      </c>
    </row>
    <row r="638" spans="1:8" x14ac:dyDescent="0.3">
      <c r="A638" s="61"/>
      <c r="B638" s="58">
        <v>61</v>
      </c>
      <c r="C638" s="62">
        <v>27</v>
      </c>
      <c r="D638" s="567"/>
      <c r="E638" s="62">
        <v>24.3</v>
      </c>
      <c r="F638" s="62">
        <v>24.9</v>
      </c>
      <c r="G638" s="64">
        <v>29.3</v>
      </c>
      <c r="H638" s="63">
        <v>44648</v>
      </c>
    </row>
    <row r="639" spans="1:8" x14ac:dyDescent="0.3">
      <c r="A639" s="61"/>
      <c r="B639" s="58">
        <v>63</v>
      </c>
      <c r="C639" s="62">
        <v>27.4</v>
      </c>
      <c r="D639" s="567"/>
      <c r="E639" s="62">
        <v>23.9</v>
      </c>
      <c r="F639" s="62">
        <v>25.2</v>
      </c>
      <c r="G639" s="64">
        <v>29.7</v>
      </c>
      <c r="H639" s="63">
        <v>44650</v>
      </c>
    </row>
    <row r="640" spans="1:8" x14ac:dyDescent="0.3">
      <c r="A640" s="61"/>
      <c r="B640" s="58">
        <v>65</v>
      </c>
      <c r="C640" s="62">
        <v>27.8</v>
      </c>
      <c r="D640" s="567"/>
      <c r="E640" s="62">
        <v>24.3</v>
      </c>
      <c r="F640" s="62">
        <v>25.2</v>
      </c>
      <c r="G640" s="64">
        <v>30.2</v>
      </c>
      <c r="H640" s="63">
        <v>44652</v>
      </c>
    </row>
    <row r="641" spans="1:8" x14ac:dyDescent="0.3">
      <c r="A641" s="61"/>
      <c r="B641" s="58">
        <v>68</v>
      </c>
      <c r="C641" s="62">
        <v>27.4</v>
      </c>
      <c r="D641" s="567"/>
      <c r="E641" s="62">
        <v>23.7</v>
      </c>
      <c r="F641" s="62">
        <v>25.1</v>
      </c>
      <c r="G641" s="64">
        <v>29.7</v>
      </c>
      <c r="H641" s="63">
        <v>44655</v>
      </c>
    </row>
    <row r="642" spans="1:8" x14ac:dyDescent="0.3">
      <c r="A642" s="61"/>
      <c r="B642" s="58">
        <v>70</v>
      </c>
      <c r="C642" s="62">
        <v>27.9</v>
      </c>
      <c r="D642" s="567"/>
      <c r="E642" s="62">
        <v>24.2</v>
      </c>
      <c r="F642" s="62">
        <v>25.3</v>
      </c>
      <c r="G642" s="62">
        <v>30.8</v>
      </c>
      <c r="H642" s="63">
        <v>44657</v>
      </c>
    </row>
    <row r="643" spans="1:8" x14ac:dyDescent="0.3">
      <c r="A643" s="61"/>
      <c r="B643" s="58">
        <v>72</v>
      </c>
      <c r="C643" s="62">
        <v>27</v>
      </c>
      <c r="D643" s="567"/>
      <c r="E643" s="62">
        <v>24.3</v>
      </c>
      <c r="F643" s="62">
        <v>26.5</v>
      </c>
      <c r="G643" s="62">
        <v>31.4</v>
      </c>
      <c r="H643" s="60">
        <v>44659</v>
      </c>
    </row>
    <row r="644" spans="1:8" x14ac:dyDescent="0.3">
      <c r="A644" s="61"/>
      <c r="B644" s="58"/>
      <c r="C644" s="62"/>
      <c r="D644" s="567"/>
      <c r="E644" s="62"/>
      <c r="F644" s="62"/>
      <c r="G644" s="62"/>
      <c r="H644" s="60"/>
    </row>
    <row r="645" spans="1:8" x14ac:dyDescent="0.3">
      <c r="A645" s="61"/>
      <c r="B645" s="58"/>
      <c r="C645" s="62"/>
      <c r="D645" s="567"/>
      <c r="E645" s="62"/>
      <c r="F645" s="62"/>
      <c r="G645" s="62"/>
      <c r="H645" s="63"/>
    </row>
    <row r="646" spans="1:8" ht="15" thickBot="1" x14ac:dyDescent="0.35">
      <c r="A646" s="66"/>
      <c r="B646" s="67"/>
      <c r="C646" s="62"/>
      <c r="D646" s="568"/>
      <c r="E646" s="62"/>
      <c r="F646" s="62"/>
      <c r="G646" s="62"/>
      <c r="H646" s="68"/>
    </row>
    <row r="647" spans="1:8" ht="15" thickTop="1" x14ac:dyDescent="0.3">
      <c r="A647" s="556" t="s">
        <v>82</v>
      </c>
      <c r="B647" s="557"/>
      <c r="C647" s="69"/>
      <c r="D647" s="69" t="s">
        <v>94</v>
      </c>
      <c r="E647" s="69"/>
      <c r="F647" s="69"/>
      <c r="G647" s="69"/>
      <c r="H647" s="558"/>
    </row>
    <row r="648" spans="1:8" x14ac:dyDescent="0.3">
      <c r="A648" s="561" t="s">
        <v>83</v>
      </c>
      <c r="B648" s="562"/>
      <c r="C648" s="70"/>
      <c r="D648" s="70" t="s">
        <v>110</v>
      </c>
      <c r="E648" s="70"/>
      <c r="F648" s="70"/>
      <c r="G648" s="70"/>
      <c r="H648" s="559"/>
    </row>
    <row r="649" spans="1:8" x14ac:dyDescent="0.3">
      <c r="A649" s="545" t="s">
        <v>84</v>
      </c>
      <c r="B649" s="545"/>
      <c r="C649" s="563"/>
      <c r="D649" s="563" t="s">
        <v>111</v>
      </c>
      <c r="E649" s="563"/>
      <c r="F649" s="563"/>
      <c r="G649" s="563"/>
      <c r="H649" s="559"/>
    </row>
    <row r="650" spans="1:8" x14ac:dyDescent="0.3">
      <c r="A650" s="546"/>
      <c r="B650" s="546"/>
      <c r="C650" s="564"/>
      <c r="D650" s="564"/>
      <c r="E650" s="564"/>
      <c r="F650" s="564"/>
      <c r="G650" s="564"/>
      <c r="H650" s="559"/>
    </row>
    <row r="651" spans="1:8" x14ac:dyDescent="0.3">
      <c r="A651" s="547"/>
      <c r="B651" s="547"/>
      <c r="C651" s="565"/>
      <c r="D651" s="565"/>
      <c r="E651" s="565"/>
      <c r="F651" s="565"/>
      <c r="G651" s="565"/>
      <c r="H651" s="559"/>
    </row>
    <row r="652" spans="1:8" x14ac:dyDescent="0.3">
      <c r="A652" s="545" t="s">
        <v>85</v>
      </c>
      <c r="B652" s="545"/>
      <c r="C652" s="548"/>
      <c r="D652" s="551" t="s">
        <v>112</v>
      </c>
      <c r="E652" s="548"/>
      <c r="F652" s="548"/>
      <c r="G652" s="548"/>
      <c r="H652" s="559"/>
    </row>
    <row r="653" spans="1:8" x14ac:dyDescent="0.3">
      <c r="A653" s="546"/>
      <c r="B653" s="546"/>
      <c r="C653" s="549"/>
      <c r="D653" s="552"/>
      <c r="E653" s="549"/>
      <c r="F653" s="549"/>
      <c r="G653" s="549"/>
      <c r="H653" s="559"/>
    </row>
    <row r="654" spans="1:8" x14ac:dyDescent="0.3">
      <c r="A654" s="546"/>
      <c r="B654" s="546"/>
      <c r="C654" s="549"/>
      <c r="D654" s="552"/>
      <c r="E654" s="549"/>
      <c r="F654" s="549"/>
      <c r="G654" s="549"/>
      <c r="H654" s="559"/>
    </row>
    <row r="655" spans="1:8" x14ac:dyDescent="0.3">
      <c r="A655" s="546"/>
      <c r="B655" s="546"/>
      <c r="C655" s="549"/>
      <c r="D655" s="552"/>
      <c r="E655" s="549"/>
      <c r="F655" s="549"/>
      <c r="G655" s="549"/>
      <c r="H655" s="559"/>
    </row>
    <row r="656" spans="1:8" x14ac:dyDescent="0.3">
      <c r="A656" s="547"/>
      <c r="B656" s="547"/>
      <c r="C656" s="550"/>
      <c r="D656" s="553"/>
      <c r="E656" s="550"/>
      <c r="F656" s="550"/>
      <c r="G656" s="550"/>
      <c r="H656" s="560"/>
    </row>
  </sheetData>
  <mergeCells count="706">
    <mergeCell ref="L599:L603"/>
    <mergeCell ref="M599:M603"/>
    <mergeCell ref="N599:N603"/>
    <mergeCell ref="O599:O603"/>
    <mergeCell ref="P599:P603"/>
    <mergeCell ref="A2:H2"/>
    <mergeCell ref="J2:Q2"/>
    <mergeCell ref="J594:K594"/>
    <mergeCell ref="Q594:Q603"/>
    <mergeCell ref="J595:K595"/>
    <mergeCell ref="J596:K598"/>
    <mergeCell ref="L596:L598"/>
    <mergeCell ref="M596:M598"/>
    <mergeCell ref="N596:N598"/>
    <mergeCell ref="O596:O598"/>
    <mergeCell ref="P596:P598"/>
    <mergeCell ref="J599:K603"/>
    <mergeCell ref="M557:N557"/>
    <mergeCell ref="O557:Q557"/>
    <mergeCell ref="M558:N558"/>
    <mergeCell ref="O558:Q558"/>
    <mergeCell ref="J562:K562"/>
    <mergeCell ref="M563:M593"/>
    <mergeCell ref="L573:L593"/>
    <mergeCell ref="N573:N593"/>
    <mergeCell ref="O573:O593"/>
    <mergeCell ref="P573:P593"/>
    <mergeCell ref="M554:N554"/>
    <mergeCell ref="O554:Q554"/>
    <mergeCell ref="M555:N555"/>
    <mergeCell ref="O555:Q555"/>
    <mergeCell ref="M556:O556"/>
    <mergeCell ref="P556:Q556"/>
    <mergeCell ref="L544:L548"/>
    <mergeCell ref="M544:M548"/>
    <mergeCell ref="N544:N548"/>
    <mergeCell ref="O544:O548"/>
    <mergeCell ref="P544:P548"/>
    <mergeCell ref="M553:N553"/>
    <mergeCell ref="O553:Q553"/>
    <mergeCell ref="J539:K539"/>
    <mergeCell ref="Q539:Q548"/>
    <mergeCell ref="J540:K540"/>
    <mergeCell ref="J541:K543"/>
    <mergeCell ref="L541:L543"/>
    <mergeCell ref="M541:M543"/>
    <mergeCell ref="N541:N543"/>
    <mergeCell ref="O541:O543"/>
    <mergeCell ref="P541:P543"/>
    <mergeCell ref="J544:K548"/>
    <mergeCell ref="M502:N502"/>
    <mergeCell ref="O502:Q502"/>
    <mergeCell ref="M503:N503"/>
    <mergeCell ref="O503:Q503"/>
    <mergeCell ref="J507:K507"/>
    <mergeCell ref="L511:L540"/>
    <mergeCell ref="M511:M540"/>
    <mergeCell ref="N511:N540"/>
    <mergeCell ref="O518:O538"/>
    <mergeCell ref="P518:P538"/>
    <mergeCell ref="M499:N499"/>
    <mergeCell ref="O499:Q499"/>
    <mergeCell ref="M500:N500"/>
    <mergeCell ref="O500:Q500"/>
    <mergeCell ref="M501:O501"/>
    <mergeCell ref="P501:Q501"/>
    <mergeCell ref="L489:L493"/>
    <mergeCell ref="M489:M493"/>
    <mergeCell ref="N489:N493"/>
    <mergeCell ref="O489:O493"/>
    <mergeCell ref="P489:P493"/>
    <mergeCell ref="M498:N498"/>
    <mergeCell ref="O498:Q498"/>
    <mergeCell ref="M447:N447"/>
    <mergeCell ref="O447:Q447"/>
    <mergeCell ref="M448:N448"/>
    <mergeCell ref="O448:Q448"/>
    <mergeCell ref="J452:K452"/>
    <mergeCell ref="L456:L485"/>
    <mergeCell ref="M456:M485"/>
    <mergeCell ref="N456:N485"/>
    <mergeCell ref="O463:O483"/>
    <mergeCell ref="P463:P483"/>
    <mergeCell ref="J484:K484"/>
    <mergeCell ref="Q484:Q493"/>
    <mergeCell ref="J485:K485"/>
    <mergeCell ref="J486:K488"/>
    <mergeCell ref="L486:L488"/>
    <mergeCell ref="M486:M488"/>
    <mergeCell ref="N486:N488"/>
    <mergeCell ref="O486:O488"/>
    <mergeCell ref="P486:P488"/>
    <mergeCell ref="J489:K493"/>
    <mergeCell ref="M444:N444"/>
    <mergeCell ref="O444:Q444"/>
    <mergeCell ref="M445:N445"/>
    <mergeCell ref="O445:Q445"/>
    <mergeCell ref="M446:O446"/>
    <mergeCell ref="P446:Q446"/>
    <mergeCell ref="L434:L438"/>
    <mergeCell ref="M434:M438"/>
    <mergeCell ref="N434:N438"/>
    <mergeCell ref="O434:O438"/>
    <mergeCell ref="P434:P438"/>
    <mergeCell ref="M443:N443"/>
    <mergeCell ref="O443:Q443"/>
    <mergeCell ref="M392:N392"/>
    <mergeCell ref="O392:Q392"/>
    <mergeCell ref="M393:N393"/>
    <mergeCell ref="O393:Q393"/>
    <mergeCell ref="J397:K397"/>
    <mergeCell ref="L401:L430"/>
    <mergeCell ref="M401:M430"/>
    <mergeCell ref="O401:O428"/>
    <mergeCell ref="N408:N428"/>
    <mergeCell ref="P408:P428"/>
    <mergeCell ref="J429:K429"/>
    <mergeCell ref="Q429:Q438"/>
    <mergeCell ref="J430:K430"/>
    <mergeCell ref="J431:K433"/>
    <mergeCell ref="L431:L433"/>
    <mergeCell ref="M431:M433"/>
    <mergeCell ref="N431:N433"/>
    <mergeCell ref="O431:O433"/>
    <mergeCell ref="P431:P433"/>
    <mergeCell ref="J434:K438"/>
    <mergeCell ref="M389:N389"/>
    <mergeCell ref="O389:Q389"/>
    <mergeCell ref="M390:N390"/>
    <mergeCell ref="O390:Q390"/>
    <mergeCell ref="M391:O391"/>
    <mergeCell ref="P391:Q391"/>
    <mergeCell ref="L379:L383"/>
    <mergeCell ref="M379:M383"/>
    <mergeCell ref="N379:N383"/>
    <mergeCell ref="O379:O383"/>
    <mergeCell ref="P379:P383"/>
    <mergeCell ref="M388:N388"/>
    <mergeCell ref="O388:Q388"/>
    <mergeCell ref="M337:N337"/>
    <mergeCell ref="O337:Q337"/>
    <mergeCell ref="M338:N338"/>
    <mergeCell ref="O338:Q338"/>
    <mergeCell ref="J342:K342"/>
    <mergeCell ref="L343:L373"/>
    <mergeCell ref="M346:M375"/>
    <mergeCell ref="N346:N375"/>
    <mergeCell ref="O353:O373"/>
    <mergeCell ref="P353:P373"/>
    <mergeCell ref="J374:K374"/>
    <mergeCell ref="Q374:Q383"/>
    <mergeCell ref="J375:K375"/>
    <mergeCell ref="J376:K378"/>
    <mergeCell ref="L376:L378"/>
    <mergeCell ref="M376:M378"/>
    <mergeCell ref="N376:N378"/>
    <mergeCell ref="O376:O378"/>
    <mergeCell ref="P376:P378"/>
    <mergeCell ref="J379:K383"/>
    <mergeCell ref="M334:N334"/>
    <mergeCell ref="O334:Q334"/>
    <mergeCell ref="M335:N335"/>
    <mergeCell ref="O335:Q335"/>
    <mergeCell ref="M336:O336"/>
    <mergeCell ref="P336:Q336"/>
    <mergeCell ref="L324:L328"/>
    <mergeCell ref="M324:M328"/>
    <mergeCell ref="N324:N328"/>
    <mergeCell ref="O324:O328"/>
    <mergeCell ref="P324:P328"/>
    <mergeCell ref="M333:N333"/>
    <mergeCell ref="O333:Q333"/>
    <mergeCell ref="M282:N282"/>
    <mergeCell ref="O282:Q282"/>
    <mergeCell ref="M283:N283"/>
    <mergeCell ref="O283:Q283"/>
    <mergeCell ref="J287:K287"/>
    <mergeCell ref="O288:O318"/>
    <mergeCell ref="P291:P320"/>
    <mergeCell ref="L298:L318"/>
    <mergeCell ref="M298:M318"/>
    <mergeCell ref="N298:N318"/>
    <mergeCell ref="J319:K319"/>
    <mergeCell ref="Q319:Q328"/>
    <mergeCell ref="J320:K320"/>
    <mergeCell ref="J321:K323"/>
    <mergeCell ref="L321:L323"/>
    <mergeCell ref="M321:M323"/>
    <mergeCell ref="N321:N323"/>
    <mergeCell ref="O321:O323"/>
    <mergeCell ref="P321:P323"/>
    <mergeCell ref="J324:K328"/>
    <mergeCell ref="M279:N279"/>
    <mergeCell ref="O279:Q279"/>
    <mergeCell ref="M280:N280"/>
    <mergeCell ref="O280:Q280"/>
    <mergeCell ref="M281:O281"/>
    <mergeCell ref="P281:Q281"/>
    <mergeCell ref="L269:L273"/>
    <mergeCell ref="M269:M273"/>
    <mergeCell ref="N269:N273"/>
    <mergeCell ref="O269:O273"/>
    <mergeCell ref="P269:P273"/>
    <mergeCell ref="M278:N278"/>
    <mergeCell ref="O278:Q278"/>
    <mergeCell ref="M227:N227"/>
    <mergeCell ref="O227:Q227"/>
    <mergeCell ref="M228:N228"/>
    <mergeCell ref="O228:Q228"/>
    <mergeCell ref="J232:K232"/>
    <mergeCell ref="P236:P265"/>
    <mergeCell ref="L243:L263"/>
    <mergeCell ref="M243:M263"/>
    <mergeCell ref="N243:N263"/>
    <mergeCell ref="O243:O263"/>
    <mergeCell ref="J264:K264"/>
    <mergeCell ref="Q264:Q273"/>
    <mergeCell ref="J265:K265"/>
    <mergeCell ref="J266:K268"/>
    <mergeCell ref="L266:L268"/>
    <mergeCell ref="M266:M268"/>
    <mergeCell ref="N266:N268"/>
    <mergeCell ref="O266:O268"/>
    <mergeCell ref="P266:P268"/>
    <mergeCell ref="J269:K273"/>
    <mergeCell ref="M224:N224"/>
    <mergeCell ref="O224:Q224"/>
    <mergeCell ref="M225:N225"/>
    <mergeCell ref="O225:Q225"/>
    <mergeCell ref="M226:O226"/>
    <mergeCell ref="P226:Q226"/>
    <mergeCell ref="L214:L218"/>
    <mergeCell ref="M214:M218"/>
    <mergeCell ref="N214:N218"/>
    <mergeCell ref="O214:O218"/>
    <mergeCell ref="P214:P218"/>
    <mergeCell ref="M223:N223"/>
    <mergeCell ref="O223:Q223"/>
    <mergeCell ref="M172:N172"/>
    <mergeCell ref="O172:Q172"/>
    <mergeCell ref="M173:N173"/>
    <mergeCell ref="O173:Q173"/>
    <mergeCell ref="J177:K177"/>
    <mergeCell ref="L181:L210"/>
    <mergeCell ref="M181:M210"/>
    <mergeCell ref="N188:N208"/>
    <mergeCell ref="O188:O208"/>
    <mergeCell ref="P188:P208"/>
    <mergeCell ref="J209:K209"/>
    <mergeCell ref="Q209:Q218"/>
    <mergeCell ref="J210:K210"/>
    <mergeCell ref="J211:K213"/>
    <mergeCell ref="L211:L213"/>
    <mergeCell ref="M211:M213"/>
    <mergeCell ref="N211:N213"/>
    <mergeCell ref="O211:O213"/>
    <mergeCell ref="P211:P213"/>
    <mergeCell ref="J214:K218"/>
    <mergeCell ref="M169:N169"/>
    <mergeCell ref="O169:Q169"/>
    <mergeCell ref="M170:N170"/>
    <mergeCell ref="O170:Q170"/>
    <mergeCell ref="M171:O171"/>
    <mergeCell ref="P171:Q171"/>
    <mergeCell ref="L160:L164"/>
    <mergeCell ref="M160:M164"/>
    <mergeCell ref="N160:N164"/>
    <mergeCell ref="O160:O164"/>
    <mergeCell ref="P160:P164"/>
    <mergeCell ref="M168:N168"/>
    <mergeCell ref="O168:Q168"/>
    <mergeCell ref="J155:K155"/>
    <mergeCell ref="Q155:Q164"/>
    <mergeCell ref="J156:K156"/>
    <mergeCell ref="J157:K159"/>
    <mergeCell ref="L157:L159"/>
    <mergeCell ref="M157:M159"/>
    <mergeCell ref="N157:N159"/>
    <mergeCell ref="O157:O159"/>
    <mergeCell ref="P157:P159"/>
    <mergeCell ref="J160:K164"/>
    <mergeCell ref="M115:N115"/>
    <mergeCell ref="O115:Q115"/>
    <mergeCell ref="M116:N116"/>
    <mergeCell ref="O116:Q116"/>
    <mergeCell ref="J120:K120"/>
    <mergeCell ref="O124:O153"/>
    <mergeCell ref="P124:P153"/>
    <mergeCell ref="M112:N112"/>
    <mergeCell ref="O112:Q112"/>
    <mergeCell ref="M113:N113"/>
    <mergeCell ref="O113:Q113"/>
    <mergeCell ref="M114:O114"/>
    <mergeCell ref="P114:Q114"/>
    <mergeCell ref="L106:L110"/>
    <mergeCell ref="M106:M110"/>
    <mergeCell ref="N106:N110"/>
    <mergeCell ref="O106:O110"/>
    <mergeCell ref="P106:P110"/>
    <mergeCell ref="M111:N111"/>
    <mergeCell ref="O111:Q111"/>
    <mergeCell ref="J101:K101"/>
    <mergeCell ref="Q101:Q110"/>
    <mergeCell ref="J102:K102"/>
    <mergeCell ref="J103:K105"/>
    <mergeCell ref="L103:L105"/>
    <mergeCell ref="M103:M105"/>
    <mergeCell ref="N103:N105"/>
    <mergeCell ref="O103:O105"/>
    <mergeCell ref="P103:P105"/>
    <mergeCell ref="J106:K110"/>
    <mergeCell ref="M62:N62"/>
    <mergeCell ref="O62:Q62"/>
    <mergeCell ref="M63:N63"/>
    <mergeCell ref="O63:Q63"/>
    <mergeCell ref="J67:K67"/>
    <mergeCell ref="O71:O100"/>
    <mergeCell ref="P71:P100"/>
    <mergeCell ref="L78:L98"/>
    <mergeCell ref="M78:M98"/>
    <mergeCell ref="N78:N98"/>
    <mergeCell ref="M59:N59"/>
    <mergeCell ref="O59:Q59"/>
    <mergeCell ref="M60:N60"/>
    <mergeCell ref="O60:Q60"/>
    <mergeCell ref="M61:O61"/>
    <mergeCell ref="P61:Q61"/>
    <mergeCell ref="L50:L54"/>
    <mergeCell ref="M50:M54"/>
    <mergeCell ref="N50:N54"/>
    <mergeCell ref="O50:O54"/>
    <mergeCell ref="P50:P54"/>
    <mergeCell ref="M58:N58"/>
    <mergeCell ref="O58:Q58"/>
    <mergeCell ref="J45:K45"/>
    <mergeCell ref="Q45:Q54"/>
    <mergeCell ref="J46:K46"/>
    <mergeCell ref="J47:K49"/>
    <mergeCell ref="L47:L49"/>
    <mergeCell ref="M47:M49"/>
    <mergeCell ref="N47:N49"/>
    <mergeCell ref="O47:O49"/>
    <mergeCell ref="P47:P49"/>
    <mergeCell ref="J50:K54"/>
    <mergeCell ref="J13:K13"/>
    <mergeCell ref="L17:L44"/>
    <mergeCell ref="M17:M44"/>
    <mergeCell ref="N17:N44"/>
    <mergeCell ref="O24:O44"/>
    <mergeCell ref="P24:P44"/>
    <mergeCell ref="M7:O7"/>
    <mergeCell ref="P7:Q7"/>
    <mergeCell ref="M8:N8"/>
    <mergeCell ref="O8:Q8"/>
    <mergeCell ref="M9:N9"/>
    <mergeCell ref="O9:Q9"/>
    <mergeCell ref="M4:N4"/>
    <mergeCell ref="O4:Q4"/>
    <mergeCell ref="M5:N5"/>
    <mergeCell ref="O5:Q5"/>
    <mergeCell ref="M6:N6"/>
    <mergeCell ref="O6:Q6"/>
    <mergeCell ref="G649:G651"/>
    <mergeCell ref="A652:B656"/>
    <mergeCell ref="C652:C656"/>
    <mergeCell ref="D652:D656"/>
    <mergeCell ref="E652:E656"/>
    <mergeCell ref="F652:F656"/>
    <mergeCell ref="G652:G656"/>
    <mergeCell ref="A615:B615"/>
    <mergeCell ref="D630:D646"/>
    <mergeCell ref="A647:B647"/>
    <mergeCell ref="H647:H656"/>
    <mergeCell ref="A648:B648"/>
    <mergeCell ref="A649:B651"/>
    <mergeCell ref="C649:C651"/>
    <mergeCell ref="D649:D651"/>
    <mergeCell ref="E649:E651"/>
    <mergeCell ref="F649:F651"/>
    <mergeCell ref="D609:F609"/>
    <mergeCell ref="G609:H609"/>
    <mergeCell ref="D610:E610"/>
    <mergeCell ref="F610:H610"/>
    <mergeCell ref="D611:E611"/>
    <mergeCell ref="F611:H611"/>
    <mergeCell ref="D606:E606"/>
    <mergeCell ref="F606:H606"/>
    <mergeCell ref="D607:E607"/>
    <mergeCell ref="F607:H607"/>
    <mergeCell ref="D608:E608"/>
    <mergeCell ref="F608:H608"/>
    <mergeCell ref="H592:H601"/>
    <mergeCell ref="A593:B593"/>
    <mergeCell ref="A594:B596"/>
    <mergeCell ref="C594:C596"/>
    <mergeCell ref="D594:D596"/>
    <mergeCell ref="E594:E596"/>
    <mergeCell ref="D554:F554"/>
    <mergeCell ref="G554:H554"/>
    <mergeCell ref="D555:E555"/>
    <mergeCell ref="F555:H555"/>
    <mergeCell ref="D556:E556"/>
    <mergeCell ref="F556:H556"/>
    <mergeCell ref="F594:F596"/>
    <mergeCell ref="G594:G596"/>
    <mergeCell ref="A597:B601"/>
    <mergeCell ref="C597:C601"/>
    <mergeCell ref="D597:D601"/>
    <mergeCell ref="E597:E601"/>
    <mergeCell ref="F597:F601"/>
    <mergeCell ref="G597:G601"/>
    <mergeCell ref="A560:B560"/>
    <mergeCell ref="D584:D591"/>
    <mergeCell ref="G584:G591"/>
    <mergeCell ref="A592:B592"/>
    <mergeCell ref="D551:E551"/>
    <mergeCell ref="F551:H551"/>
    <mergeCell ref="D552:E552"/>
    <mergeCell ref="F552:H552"/>
    <mergeCell ref="D553:E553"/>
    <mergeCell ref="F553:H553"/>
    <mergeCell ref="A542:B546"/>
    <mergeCell ref="C542:C546"/>
    <mergeCell ref="D542:D546"/>
    <mergeCell ref="E542:E546"/>
    <mergeCell ref="F542:F546"/>
    <mergeCell ref="G542:G546"/>
    <mergeCell ref="A505:B505"/>
    <mergeCell ref="A537:B537"/>
    <mergeCell ref="H537:H546"/>
    <mergeCell ref="A538:B538"/>
    <mergeCell ref="A539:B541"/>
    <mergeCell ref="C539:C541"/>
    <mergeCell ref="D539:D541"/>
    <mergeCell ref="E539:E541"/>
    <mergeCell ref="F539:F541"/>
    <mergeCell ref="G539:G541"/>
    <mergeCell ref="D499:F499"/>
    <mergeCell ref="G499:H499"/>
    <mergeCell ref="D500:E500"/>
    <mergeCell ref="F500:H500"/>
    <mergeCell ref="D501:E501"/>
    <mergeCell ref="F501:H501"/>
    <mergeCell ref="D496:E496"/>
    <mergeCell ref="F496:H496"/>
    <mergeCell ref="D497:E497"/>
    <mergeCell ref="F497:H497"/>
    <mergeCell ref="D498:E498"/>
    <mergeCell ref="F498:H498"/>
    <mergeCell ref="H482:H491"/>
    <mergeCell ref="A483:B483"/>
    <mergeCell ref="A484:B486"/>
    <mergeCell ref="C484:C486"/>
    <mergeCell ref="D484:D486"/>
    <mergeCell ref="E484:E486"/>
    <mergeCell ref="F484:F486"/>
    <mergeCell ref="D444:F444"/>
    <mergeCell ref="G444:H444"/>
    <mergeCell ref="D445:E445"/>
    <mergeCell ref="F445:H445"/>
    <mergeCell ref="D446:E446"/>
    <mergeCell ref="F446:H446"/>
    <mergeCell ref="G484:G486"/>
    <mergeCell ref="A487:B491"/>
    <mergeCell ref="C487:C491"/>
    <mergeCell ref="D487:D491"/>
    <mergeCell ref="E487:E491"/>
    <mergeCell ref="F487:F491"/>
    <mergeCell ref="G487:G491"/>
    <mergeCell ref="A450:B450"/>
    <mergeCell ref="C470:C481"/>
    <mergeCell ref="A482:B482"/>
    <mergeCell ref="D441:E441"/>
    <mergeCell ref="F441:H441"/>
    <mergeCell ref="D442:E442"/>
    <mergeCell ref="F442:H442"/>
    <mergeCell ref="D443:E443"/>
    <mergeCell ref="F443:H443"/>
    <mergeCell ref="F429:F431"/>
    <mergeCell ref="G429:G431"/>
    <mergeCell ref="A432:B436"/>
    <mergeCell ref="C432:C436"/>
    <mergeCell ref="D432:D436"/>
    <mergeCell ref="E432:E436"/>
    <mergeCell ref="F432:F436"/>
    <mergeCell ref="G432:G436"/>
    <mergeCell ref="A395:B395"/>
    <mergeCell ref="D397:D426"/>
    <mergeCell ref="G422:G426"/>
    <mergeCell ref="A427:B427"/>
    <mergeCell ref="H427:H436"/>
    <mergeCell ref="A428:B428"/>
    <mergeCell ref="A429:B431"/>
    <mergeCell ref="C429:C431"/>
    <mergeCell ref="D429:D431"/>
    <mergeCell ref="E429:E431"/>
    <mergeCell ref="D389:F389"/>
    <mergeCell ref="G389:H389"/>
    <mergeCell ref="D390:E390"/>
    <mergeCell ref="F390:H390"/>
    <mergeCell ref="D391:E391"/>
    <mergeCell ref="F391:H391"/>
    <mergeCell ref="D386:E386"/>
    <mergeCell ref="F386:H386"/>
    <mergeCell ref="D387:E387"/>
    <mergeCell ref="F387:H387"/>
    <mergeCell ref="D388:E388"/>
    <mergeCell ref="F388:H388"/>
    <mergeCell ref="H372:H381"/>
    <mergeCell ref="A373:B373"/>
    <mergeCell ref="A374:B376"/>
    <mergeCell ref="C374:C376"/>
    <mergeCell ref="D374:D376"/>
    <mergeCell ref="E374:E376"/>
    <mergeCell ref="F374:F376"/>
    <mergeCell ref="D334:F334"/>
    <mergeCell ref="G334:H334"/>
    <mergeCell ref="D335:E335"/>
    <mergeCell ref="F335:H335"/>
    <mergeCell ref="D336:E336"/>
    <mergeCell ref="F336:H336"/>
    <mergeCell ref="G374:G376"/>
    <mergeCell ref="A377:B381"/>
    <mergeCell ref="C377:C381"/>
    <mergeCell ref="D377:D381"/>
    <mergeCell ref="E377:E381"/>
    <mergeCell ref="F377:F381"/>
    <mergeCell ref="G377:G381"/>
    <mergeCell ref="A340:B340"/>
    <mergeCell ref="C342:C371"/>
    <mergeCell ref="A372:B372"/>
    <mergeCell ref="D331:E331"/>
    <mergeCell ref="F331:H331"/>
    <mergeCell ref="D332:E332"/>
    <mergeCell ref="F332:H332"/>
    <mergeCell ref="D333:E333"/>
    <mergeCell ref="F333:H333"/>
    <mergeCell ref="G319:G321"/>
    <mergeCell ref="A322:B326"/>
    <mergeCell ref="C322:C326"/>
    <mergeCell ref="D322:D326"/>
    <mergeCell ref="E322:E326"/>
    <mergeCell ref="F322:F326"/>
    <mergeCell ref="G322:G326"/>
    <mergeCell ref="A285:B285"/>
    <mergeCell ref="F300:F316"/>
    <mergeCell ref="A317:B317"/>
    <mergeCell ref="H317:H326"/>
    <mergeCell ref="A318:B318"/>
    <mergeCell ref="A319:B321"/>
    <mergeCell ref="C319:C321"/>
    <mergeCell ref="D319:D321"/>
    <mergeCell ref="E319:E321"/>
    <mergeCell ref="F319:F321"/>
    <mergeCell ref="D279:F279"/>
    <mergeCell ref="G279:H279"/>
    <mergeCell ref="D280:E280"/>
    <mergeCell ref="F280:H280"/>
    <mergeCell ref="D281:E281"/>
    <mergeCell ref="F281:H281"/>
    <mergeCell ref="D276:E276"/>
    <mergeCell ref="F276:H276"/>
    <mergeCell ref="D277:E277"/>
    <mergeCell ref="F277:H277"/>
    <mergeCell ref="D278:E278"/>
    <mergeCell ref="F278:H278"/>
    <mergeCell ref="A267:B271"/>
    <mergeCell ref="C267:C271"/>
    <mergeCell ref="D267:D271"/>
    <mergeCell ref="E267:E271"/>
    <mergeCell ref="F267:F271"/>
    <mergeCell ref="G267:G271"/>
    <mergeCell ref="A230:B230"/>
    <mergeCell ref="A262:B262"/>
    <mergeCell ref="H262:H271"/>
    <mergeCell ref="A263:B263"/>
    <mergeCell ref="A264:B266"/>
    <mergeCell ref="C264:C266"/>
    <mergeCell ref="D264:D266"/>
    <mergeCell ref="E264:E266"/>
    <mergeCell ref="F264:F266"/>
    <mergeCell ref="G264:G266"/>
    <mergeCell ref="D224:F224"/>
    <mergeCell ref="G224:H224"/>
    <mergeCell ref="D225:E225"/>
    <mergeCell ref="F225:H225"/>
    <mergeCell ref="D226:E226"/>
    <mergeCell ref="F226:H226"/>
    <mergeCell ref="D221:E221"/>
    <mergeCell ref="F221:H221"/>
    <mergeCell ref="D222:E222"/>
    <mergeCell ref="F222:H222"/>
    <mergeCell ref="D223:E223"/>
    <mergeCell ref="F223:H223"/>
    <mergeCell ref="A212:B216"/>
    <mergeCell ref="C212:C216"/>
    <mergeCell ref="D212:D216"/>
    <mergeCell ref="E212:E216"/>
    <mergeCell ref="F212:F216"/>
    <mergeCell ref="G212:G216"/>
    <mergeCell ref="A175:B175"/>
    <mergeCell ref="A207:B207"/>
    <mergeCell ref="H207:H216"/>
    <mergeCell ref="A208:B208"/>
    <mergeCell ref="A209:B211"/>
    <mergeCell ref="C209:C211"/>
    <mergeCell ref="D209:D211"/>
    <mergeCell ref="E209:E211"/>
    <mergeCell ref="F209:F211"/>
    <mergeCell ref="G209:G211"/>
    <mergeCell ref="D169:F169"/>
    <mergeCell ref="G169:H169"/>
    <mergeCell ref="D170:E170"/>
    <mergeCell ref="F170:H170"/>
    <mergeCell ref="D171:E171"/>
    <mergeCell ref="F171:H171"/>
    <mergeCell ref="D166:E166"/>
    <mergeCell ref="F166:H166"/>
    <mergeCell ref="D167:E167"/>
    <mergeCell ref="F167:H167"/>
    <mergeCell ref="D168:E168"/>
    <mergeCell ref="F168:H168"/>
    <mergeCell ref="A158:B162"/>
    <mergeCell ref="C158:C162"/>
    <mergeCell ref="D158:D162"/>
    <mergeCell ref="E158:E162"/>
    <mergeCell ref="F158:F162"/>
    <mergeCell ref="G158:G162"/>
    <mergeCell ref="A121:B121"/>
    <mergeCell ref="A153:B153"/>
    <mergeCell ref="H153:H162"/>
    <mergeCell ref="A154:B154"/>
    <mergeCell ref="A155:B157"/>
    <mergeCell ref="C155:C157"/>
    <mergeCell ref="D155:D157"/>
    <mergeCell ref="E155:E157"/>
    <mergeCell ref="F155:F157"/>
    <mergeCell ref="G155:G157"/>
    <mergeCell ref="D115:F115"/>
    <mergeCell ref="G115:H115"/>
    <mergeCell ref="D116:E116"/>
    <mergeCell ref="F116:H116"/>
    <mergeCell ref="D117:E117"/>
    <mergeCell ref="F117:H117"/>
    <mergeCell ref="D112:E112"/>
    <mergeCell ref="F112:H112"/>
    <mergeCell ref="D113:E113"/>
    <mergeCell ref="F113:H113"/>
    <mergeCell ref="D114:E114"/>
    <mergeCell ref="F114:H114"/>
    <mergeCell ref="A104:B108"/>
    <mergeCell ref="C104:C108"/>
    <mergeCell ref="D104:D108"/>
    <mergeCell ref="E104:E108"/>
    <mergeCell ref="F104:F108"/>
    <mergeCell ref="G104:G108"/>
    <mergeCell ref="A67:B67"/>
    <mergeCell ref="A99:B99"/>
    <mergeCell ref="H99:H108"/>
    <mergeCell ref="A100:B100"/>
    <mergeCell ref="A101:B103"/>
    <mergeCell ref="C101:C103"/>
    <mergeCell ref="D101:D103"/>
    <mergeCell ref="E101:E103"/>
    <mergeCell ref="F101:F103"/>
    <mergeCell ref="G101:G103"/>
    <mergeCell ref="D61:F61"/>
    <mergeCell ref="G61:H61"/>
    <mergeCell ref="D62:E62"/>
    <mergeCell ref="F62:H62"/>
    <mergeCell ref="D63:E63"/>
    <mergeCell ref="F63:H63"/>
    <mergeCell ref="D58:E58"/>
    <mergeCell ref="F58:H58"/>
    <mergeCell ref="D59:E59"/>
    <mergeCell ref="F59:H59"/>
    <mergeCell ref="D60:E60"/>
    <mergeCell ref="F60:H60"/>
    <mergeCell ref="A50:B54"/>
    <mergeCell ref="C50:C54"/>
    <mergeCell ref="D50:D54"/>
    <mergeCell ref="E50:E54"/>
    <mergeCell ref="F50:F54"/>
    <mergeCell ref="G50:G54"/>
    <mergeCell ref="A13:B13"/>
    <mergeCell ref="A45:B45"/>
    <mergeCell ref="H45:H54"/>
    <mergeCell ref="A46:B46"/>
    <mergeCell ref="A47:B49"/>
    <mergeCell ref="C47:C49"/>
    <mergeCell ref="D47:D49"/>
    <mergeCell ref="E47:E49"/>
    <mergeCell ref="F47:F49"/>
    <mergeCell ref="G47:G49"/>
    <mergeCell ref="D7:F7"/>
    <mergeCell ref="G7:H7"/>
    <mergeCell ref="D8:E8"/>
    <mergeCell ref="F8:H8"/>
    <mergeCell ref="D9:E9"/>
    <mergeCell ref="F9:H9"/>
    <mergeCell ref="D4:E4"/>
    <mergeCell ref="F4:H4"/>
    <mergeCell ref="D5:E5"/>
    <mergeCell ref="F5:H5"/>
    <mergeCell ref="D6:E6"/>
    <mergeCell ref="F6:H6"/>
  </mergeCells>
  <conditionalFormatting sqref="C14:C21 C24:C35 C37:C44 D40:G44">
    <cfRule type="cellIs" dxfId="423" priority="424" operator="lessThan">
      <formula>$C$119</formula>
    </cfRule>
  </conditionalFormatting>
  <conditionalFormatting sqref="D14:D21 D24:D35 D37:D39">
    <cfRule type="cellIs" dxfId="422" priority="423" operator="lessThan">
      <formula>$D$119</formula>
    </cfRule>
  </conditionalFormatting>
  <conditionalFormatting sqref="E14:E21 E24:E35 E37:E39">
    <cfRule type="cellIs" dxfId="421" priority="422" operator="lessThan">
      <formula>$E$119</formula>
    </cfRule>
  </conditionalFormatting>
  <conditionalFormatting sqref="F14:F21 F24:F35 F37:F39">
    <cfRule type="cellIs" dxfId="420" priority="421" operator="lessThan">
      <formula>$D$119</formula>
    </cfRule>
  </conditionalFormatting>
  <conditionalFormatting sqref="G14:G21 G24:G35 G37:G39">
    <cfRule type="cellIs" dxfId="419" priority="420" operator="lessThan">
      <formula>$E$119</formula>
    </cfRule>
  </conditionalFormatting>
  <conditionalFormatting sqref="C36">
    <cfRule type="cellIs" dxfId="418" priority="416" operator="lessThan">
      <formula>$C$119</formula>
    </cfRule>
  </conditionalFormatting>
  <conditionalFormatting sqref="D36">
    <cfRule type="cellIs" dxfId="417" priority="415" operator="lessThan">
      <formula>$D$119</formula>
    </cfRule>
  </conditionalFormatting>
  <conditionalFormatting sqref="E36">
    <cfRule type="cellIs" dxfId="416" priority="414" operator="lessThan">
      <formula>$E$119</formula>
    </cfRule>
  </conditionalFormatting>
  <conditionalFormatting sqref="C22:C23">
    <cfRule type="cellIs" dxfId="415" priority="419" operator="lessThan">
      <formula>$C$119</formula>
    </cfRule>
  </conditionalFormatting>
  <conditionalFormatting sqref="F22:F23 D22:D23">
    <cfRule type="cellIs" dxfId="414" priority="418" operator="lessThan">
      <formula>$D$119</formula>
    </cfRule>
  </conditionalFormatting>
  <conditionalFormatting sqref="G22:G23 E22:E23">
    <cfRule type="cellIs" dxfId="413" priority="417" operator="lessThan">
      <formula>$E$119</formula>
    </cfRule>
  </conditionalFormatting>
  <conditionalFormatting sqref="F36">
    <cfRule type="cellIs" dxfId="412" priority="413" operator="lessThan">
      <formula>$D$119</formula>
    </cfRule>
  </conditionalFormatting>
  <conditionalFormatting sqref="G36">
    <cfRule type="cellIs" dxfId="411" priority="412" operator="lessThan">
      <formula>$E$119</formula>
    </cfRule>
  </conditionalFormatting>
  <conditionalFormatting sqref="C68 C83:C89 C91:C93 C71:C74 C97:G98">
    <cfRule type="cellIs" dxfId="410" priority="411" operator="lessThan">
      <formula>$C$119</formula>
    </cfRule>
  </conditionalFormatting>
  <conditionalFormatting sqref="D68 D83:D89 D91:D93 D71:D74">
    <cfRule type="cellIs" dxfId="409" priority="410" operator="lessThan">
      <formula>$D$119</formula>
    </cfRule>
  </conditionalFormatting>
  <conditionalFormatting sqref="E68 E83:E89 E91:E93 E71:E74">
    <cfRule type="cellIs" dxfId="408" priority="409" operator="lessThan">
      <formula>$E$119</formula>
    </cfRule>
  </conditionalFormatting>
  <conditionalFormatting sqref="F68 F83:F89 F91:F93 F71:F74">
    <cfRule type="cellIs" dxfId="407" priority="408" operator="lessThan">
      <formula>$D$119</formula>
    </cfRule>
  </conditionalFormatting>
  <conditionalFormatting sqref="G68 G83:G89 G91:G93 G71:G74">
    <cfRule type="cellIs" dxfId="406" priority="407" operator="lessThan">
      <formula>$E$119</formula>
    </cfRule>
  </conditionalFormatting>
  <conditionalFormatting sqref="C90">
    <cfRule type="cellIs" dxfId="405" priority="406" operator="lessThan">
      <formula>$C$119</formula>
    </cfRule>
  </conditionalFormatting>
  <conditionalFormatting sqref="D90">
    <cfRule type="cellIs" dxfId="404" priority="405" operator="lessThan">
      <formula>$D$119</formula>
    </cfRule>
  </conditionalFormatting>
  <conditionalFormatting sqref="E90">
    <cfRule type="cellIs" dxfId="403" priority="404" operator="lessThan">
      <formula>$E$119</formula>
    </cfRule>
  </conditionalFormatting>
  <conditionalFormatting sqref="F90">
    <cfRule type="cellIs" dxfId="402" priority="403" operator="lessThan">
      <formula>$D$119</formula>
    </cfRule>
  </conditionalFormatting>
  <conditionalFormatting sqref="G90">
    <cfRule type="cellIs" dxfId="401" priority="402" operator="lessThan">
      <formula>$E$119</formula>
    </cfRule>
  </conditionalFormatting>
  <conditionalFormatting sqref="C122 C134:C143 C145:C147 C125:C129 C151:G152">
    <cfRule type="cellIs" dxfId="400" priority="401" operator="lessThan">
      <formula>$C$119</formula>
    </cfRule>
  </conditionalFormatting>
  <conditionalFormatting sqref="D122 D134:D143 D145:D147 D125:D129">
    <cfRule type="cellIs" dxfId="399" priority="400" operator="lessThan">
      <formula>$D$119</formula>
    </cfRule>
  </conditionalFormatting>
  <conditionalFormatting sqref="E122 E134:E143 E145:E147 E125:E129">
    <cfRule type="cellIs" dxfId="398" priority="399" operator="lessThan">
      <formula>$E$119</formula>
    </cfRule>
  </conditionalFormatting>
  <conditionalFormatting sqref="F122 F134:F143 F145:F147 F125:F129">
    <cfRule type="cellIs" dxfId="397" priority="398" operator="lessThan">
      <formula>$D$119</formula>
    </cfRule>
  </conditionalFormatting>
  <conditionalFormatting sqref="G122 G134:G143 G145:G147 G125:G129">
    <cfRule type="cellIs" dxfId="396" priority="397" operator="lessThan">
      <formula>$E$119</formula>
    </cfRule>
  </conditionalFormatting>
  <conditionalFormatting sqref="C130">
    <cfRule type="cellIs" dxfId="395" priority="396" operator="lessThan">
      <formula>$C$119</formula>
    </cfRule>
  </conditionalFormatting>
  <conditionalFormatting sqref="F130 D130">
    <cfRule type="cellIs" dxfId="394" priority="395" operator="lessThan">
      <formula>$D$119</formula>
    </cfRule>
  </conditionalFormatting>
  <conditionalFormatting sqref="G130 E130">
    <cfRule type="cellIs" dxfId="393" priority="394" operator="lessThan">
      <formula>$E$119</formula>
    </cfRule>
  </conditionalFormatting>
  <conditionalFormatting sqref="C144">
    <cfRule type="cellIs" dxfId="392" priority="393" operator="lessThan">
      <formula>$C$119</formula>
    </cfRule>
  </conditionalFormatting>
  <conditionalFormatting sqref="D144">
    <cfRule type="cellIs" dxfId="391" priority="392" operator="lessThan">
      <formula>$D$119</formula>
    </cfRule>
  </conditionalFormatting>
  <conditionalFormatting sqref="E144">
    <cfRule type="cellIs" dxfId="390" priority="391" operator="lessThan">
      <formula>$E$119</formula>
    </cfRule>
  </conditionalFormatting>
  <conditionalFormatting sqref="F144">
    <cfRule type="cellIs" dxfId="389" priority="390" operator="lessThan">
      <formula>$D$119</formula>
    </cfRule>
  </conditionalFormatting>
  <conditionalFormatting sqref="G144">
    <cfRule type="cellIs" dxfId="388" priority="389" operator="lessThan">
      <formula>$E$119</formula>
    </cfRule>
  </conditionalFormatting>
  <conditionalFormatting sqref="C176 C188:C197 C199:C201 C179:C183 C205:G206">
    <cfRule type="cellIs" dxfId="387" priority="388" operator="lessThan">
      <formula>$C$119</formula>
    </cfRule>
  </conditionalFormatting>
  <conditionalFormatting sqref="D176 D188:D197 D199:D201 D179:D183">
    <cfRule type="cellIs" dxfId="386" priority="387" operator="lessThan">
      <formula>$D$119</formula>
    </cfRule>
  </conditionalFormatting>
  <conditionalFormatting sqref="E176 E188:E197 E199:E201 E179:E183">
    <cfRule type="cellIs" dxfId="385" priority="386" operator="lessThan">
      <formula>$E$119</formula>
    </cfRule>
  </conditionalFormatting>
  <conditionalFormatting sqref="F176 F188:F197 F199:F201 F179:F183">
    <cfRule type="cellIs" dxfId="384" priority="385" operator="lessThan">
      <formula>$D$119</formula>
    </cfRule>
  </conditionalFormatting>
  <conditionalFormatting sqref="G176 G188:G197 G199:G201 G179:G183">
    <cfRule type="cellIs" dxfId="383" priority="384" operator="lessThan">
      <formula>$E$119</formula>
    </cfRule>
  </conditionalFormatting>
  <conditionalFormatting sqref="C184">
    <cfRule type="cellIs" dxfId="382" priority="383" operator="lessThan">
      <formula>$C$119</formula>
    </cfRule>
  </conditionalFormatting>
  <conditionalFormatting sqref="F184 D184">
    <cfRule type="cellIs" dxfId="381" priority="382" operator="lessThan">
      <formula>$D$119</formula>
    </cfRule>
  </conditionalFormatting>
  <conditionalFormatting sqref="G184 E184">
    <cfRule type="cellIs" dxfId="380" priority="381" operator="lessThan">
      <formula>$E$119</formula>
    </cfRule>
  </conditionalFormatting>
  <conditionalFormatting sqref="C198">
    <cfRule type="cellIs" dxfId="379" priority="380" operator="lessThan">
      <formula>$C$119</formula>
    </cfRule>
  </conditionalFormatting>
  <conditionalFormatting sqref="D198">
    <cfRule type="cellIs" dxfId="378" priority="379" operator="lessThan">
      <formula>$D$119</formula>
    </cfRule>
  </conditionalFormatting>
  <conditionalFormatting sqref="E198">
    <cfRule type="cellIs" dxfId="377" priority="378" operator="lessThan">
      <formula>$E$119</formula>
    </cfRule>
  </conditionalFormatting>
  <conditionalFormatting sqref="F198">
    <cfRule type="cellIs" dxfId="376" priority="377" operator="lessThan">
      <formula>$D$119</formula>
    </cfRule>
  </conditionalFormatting>
  <conditionalFormatting sqref="G198">
    <cfRule type="cellIs" dxfId="375" priority="376" operator="lessThan">
      <formula>$E$119</formula>
    </cfRule>
  </conditionalFormatting>
  <conditionalFormatting sqref="C231 C243:C252 C254:C256 C234 C238 C260:G261">
    <cfRule type="cellIs" dxfId="374" priority="375" operator="lessThan">
      <formula>$C$119</formula>
    </cfRule>
  </conditionalFormatting>
  <conditionalFormatting sqref="D231 D243:D252 D254:D256 D234 D238">
    <cfRule type="cellIs" dxfId="373" priority="374" operator="lessThan">
      <formula>$D$119</formula>
    </cfRule>
  </conditionalFormatting>
  <conditionalFormatting sqref="E231 E243:E252 E254:E256 E234 E238">
    <cfRule type="cellIs" dxfId="372" priority="373" operator="lessThan">
      <formula>$E$119</formula>
    </cfRule>
  </conditionalFormatting>
  <conditionalFormatting sqref="F231 F243:F252 F254:F256 F234 F238">
    <cfRule type="cellIs" dxfId="371" priority="372" operator="lessThan">
      <formula>$D$119</formula>
    </cfRule>
  </conditionalFormatting>
  <conditionalFormatting sqref="G231 G243:G252 G254:G256 G234 G238">
    <cfRule type="cellIs" dxfId="370" priority="371" operator="lessThan">
      <formula>$E$119</formula>
    </cfRule>
  </conditionalFormatting>
  <conditionalFormatting sqref="C239">
    <cfRule type="cellIs" dxfId="369" priority="370" operator="lessThan">
      <formula>$C$119</formula>
    </cfRule>
  </conditionalFormatting>
  <conditionalFormatting sqref="F239 D239">
    <cfRule type="cellIs" dxfId="368" priority="369" operator="lessThan">
      <formula>$D$119</formula>
    </cfRule>
  </conditionalFormatting>
  <conditionalFormatting sqref="G239 E239">
    <cfRule type="cellIs" dxfId="367" priority="368" operator="lessThan">
      <formula>$E$119</formula>
    </cfRule>
  </conditionalFormatting>
  <conditionalFormatting sqref="C253">
    <cfRule type="cellIs" dxfId="366" priority="367" operator="lessThan">
      <formula>$C$119</formula>
    </cfRule>
  </conditionalFormatting>
  <conditionalFormatting sqref="D253">
    <cfRule type="cellIs" dxfId="365" priority="366" operator="lessThan">
      <formula>$D$119</formula>
    </cfRule>
  </conditionalFormatting>
  <conditionalFormatting sqref="E253">
    <cfRule type="cellIs" dxfId="364" priority="365" operator="lessThan">
      <formula>$E$119</formula>
    </cfRule>
  </conditionalFormatting>
  <conditionalFormatting sqref="F253">
    <cfRule type="cellIs" dxfId="363" priority="364" operator="lessThan">
      <formula>$D$119</formula>
    </cfRule>
  </conditionalFormatting>
  <conditionalFormatting sqref="G253">
    <cfRule type="cellIs" dxfId="362" priority="363" operator="lessThan">
      <formula>$E$119</formula>
    </cfRule>
  </conditionalFormatting>
  <conditionalFormatting sqref="C286 C298:C307 C309:C316 D312:E316 C289 C293 G312:G316">
    <cfRule type="cellIs" dxfId="361" priority="362" operator="lessThan">
      <formula>$C$119</formula>
    </cfRule>
  </conditionalFormatting>
  <conditionalFormatting sqref="D286 D298:D307 D309:D311 D289 D293">
    <cfRule type="cellIs" dxfId="360" priority="361" operator="lessThan">
      <formula>$D$119</formula>
    </cfRule>
  </conditionalFormatting>
  <conditionalFormatting sqref="E286 E298:E307 E309:E311 E289 E293">
    <cfRule type="cellIs" dxfId="359" priority="360" operator="lessThan">
      <formula>$E$119</formula>
    </cfRule>
  </conditionalFormatting>
  <conditionalFormatting sqref="F286 F298:F299 F289 F293">
    <cfRule type="cellIs" dxfId="358" priority="359" operator="lessThan">
      <formula>$D$119</formula>
    </cfRule>
  </conditionalFormatting>
  <conditionalFormatting sqref="G286 G298:G307 G309:G311 G289 G293">
    <cfRule type="cellIs" dxfId="357" priority="358" operator="lessThan">
      <formula>$E$119</formula>
    </cfRule>
  </conditionalFormatting>
  <conditionalFormatting sqref="C294">
    <cfRule type="cellIs" dxfId="356" priority="357" operator="lessThan">
      <formula>$C$119</formula>
    </cfRule>
  </conditionalFormatting>
  <conditionalFormatting sqref="F294 D294">
    <cfRule type="cellIs" dxfId="355" priority="356" operator="lessThan">
      <formula>$D$119</formula>
    </cfRule>
  </conditionalFormatting>
  <conditionalFormatting sqref="G294 E294">
    <cfRule type="cellIs" dxfId="354" priority="355" operator="lessThan">
      <formula>$E$119</formula>
    </cfRule>
  </conditionalFormatting>
  <conditionalFormatting sqref="C308">
    <cfRule type="cellIs" dxfId="353" priority="354" operator="lessThan">
      <formula>$C$119</formula>
    </cfRule>
  </conditionalFormatting>
  <conditionalFormatting sqref="D308">
    <cfRule type="cellIs" dxfId="352" priority="353" operator="lessThan">
      <formula>$D$119</formula>
    </cfRule>
  </conditionalFormatting>
  <conditionalFormatting sqref="E308">
    <cfRule type="cellIs" dxfId="351" priority="352" operator="lessThan">
      <formula>$E$119</formula>
    </cfRule>
  </conditionalFormatting>
  <conditionalFormatting sqref="G308">
    <cfRule type="cellIs" dxfId="350" priority="351" operator="lessThan">
      <formula>$E$119</formula>
    </cfRule>
  </conditionalFormatting>
  <conditionalFormatting sqref="C341 D367:G371">
    <cfRule type="cellIs" dxfId="349" priority="350" operator="lessThan">
      <formula>$C$119</formula>
    </cfRule>
  </conditionalFormatting>
  <conditionalFormatting sqref="D341:D348 D351:D362 D364:D366">
    <cfRule type="cellIs" dxfId="348" priority="349" operator="lessThan">
      <formula>$D$119</formula>
    </cfRule>
  </conditionalFormatting>
  <conditionalFormatting sqref="E341:E348 E351:E362 E364:E366">
    <cfRule type="cellIs" dxfId="347" priority="348" operator="lessThan">
      <formula>$E$119</formula>
    </cfRule>
  </conditionalFormatting>
  <conditionalFormatting sqref="F341:F348 F351:F362 F364:F366">
    <cfRule type="cellIs" dxfId="346" priority="347" operator="lessThan">
      <formula>$D$119</formula>
    </cfRule>
  </conditionalFormatting>
  <conditionalFormatting sqref="G341:G348 G351:G362 G364:G366">
    <cfRule type="cellIs" dxfId="345" priority="346" operator="lessThan">
      <formula>$E$119</formula>
    </cfRule>
  </conditionalFormatting>
  <conditionalFormatting sqref="F349:F350 D349:D350">
    <cfRule type="cellIs" dxfId="344" priority="345" operator="lessThan">
      <formula>$D$119</formula>
    </cfRule>
  </conditionalFormatting>
  <conditionalFormatting sqref="G349:G350 E349:E350">
    <cfRule type="cellIs" dxfId="343" priority="344" operator="lessThan">
      <formula>$E$119</formula>
    </cfRule>
  </conditionalFormatting>
  <conditionalFormatting sqref="D363">
    <cfRule type="cellIs" dxfId="342" priority="343" operator="lessThan">
      <formula>$D$119</formula>
    </cfRule>
  </conditionalFormatting>
  <conditionalFormatting sqref="E363">
    <cfRule type="cellIs" dxfId="341" priority="342" operator="lessThan">
      <formula>$E$119</formula>
    </cfRule>
  </conditionalFormatting>
  <conditionalFormatting sqref="F363">
    <cfRule type="cellIs" dxfId="340" priority="341" operator="lessThan">
      <formula>$D$119</formula>
    </cfRule>
  </conditionalFormatting>
  <conditionalFormatting sqref="G363">
    <cfRule type="cellIs" dxfId="339" priority="340" operator="lessThan">
      <formula>$E$119</formula>
    </cfRule>
  </conditionalFormatting>
  <conditionalFormatting sqref="C396 C406:C417 C419:C426 C399:C403 E422:F426">
    <cfRule type="cellIs" dxfId="338" priority="339" operator="lessThan">
      <formula>$C$119</formula>
    </cfRule>
  </conditionalFormatting>
  <conditionalFormatting sqref="D396">
    <cfRule type="cellIs" dxfId="337" priority="338" operator="lessThan">
      <formula>$D$119</formula>
    </cfRule>
  </conditionalFormatting>
  <conditionalFormatting sqref="E396 E406:E417 E419:E421 E399:E403">
    <cfRule type="cellIs" dxfId="336" priority="337" operator="lessThan">
      <formula>$E$119</formula>
    </cfRule>
  </conditionalFormatting>
  <conditionalFormatting sqref="F396 F406:F417 F419:F421 F399:F403">
    <cfRule type="cellIs" dxfId="335" priority="336" operator="lessThan">
      <formula>$D$119</formula>
    </cfRule>
  </conditionalFormatting>
  <conditionalFormatting sqref="G396 G406:G417 G419:G421 G399:G403">
    <cfRule type="cellIs" dxfId="334" priority="335" operator="lessThan">
      <formula>$E$119</formula>
    </cfRule>
  </conditionalFormatting>
  <conditionalFormatting sqref="C404:C405">
    <cfRule type="cellIs" dxfId="333" priority="334" operator="lessThan">
      <formula>$C$119</formula>
    </cfRule>
  </conditionalFormatting>
  <conditionalFormatting sqref="F404:F405">
    <cfRule type="cellIs" dxfId="332" priority="333" operator="lessThan">
      <formula>$D$119</formula>
    </cfRule>
  </conditionalFormatting>
  <conditionalFormatting sqref="G404:G405 E404:E405">
    <cfRule type="cellIs" dxfId="331" priority="332" operator="lessThan">
      <formula>$E$119</formula>
    </cfRule>
  </conditionalFormatting>
  <conditionalFormatting sqref="C418">
    <cfRule type="cellIs" dxfId="330" priority="331" operator="lessThan">
      <formula>$C$119</formula>
    </cfRule>
  </conditionalFormatting>
  <conditionalFormatting sqref="E418">
    <cfRule type="cellIs" dxfId="329" priority="330" operator="lessThan">
      <formula>$E$119</formula>
    </cfRule>
  </conditionalFormatting>
  <conditionalFormatting sqref="F418">
    <cfRule type="cellIs" dxfId="328" priority="329" operator="lessThan">
      <formula>$D$119</formula>
    </cfRule>
  </conditionalFormatting>
  <conditionalFormatting sqref="G418">
    <cfRule type="cellIs" dxfId="327" priority="328" operator="lessThan">
      <formula>$E$119</formula>
    </cfRule>
  </conditionalFormatting>
  <conditionalFormatting sqref="C451 C461:C469 D477:G481 C454:C458">
    <cfRule type="cellIs" dxfId="326" priority="327" operator="lessThan">
      <formula>$C$119</formula>
    </cfRule>
  </conditionalFormatting>
  <conditionalFormatting sqref="D451 D461:D472 D474:D476 D454:D458">
    <cfRule type="cellIs" dxfId="325" priority="326" operator="lessThan">
      <formula>$D$119</formula>
    </cfRule>
  </conditionalFormatting>
  <conditionalFormatting sqref="E451 E461:E472 E474:E476 E454:E458">
    <cfRule type="cellIs" dxfId="324" priority="325" operator="lessThan">
      <formula>$E$119</formula>
    </cfRule>
  </conditionalFormatting>
  <conditionalFormatting sqref="F451 F461:F472 F474:F476 F454:F458">
    <cfRule type="cellIs" dxfId="323" priority="324" operator="lessThan">
      <formula>$D$119</formula>
    </cfRule>
  </conditionalFormatting>
  <conditionalFormatting sqref="G451 G461:G472 G474:G476 G454:G458">
    <cfRule type="cellIs" dxfId="322" priority="323" operator="lessThan">
      <formula>$E$119</formula>
    </cfRule>
  </conditionalFormatting>
  <conditionalFormatting sqref="C459:C460">
    <cfRule type="cellIs" dxfId="321" priority="322" operator="lessThan">
      <formula>$C$119</formula>
    </cfRule>
  </conditionalFormatting>
  <conditionalFormatting sqref="F459:F460 D459:D460">
    <cfRule type="cellIs" dxfId="320" priority="321" operator="lessThan">
      <formula>$D$119</formula>
    </cfRule>
  </conditionalFormatting>
  <conditionalFormatting sqref="G459:G460 E459:E460">
    <cfRule type="cellIs" dxfId="319" priority="320" operator="lessThan">
      <formula>$E$119</formula>
    </cfRule>
  </conditionalFormatting>
  <conditionalFormatting sqref="D473">
    <cfRule type="cellIs" dxfId="318" priority="319" operator="lessThan">
      <formula>$D$119</formula>
    </cfRule>
  </conditionalFormatting>
  <conditionalFormatting sqref="E473">
    <cfRule type="cellIs" dxfId="317" priority="318" operator="lessThan">
      <formula>$E$119</formula>
    </cfRule>
  </conditionalFormatting>
  <conditionalFormatting sqref="F473">
    <cfRule type="cellIs" dxfId="316" priority="317" operator="lessThan">
      <formula>$D$119</formula>
    </cfRule>
  </conditionalFormatting>
  <conditionalFormatting sqref="G473">
    <cfRule type="cellIs" dxfId="315" priority="316" operator="lessThan">
      <formula>$E$119</formula>
    </cfRule>
  </conditionalFormatting>
  <conditionalFormatting sqref="C506 C518:C527 C529:C536 D532:G536 C509 C513">
    <cfRule type="cellIs" dxfId="314" priority="315" operator="lessThan">
      <formula>$C$119</formula>
    </cfRule>
  </conditionalFormatting>
  <conditionalFormatting sqref="D506 D518:D527 D529:D531 D509 D513">
    <cfRule type="cellIs" dxfId="313" priority="314" operator="lessThan">
      <formula>$D$119</formula>
    </cfRule>
  </conditionalFormatting>
  <conditionalFormatting sqref="E506 E518:E527 E529:E531 E509 E513">
    <cfRule type="cellIs" dxfId="312" priority="313" operator="lessThan">
      <formula>$E$119</formula>
    </cfRule>
  </conditionalFormatting>
  <conditionalFormatting sqref="F506 F518:F527 F529:F531 F509 F513">
    <cfRule type="cellIs" dxfId="311" priority="312" operator="lessThan">
      <formula>$D$119</formula>
    </cfRule>
  </conditionalFormatting>
  <conditionalFormatting sqref="G506 G518:G527 G529:G531 G509 G513">
    <cfRule type="cellIs" dxfId="310" priority="311" operator="lessThan">
      <formula>$E$119</formula>
    </cfRule>
  </conditionalFormatting>
  <conditionalFormatting sqref="C514">
    <cfRule type="cellIs" dxfId="309" priority="310" operator="lessThan">
      <formula>$C$119</formula>
    </cfRule>
  </conditionalFormatting>
  <conditionalFormatting sqref="F514 D514">
    <cfRule type="cellIs" dxfId="308" priority="309" operator="lessThan">
      <formula>$D$119</formula>
    </cfRule>
  </conditionalFormatting>
  <conditionalFormatting sqref="G514 E514">
    <cfRule type="cellIs" dxfId="307" priority="308" operator="lessThan">
      <formula>$E$119</formula>
    </cfRule>
  </conditionalFormatting>
  <conditionalFormatting sqref="C528">
    <cfRule type="cellIs" dxfId="306" priority="307" operator="lessThan">
      <formula>$C$119</formula>
    </cfRule>
  </conditionalFormatting>
  <conditionalFormatting sqref="D528">
    <cfRule type="cellIs" dxfId="305" priority="306" operator="lessThan">
      <formula>$D$119</formula>
    </cfRule>
  </conditionalFormatting>
  <conditionalFormatting sqref="E528">
    <cfRule type="cellIs" dxfId="304" priority="305" operator="lessThan">
      <formula>$E$119</formula>
    </cfRule>
  </conditionalFormatting>
  <conditionalFormatting sqref="F528">
    <cfRule type="cellIs" dxfId="303" priority="304" operator="lessThan">
      <formula>$D$119</formula>
    </cfRule>
  </conditionalFormatting>
  <conditionalFormatting sqref="G528">
    <cfRule type="cellIs" dxfId="302" priority="303" operator="lessThan">
      <formula>$E$119</formula>
    </cfRule>
  </conditionalFormatting>
  <conditionalFormatting sqref="C561 C573:C582 C584:C591 E587:F591 C564 C568">
    <cfRule type="cellIs" dxfId="301" priority="302" operator="lessThan">
      <formula>$C$119</formula>
    </cfRule>
  </conditionalFormatting>
  <conditionalFormatting sqref="D561 D573:D582 D564 D568">
    <cfRule type="cellIs" dxfId="300" priority="301" operator="lessThan">
      <formula>$D$119</formula>
    </cfRule>
  </conditionalFormatting>
  <conditionalFormatting sqref="E561 E573:E582 E584:E586 E564 E568">
    <cfRule type="cellIs" dxfId="299" priority="300" operator="lessThan">
      <formula>$E$119</formula>
    </cfRule>
  </conditionalFormatting>
  <conditionalFormatting sqref="F561 F573:F582 F584:F586 F564 F568">
    <cfRule type="cellIs" dxfId="298" priority="299" operator="lessThan">
      <formula>$D$119</formula>
    </cfRule>
  </conditionalFormatting>
  <conditionalFormatting sqref="G561 G573:G582 G564 G568">
    <cfRule type="cellIs" dxfId="297" priority="298" operator="lessThan">
      <formula>$E$119</formula>
    </cfRule>
  </conditionalFormatting>
  <conditionalFormatting sqref="C569">
    <cfRule type="cellIs" dxfId="296" priority="297" operator="lessThan">
      <formula>$C$119</formula>
    </cfRule>
  </conditionalFormatting>
  <conditionalFormatting sqref="F569 D569">
    <cfRule type="cellIs" dxfId="295" priority="296" operator="lessThan">
      <formula>$D$119</formula>
    </cfRule>
  </conditionalFormatting>
  <conditionalFormatting sqref="G569 E569">
    <cfRule type="cellIs" dxfId="294" priority="295" operator="lessThan">
      <formula>$E$119</formula>
    </cfRule>
  </conditionalFormatting>
  <conditionalFormatting sqref="C583">
    <cfRule type="cellIs" dxfId="293" priority="294" operator="lessThan">
      <formula>$C$119</formula>
    </cfRule>
  </conditionalFormatting>
  <conditionalFormatting sqref="D583">
    <cfRule type="cellIs" dxfId="292" priority="293" operator="lessThan">
      <formula>$D$119</formula>
    </cfRule>
  </conditionalFormatting>
  <conditionalFormatting sqref="E583">
    <cfRule type="cellIs" dxfId="291" priority="292" operator="lessThan">
      <formula>$E$119</formula>
    </cfRule>
  </conditionalFormatting>
  <conditionalFormatting sqref="F583">
    <cfRule type="cellIs" dxfId="290" priority="291" operator="lessThan">
      <formula>$D$119</formula>
    </cfRule>
  </conditionalFormatting>
  <conditionalFormatting sqref="G583">
    <cfRule type="cellIs" dxfId="289" priority="290" operator="lessThan">
      <formula>$E$119</formula>
    </cfRule>
  </conditionalFormatting>
  <conditionalFormatting sqref="C616 C631:C637 C639:C646 E642:G646 C619 C623">
    <cfRule type="cellIs" dxfId="288" priority="289" operator="lessThan">
      <formula>$C$119</formula>
    </cfRule>
  </conditionalFormatting>
  <conditionalFormatting sqref="D616 D619 D623">
    <cfRule type="cellIs" dxfId="287" priority="288" operator="lessThan">
      <formula>$D$119</formula>
    </cfRule>
  </conditionalFormatting>
  <conditionalFormatting sqref="E616 E631:E637 E639:E641 E619 E623">
    <cfRule type="cellIs" dxfId="286" priority="287" operator="lessThan">
      <formula>$E$119</formula>
    </cfRule>
  </conditionalFormatting>
  <conditionalFormatting sqref="F616 F631:F637 F639:F641 F619 F623">
    <cfRule type="cellIs" dxfId="285" priority="286" operator="lessThan">
      <formula>$D$119</formula>
    </cfRule>
  </conditionalFormatting>
  <conditionalFormatting sqref="G616 G631:G637 G639:G641 G619 G623">
    <cfRule type="cellIs" dxfId="284" priority="285" operator="lessThan">
      <formula>$E$119</formula>
    </cfRule>
  </conditionalFormatting>
  <conditionalFormatting sqref="C624">
    <cfRule type="cellIs" dxfId="283" priority="284" operator="lessThan">
      <formula>$C$119</formula>
    </cfRule>
  </conditionalFormatting>
  <conditionalFormatting sqref="F624 D624">
    <cfRule type="cellIs" dxfId="282" priority="283" operator="lessThan">
      <formula>$D$119</formula>
    </cfRule>
  </conditionalFormatting>
  <conditionalFormatting sqref="G624 E624">
    <cfRule type="cellIs" dxfId="281" priority="282" operator="lessThan">
      <formula>$E$119</formula>
    </cfRule>
  </conditionalFormatting>
  <conditionalFormatting sqref="C638">
    <cfRule type="cellIs" dxfId="280" priority="281" operator="lessThan">
      <formula>$C$119</formula>
    </cfRule>
  </conditionalFormatting>
  <conditionalFormatting sqref="E638">
    <cfRule type="cellIs" dxfId="279" priority="280" operator="lessThan">
      <formula>$E$119</formula>
    </cfRule>
  </conditionalFormatting>
  <conditionalFormatting sqref="F638">
    <cfRule type="cellIs" dxfId="278" priority="279" operator="lessThan">
      <formula>$D$119</formula>
    </cfRule>
  </conditionalFormatting>
  <conditionalFormatting sqref="G638">
    <cfRule type="cellIs" dxfId="277" priority="278" operator="lessThan">
      <formula>$E$119</formula>
    </cfRule>
  </conditionalFormatting>
  <conditionalFormatting sqref="C69:C70">
    <cfRule type="cellIs" dxfId="276" priority="277" operator="lessThan">
      <formula>$C$119</formula>
    </cfRule>
  </conditionalFormatting>
  <conditionalFormatting sqref="D69:D70">
    <cfRule type="cellIs" dxfId="275" priority="276" operator="lessThan">
      <formula>$D$119</formula>
    </cfRule>
  </conditionalFormatting>
  <conditionalFormatting sqref="E69:E70">
    <cfRule type="cellIs" dxfId="274" priority="275" operator="lessThan">
      <formula>$E$119</formula>
    </cfRule>
  </conditionalFormatting>
  <conditionalFormatting sqref="F69:F70">
    <cfRule type="cellIs" dxfId="273" priority="274" operator="lessThan">
      <formula>$D$119</formula>
    </cfRule>
  </conditionalFormatting>
  <conditionalFormatting sqref="G69:G70">
    <cfRule type="cellIs" dxfId="272" priority="273" operator="lessThan">
      <formula>$E$119</formula>
    </cfRule>
  </conditionalFormatting>
  <conditionalFormatting sqref="C123:C124">
    <cfRule type="cellIs" dxfId="271" priority="272" operator="lessThan">
      <formula>$C$119</formula>
    </cfRule>
  </conditionalFormatting>
  <conditionalFormatting sqref="D123:D124">
    <cfRule type="cellIs" dxfId="270" priority="271" operator="lessThan">
      <formula>$D$119</formula>
    </cfRule>
  </conditionalFormatting>
  <conditionalFormatting sqref="E123:E124">
    <cfRule type="cellIs" dxfId="269" priority="270" operator="lessThan">
      <formula>$E$119</formula>
    </cfRule>
  </conditionalFormatting>
  <conditionalFormatting sqref="F123:F124">
    <cfRule type="cellIs" dxfId="268" priority="269" operator="lessThan">
      <formula>$D$119</formula>
    </cfRule>
  </conditionalFormatting>
  <conditionalFormatting sqref="G123:G124">
    <cfRule type="cellIs" dxfId="267" priority="268" operator="lessThan">
      <formula>$E$119</formula>
    </cfRule>
  </conditionalFormatting>
  <conditionalFormatting sqref="C177:C178">
    <cfRule type="cellIs" dxfId="266" priority="267" operator="lessThan">
      <formula>$C$119</formula>
    </cfRule>
  </conditionalFormatting>
  <conditionalFormatting sqref="D177:D178">
    <cfRule type="cellIs" dxfId="265" priority="266" operator="lessThan">
      <formula>$D$119</formula>
    </cfRule>
  </conditionalFormatting>
  <conditionalFormatting sqref="E177:E178">
    <cfRule type="cellIs" dxfId="264" priority="265" operator="lessThan">
      <formula>$E$119</formula>
    </cfRule>
  </conditionalFormatting>
  <conditionalFormatting sqref="F177:F178">
    <cfRule type="cellIs" dxfId="263" priority="264" operator="lessThan">
      <formula>$D$119</formula>
    </cfRule>
  </conditionalFormatting>
  <conditionalFormatting sqref="G177:G178">
    <cfRule type="cellIs" dxfId="262" priority="263" operator="lessThan">
      <formula>$E$119</formula>
    </cfRule>
  </conditionalFormatting>
  <conditionalFormatting sqref="C232:C233">
    <cfRule type="cellIs" dxfId="261" priority="262" operator="lessThan">
      <formula>$C$119</formula>
    </cfRule>
  </conditionalFormatting>
  <conditionalFormatting sqref="D232:D233">
    <cfRule type="cellIs" dxfId="260" priority="261" operator="lessThan">
      <formula>$D$119</formula>
    </cfRule>
  </conditionalFormatting>
  <conditionalFormatting sqref="E232:E233">
    <cfRule type="cellIs" dxfId="259" priority="260" operator="lessThan">
      <formula>$E$119</formula>
    </cfRule>
  </conditionalFormatting>
  <conditionalFormatting sqref="F232:F233">
    <cfRule type="cellIs" dxfId="258" priority="259" operator="lessThan">
      <formula>$D$119</formula>
    </cfRule>
  </conditionalFormatting>
  <conditionalFormatting sqref="G232:G233">
    <cfRule type="cellIs" dxfId="257" priority="258" operator="lessThan">
      <formula>$E$119</formula>
    </cfRule>
  </conditionalFormatting>
  <conditionalFormatting sqref="C287:C288">
    <cfRule type="cellIs" dxfId="256" priority="257" operator="lessThan">
      <formula>$C$119</formula>
    </cfRule>
  </conditionalFormatting>
  <conditionalFormatting sqref="D287:D288">
    <cfRule type="cellIs" dxfId="255" priority="256" operator="lessThan">
      <formula>$D$119</formula>
    </cfRule>
  </conditionalFormatting>
  <conditionalFormatting sqref="E287:E288">
    <cfRule type="cellIs" dxfId="254" priority="255" operator="lessThan">
      <formula>$E$119</formula>
    </cfRule>
  </conditionalFormatting>
  <conditionalFormatting sqref="F287:F288">
    <cfRule type="cellIs" dxfId="253" priority="254" operator="lessThan">
      <formula>$D$119</formula>
    </cfRule>
  </conditionalFormatting>
  <conditionalFormatting sqref="G287:G288">
    <cfRule type="cellIs" dxfId="252" priority="253" operator="lessThan">
      <formula>$E$119</formula>
    </cfRule>
  </conditionalFormatting>
  <conditionalFormatting sqref="C397:C398">
    <cfRule type="cellIs" dxfId="251" priority="252" operator="lessThan">
      <formula>$C$119</formula>
    </cfRule>
  </conditionalFormatting>
  <conditionalFormatting sqref="E397:E398">
    <cfRule type="cellIs" dxfId="250" priority="251" operator="lessThan">
      <formula>$E$119</formula>
    </cfRule>
  </conditionalFormatting>
  <conditionalFormatting sqref="F397:F398">
    <cfRule type="cellIs" dxfId="249" priority="250" operator="lessThan">
      <formula>$D$119</formula>
    </cfRule>
  </conditionalFormatting>
  <conditionalFormatting sqref="G397:G398">
    <cfRule type="cellIs" dxfId="248" priority="249" operator="lessThan">
      <formula>$E$119</formula>
    </cfRule>
  </conditionalFormatting>
  <conditionalFormatting sqref="C452:C453">
    <cfRule type="cellIs" dxfId="247" priority="248" operator="lessThan">
      <formula>$C$119</formula>
    </cfRule>
  </conditionalFormatting>
  <conditionalFormatting sqref="D452:D453">
    <cfRule type="cellIs" dxfId="246" priority="247" operator="lessThan">
      <formula>$D$119</formula>
    </cfRule>
  </conditionalFormatting>
  <conditionalFormatting sqref="E452:E453">
    <cfRule type="cellIs" dxfId="245" priority="246" operator="lessThan">
      <formula>$E$119</formula>
    </cfRule>
  </conditionalFormatting>
  <conditionalFormatting sqref="F452:F453">
    <cfRule type="cellIs" dxfId="244" priority="245" operator="lessThan">
      <formula>$D$119</formula>
    </cfRule>
  </conditionalFormatting>
  <conditionalFormatting sqref="G452:G453">
    <cfRule type="cellIs" dxfId="243" priority="244" operator="lessThan">
      <formula>$E$119</formula>
    </cfRule>
  </conditionalFormatting>
  <conditionalFormatting sqref="C507:C508">
    <cfRule type="cellIs" dxfId="242" priority="243" operator="lessThan">
      <formula>$C$119</formula>
    </cfRule>
  </conditionalFormatting>
  <conditionalFormatting sqref="D507:D508">
    <cfRule type="cellIs" dxfId="241" priority="242" operator="lessThan">
      <formula>$D$119</formula>
    </cfRule>
  </conditionalFormatting>
  <conditionalFormatting sqref="E507:E508">
    <cfRule type="cellIs" dxfId="240" priority="241" operator="lessThan">
      <formula>$E$119</formula>
    </cfRule>
  </conditionalFormatting>
  <conditionalFormatting sqref="F507:F508">
    <cfRule type="cellIs" dxfId="239" priority="240" operator="lessThan">
      <formula>$D$119</formula>
    </cfRule>
  </conditionalFormatting>
  <conditionalFormatting sqref="G507:G508">
    <cfRule type="cellIs" dxfId="238" priority="239" operator="lessThan">
      <formula>$E$119</formula>
    </cfRule>
  </conditionalFormatting>
  <conditionalFormatting sqref="C562:C563">
    <cfRule type="cellIs" dxfId="237" priority="238" operator="lessThan">
      <formula>$C$119</formula>
    </cfRule>
  </conditionalFormatting>
  <conditionalFormatting sqref="D562:D563">
    <cfRule type="cellIs" dxfId="236" priority="237" operator="lessThan">
      <formula>$D$119</formula>
    </cfRule>
  </conditionalFormatting>
  <conditionalFormatting sqref="E562:E563">
    <cfRule type="cellIs" dxfId="235" priority="236" operator="lessThan">
      <formula>$E$119</formula>
    </cfRule>
  </conditionalFormatting>
  <conditionalFormatting sqref="F562:F563">
    <cfRule type="cellIs" dxfId="234" priority="235" operator="lessThan">
      <formula>$D$119</formula>
    </cfRule>
  </conditionalFormatting>
  <conditionalFormatting sqref="G562:G563">
    <cfRule type="cellIs" dxfId="233" priority="234" operator="lessThan">
      <formula>$E$119</formula>
    </cfRule>
  </conditionalFormatting>
  <conditionalFormatting sqref="C617:C618">
    <cfRule type="cellIs" dxfId="232" priority="233" operator="lessThan">
      <formula>$C$119</formula>
    </cfRule>
  </conditionalFormatting>
  <conditionalFormatting sqref="D617:D618">
    <cfRule type="cellIs" dxfId="231" priority="232" operator="lessThan">
      <formula>$D$119</formula>
    </cfRule>
  </conditionalFormatting>
  <conditionalFormatting sqref="E617:E618">
    <cfRule type="cellIs" dxfId="230" priority="231" operator="lessThan">
      <formula>$E$119</formula>
    </cfRule>
  </conditionalFormatting>
  <conditionalFormatting sqref="F617:F618">
    <cfRule type="cellIs" dxfId="229" priority="230" operator="lessThan">
      <formula>$D$119</formula>
    </cfRule>
  </conditionalFormatting>
  <conditionalFormatting sqref="G617:G618">
    <cfRule type="cellIs" dxfId="228" priority="229" operator="lessThan">
      <formula>$E$119</formula>
    </cfRule>
  </conditionalFormatting>
  <conditionalFormatting sqref="C235:C237">
    <cfRule type="cellIs" dxfId="227" priority="228" operator="lessThan">
      <formula>$C$119</formula>
    </cfRule>
  </conditionalFormatting>
  <conditionalFormatting sqref="D235:D237">
    <cfRule type="cellIs" dxfId="226" priority="227" operator="lessThan">
      <formula>$D$119</formula>
    </cfRule>
  </conditionalFormatting>
  <conditionalFormatting sqref="E235:E237">
    <cfRule type="cellIs" dxfId="225" priority="226" operator="lessThan">
      <formula>$E$119</formula>
    </cfRule>
  </conditionalFormatting>
  <conditionalFormatting sqref="F235:F237">
    <cfRule type="cellIs" dxfId="224" priority="225" operator="lessThan">
      <formula>$D$119</formula>
    </cfRule>
  </conditionalFormatting>
  <conditionalFormatting sqref="G235:G237">
    <cfRule type="cellIs" dxfId="223" priority="224" operator="lessThan">
      <formula>$E$119</formula>
    </cfRule>
  </conditionalFormatting>
  <conditionalFormatting sqref="C290:C292">
    <cfRule type="cellIs" dxfId="222" priority="223" operator="lessThan">
      <formula>$C$119</formula>
    </cfRule>
  </conditionalFormatting>
  <conditionalFormatting sqref="D290:D292">
    <cfRule type="cellIs" dxfId="221" priority="222" operator="lessThan">
      <formula>$D$119</formula>
    </cfRule>
  </conditionalFormatting>
  <conditionalFormatting sqref="E290:E292">
    <cfRule type="cellIs" dxfId="220" priority="221" operator="lessThan">
      <formula>$E$119</formula>
    </cfRule>
  </conditionalFormatting>
  <conditionalFormatting sqref="F290:F292">
    <cfRule type="cellIs" dxfId="219" priority="220" operator="lessThan">
      <formula>$D$119</formula>
    </cfRule>
  </conditionalFormatting>
  <conditionalFormatting sqref="G290:G292">
    <cfRule type="cellIs" dxfId="218" priority="219" operator="lessThan">
      <formula>$E$119</formula>
    </cfRule>
  </conditionalFormatting>
  <conditionalFormatting sqref="C510:C512">
    <cfRule type="cellIs" dxfId="217" priority="218" operator="lessThan">
      <formula>$C$119</formula>
    </cfRule>
  </conditionalFormatting>
  <conditionalFormatting sqref="D510:D512">
    <cfRule type="cellIs" dxfId="216" priority="217" operator="lessThan">
      <formula>$D$119</formula>
    </cfRule>
  </conditionalFormatting>
  <conditionalFormatting sqref="E510:E512">
    <cfRule type="cellIs" dxfId="215" priority="216" operator="lessThan">
      <formula>$E$119</formula>
    </cfRule>
  </conditionalFormatting>
  <conditionalFormatting sqref="F510:F512">
    <cfRule type="cellIs" dxfId="214" priority="215" operator="lessThan">
      <formula>$D$119</formula>
    </cfRule>
  </conditionalFormatting>
  <conditionalFormatting sqref="G510:G512">
    <cfRule type="cellIs" dxfId="213" priority="214" operator="lessThan">
      <formula>$E$119</formula>
    </cfRule>
  </conditionalFormatting>
  <conditionalFormatting sqref="C565:C567">
    <cfRule type="cellIs" dxfId="212" priority="213" operator="lessThan">
      <formula>$C$119</formula>
    </cfRule>
  </conditionalFormatting>
  <conditionalFormatting sqref="D565:D567">
    <cfRule type="cellIs" dxfId="211" priority="212" operator="lessThan">
      <formula>$D$119</formula>
    </cfRule>
  </conditionalFormatting>
  <conditionalFormatting sqref="E565:E567">
    <cfRule type="cellIs" dxfId="210" priority="211" operator="lessThan">
      <formula>$E$119</formula>
    </cfRule>
  </conditionalFormatting>
  <conditionalFormatting sqref="F565:F567">
    <cfRule type="cellIs" dxfId="209" priority="210" operator="lessThan">
      <formula>$D$119</formula>
    </cfRule>
  </conditionalFormatting>
  <conditionalFormatting sqref="G565:G567">
    <cfRule type="cellIs" dxfId="208" priority="209" operator="lessThan">
      <formula>$E$119</formula>
    </cfRule>
  </conditionalFormatting>
  <conditionalFormatting sqref="C620:C622">
    <cfRule type="cellIs" dxfId="207" priority="208" operator="lessThan">
      <formula>$C$119</formula>
    </cfRule>
  </conditionalFormatting>
  <conditionalFormatting sqref="D620:D622">
    <cfRule type="cellIs" dxfId="206" priority="207" operator="lessThan">
      <formula>$D$119</formula>
    </cfRule>
  </conditionalFormatting>
  <conditionalFormatting sqref="E620:E622">
    <cfRule type="cellIs" dxfId="205" priority="206" operator="lessThan">
      <formula>$E$119</formula>
    </cfRule>
  </conditionalFormatting>
  <conditionalFormatting sqref="F620:F622">
    <cfRule type="cellIs" dxfId="204" priority="205" operator="lessThan">
      <formula>$D$119</formula>
    </cfRule>
  </conditionalFormatting>
  <conditionalFormatting sqref="G620:G622">
    <cfRule type="cellIs" dxfId="203" priority="204" operator="lessThan">
      <formula>$E$119</formula>
    </cfRule>
  </conditionalFormatting>
  <conditionalFormatting sqref="C75">
    <cfRule type="cellIs" dxfId="202" priority="203" operator="lessThan">
      <formula>$C$119</formula>
    </cfRule>
  </conditionalFormatting>
  <conditionalFormatting sqref="D75">
    <cfRule type="cellIs" dxfId="201" priority="202" operator="lessThan">
      <formula>$D$119</formula>
    </cfRule>
  </conditionalFormatting>
  <conditionalFormatting sqref="E75">
    <cfRule type="cellIs" dxfId="200" priority="201" operator="lessThan">
      <formula>$E$119</formula>
    </cfRule>
  </conditionalFormatting>
  <conditionalFormatting sqref="F75">
    <cfRule type="cellIs" dxfId="199" priority="200" operator="lessThan">
      <formula>$D$119</formula>
    </cfRule>
  </conditionalFormatting>
  <conditionalFormatting sqref="G75">
    <cfRule type="cellIs" dxfId="198" priority="199" operator="lessThan">
      <formula>$E$119</formula>
    </cfRule>
  </conditionalFormatting>
  <conditionalFormatting sqref="C76">
    <cfRule type="cellIs" dxfId="197" priority="198" operator="lessThan">
      <formula>$C$119</formula>
    </cfRule>
  </conditionalFormatting>
  <conditionalFormatting sqref="F76 D76">
    <cfRule type="cellIs" dxfId="196" priority="197" operator="lessThan">
      <formula>$D$119</formula>
    </cfRule>
  </conditionalFormatting>
  <conditionalFormatting sqref="G76 E76">
    <cfRule type="cellIs" dxfId="195" priority="196" operator="lessThan">
      <formula>$E$119</formula>
    </cfRule>
  </conditionalFormatting>
  <conditionalFormatting sqref="C78:C79">
    <cfRule type="cellIs" dxfId="194" priority="195" operator="lessThan">
      <formula>$C$119</formula>
    </cfRule>
  </conditionalFormatting>
  <conditionalFormatting sqref="D78:D79">
    <cfRule type="cellIs" dxfId="193" priority="194" operator="lessThan">
      <formula>$D$119</formula>
    </cfRule>
  </conditionalFormatting>
  <conditionalFormatting sqref="E78:E79">
    <cfRule type="cellIs" dxfId="192" priority="193" operator="lessThan">
      <formula>$E$119</formula>
    </cfRule>
  </conditionalFormatting>
  <conditionalFormatting sqref="F78:F79">
    <cfRule type="cellIs" dxfId="191" priority="192" operator="lessThan">
      <formula>$D$119</formula>
    </cfRule>
  </conditionalFormatting>
  <conditionalFormatting sqref="G78:G79">
    <cfRule type="cellIs" dxfId="190" priority="191" operator="lessThan">
      <formula>$E$119</formula>
    </cfRule>
  </conditionalFormatting>
  <conditionalFormatting sqref="C77">
    <cfRule type="cellIs" dxfId="189" priority="190" operator="lessThan">
      <formula>$C$119</formula>
    </cfRule>
  </conditionalFormatting>
  <conditionalFormatting sqref="F77 D77">
    <cfRule type="cellIs" dxfId="188" priority="189" operator="lessThan">
      <formula>$D$119</formula>
    </cfRule>
  </conditionalFormatting>
  <conditionalFormatting sqref="G77 E77">
    <cfRule type="cellIs" dxfId="187" priority="188" operator="lessThan">
      <formula>$E$119</formula>
    </cfRule>
  </conditionalFormatting>
  <conditionalFormatting sqref="C132:C133">
    <cfRule type="cellIs" dxfId="186" priority="187" operator="lessThan">
      <formula>$C$119</formula>
    </cfRule>
  </conditionalFormatting>
  <conditionalFormatting sqref="D132:D133">
    <cfRule type="cellIs" dxfId="185" priority="186" operator="lessThan">
      <formula>$D$119</formula>
    </cfRule>
  </conditionalFormatting>
  <conditionalFormatting sqref="E132:E133">
    <cfRule type="cellIs" dxfId="184" priority="185" operator="lessThan">
      <formula>$E$119</formula>
    </cfRule>
  </conditionalFormatting>
  <conditionalFormatting sqref="F132:F133">
    <cfRule type="cellIs" dxfId="183" priority="184" operator="lessThan">
      <formula>$D$119</formula>
    </cfRule>
  </conditionalFormatting>
  <conditionalFormatting sqref="G132:G133">
    <cfRule type="cellIs" dxfId="182" priority="183" operator="lessThan">
      <formula>$E$119</formula>
    </cfRule>
  </conditionalFormatting>
  <conditionalFormatting sqref="C131">
    <cfRule type="cellIs" dxfId="181" priority="182" operator="lessThan">
      <formula>$C$119</formula>
    </cfRule>
  </conditionalFormatting>
  <conditionalFormatting sqref="F131 D131">
    <cfRule type="cellIs" dxfId="180" priority="181" operator="lessThan">
      <formula>$D$119</formula>
    </cfRule>
  </conditionalFormatting>
  <conditionalFormatting sqref="G131 E131">
    <cfRule type="cellIs" dxfId="179" priority="180" operator="lessThan">
      <formula>$E$119</formula>
    </cfRule>
  </conditionalFormatting>
  <conditionalFormatting sqref="C186:C187">
    <cfRule type="cellIs" dxfId="178" priority="179" operator="lessThan">
      <formula>$C$119</formula>
    </cfRule>
  </conditionalFormatting>
  <conditionalFormatting sqref="D186:D187">
    <cfRule type="cellIs" dxfId="177" priority="178" operator="lessThan">
      <formula>$D$119</formula>
    </cfRule>
  </conditionalFormatting>
  <conditionalFormatting sqref="E186:E187">
    <cfRule type="cellIs" dxfId="176" priority="177" operator="lessThan">
      <formula>$E$119</formula>
    </cfRule>
  </conditionalFormatting>
  <conditionalFormatting sqref="F186:F187">
    <cfRule type="cellIs" dxfId="175" priority="176" operator="lessThan">
      <formula>$D$119</formula>
    </cfRule>
  </conditionalFormatting>
  <conditionalFormatting sqref="G186:G187">
    <cfRule type="cellIs" dxfId="174" priority="175" operator="lessThan">
      <formula>$E$119</formula>
    </cfRule>
  </conditionalFormatting>
  <conditionalFormatting sqref="C185">
    <cfRule type="cellIs" dxfId="173" priority="174" operator="lessThan">
      <formula>$C$119</formula>
    </cfRule>
  </conditionalFormatting>
  <conditionalFormatting sqref="F185 D185">
    <cfRule type="cellIs" dxfId="172" priority="173" operator="lessThan">
      <formula>$D$119</formula>
    </cfRule>
  </conditionalFormatting>
  <conditionalFormatting sqref="G185 E185">
    <cfRule type="cellIs" dxfId="171" priority="172" operator="lessThan">
      <formula>$E$119</formula>
    </cfRule>
  </conditionalFormatting>
  <conditionalFormatting sqref="C241:C242">
    <cfRule type="cellIs" dxfId="170" priority="171" operator="lessThan">
      <formula>$C$119</formula>
    </cfRule>
  </conditionalFormatting>
  <conditionalFormatting sqref="D241:D242">
    <cfRule type="cellIs" dxfId="169" priority="170" operator="lessThan">
      <formula>$D$119</formula>
    </cfRule>
  </conditionalFormatting>
  <conditionalFormatting sqref="E241:E242">
    <cfRule type="cellIs" dxfId="168" priority="169" operator="lessThan">
      <formula>$E$119</formula>
    </cfRule>
  </conditionalFormatting>
  <conditionalFormatting sqref="F241:F242">
    <cfRule type="cellIs" dxfId="167" priority="168" operator="lessThan">
      <formula>$D$119</formula>
    </cfRule>
  </conditionalFormatting>
  <conditionalFormatting sqref="G241:G242">
    <cfRule type="cellIs" dxfId="166" priority="167" operator="lessThan">
      <formula>$E$119</formula>
    </cfRule>
  </conditionalFormatting>
  <conditionalFormatting sqref="C240">
    <cfRule type="cellIs" dxfId="165" priority="166" operator="lessThan">
      <formula>$C$119</formula>
    </cfRule>
  </conditionalFormatting>
  <conditionalFormatting sqref="F240 D240">
    <cfRule type="cellIs" dxfId="164" priority="165" operator="lessThan">
      <formula>$D$119</formula>
    </cfRule>
  </conditionalFormatting>
  <conditionalFormatting sqref="G240 E240">
    <cfRule type="cellIs" dxfId="163" priority="164" operator="lessThan">
      <formula>$E$119</formula>
    </cfRule>
  </conditionalFormatting>
  <conditionalFormatting sqref="C296:C297">
    <cfRule type="cellIs" dxfId="162" priority="163" operator="lessThan">
      <formula>$C$119</formula>
    </cfRule>
  </conditionalFormatting>
  <conditionalFormatting sqref="D296:D297">
    <cfRule type="cellIs" dxfId="161" priority="162" operator="lessThan">
      <formula>$D$119</formula>
    </cfRule>
  </conditionalFormatting>
  <conditionalFormatting sqref="E296:E297">
    <cfRule type="cellIs" dxfId="160" priority="161" operator="lessThan">
      <formula>$E$119</formula>
    </cfRule>
  </conditionalFormatting>
  <conditionalFormatting sqref="F296:F297">
    <cfRule type="cellIs" dxfId="159" priority="160" operator="lessThan">
      <formula>$D$119</formula>
    </cfRule>
  </conditionalFormatting>
  <conditionalFormatting sqref="G296:G297">
    <cfRule type="cellIs" dxfId="158" priority="159" operator="lessThan">
      <formula>$E$119</formula>
    </cfRule>
  </conditionalFormatting>
  <conditionalFormatting sqref="C295">
    <cfRule type="cellIs" dxfId="157" priority="158" operator="lessThan">
      <formula>$C$119</formula>
    </cfRule>
  </conditionalFormatting>
  <conditionalFormatting sqref="F295 D295">
    <cfRule type="cellIs" dxfId="156" priority="157" operator="lessThan">
      <formula>$D$119</formula>
    </cfRule>
  </conditionalFormatting>
  <conditionalFormatting sqref="G295 E295">
    <cfRule type="cellIs" dxfId="155" priority="156" operator="lessThan">
      <formula>$E$119</formula>
    </cfRule>
  </conditionalFormatting>
  <conditionalFormatting sqref="C516:C517">
    <cfRule type="cellIs" dxfId="154" priority="155" operator="lessThan">
      <formula>$C$119</formula>
    </cfRule>
  </conditionalFormatting>
  <conditionalFormatting sqref="D516:D517">
    <cfRule type="cellIs" dxfId="153" priority="154" operator="lessThan">
      <formula>$D$119</formula>
    </cfRule>
  </conditionalFormatting>
  <conditionalFormatting sqref="E516:E517">
    <cfRule type="cellIs" dxfId="152" priority="153" operator="lessThan">
      <formula>$E$119</formula>
    </cfRule>
  </conditionalFormatting>
  <conditionalFormatting sqref="F516:F517">
    <cfRule type="cellIs" dxfId="151" priority="152" operator="lessThan">
      <formula>$D$119</formula>
    </cfRule>
  </conditionalFormatting>
  <conditionalFormatting sqref="G516:G517">
    <cfRule type="cellIs" dxfId="150" priority="151" operator="lessThan">
      <formula>$E$119</formula>
    </cfRule>
  </conditionalFormatting>
  <conditionalFormatting sqref="C515">
    <cfRule type="cellIs" dxfId="149" priority="150" operator="lessThan">
      <formula>$C$119</formula>
    </cfRule>
  </conditionalFormatting>
  <conditionalFormatting sqref="F515 D515">
    <cfRule type="cellIs" dxfId="148" priority="149" operator="lessThan">
      <formula>$D$119</formula>
    </cfRule>
  </conditionalFormatting>
  <conditionalFormatting sqref="G515 E515">
    <cfRule type="cellIs" dxfId="147" priority="148" operator="lessThan">
      <formula>$E$119</formula>
    </cfRule>
  </conditionalFormatting>
  <conditionalFormatting sqref="C571:C572">
    <cfRule type="cellIs" dxfId="146" priority="147" operator="lessThan">
      <formula>$C$119</formula>
    </cfRule>
  </conditionalFormatting>
  <conditionalFormatting sqref="D571:D572">
    <cfRule type="cellIs" dxfId="145" priority="146" operator="lessThan">
      <formula>$D$119</formula>
    </cfRule>
  </conditionalFormatting>
  <conditionalFormatting sqref="E571:E572">
    <cfRule type="cellIs" dxfId="144" priority="145" operator="lessThan">
      <formula>$E$119</formula>
    </cfRule>
  </conditionalFormatting>
  <conditionalFormatting sqref="F571:F572">
    <cfRule type="cellIs" dxfId="143" priority="144" operator="lessThan">
      <formula>$D$119</formula>
    </cfRule>
  </conditionalFormatting>
  <conditionalFormatting sqref="G571:G572">
    <cfRule type="cellIs" dxfId="142" priority="143" operator="lessThan">
      <formula>$E$119</formula>
    </cfRule>
  </conditionalFormatting>
  <conditionalFormatting sqref="C570">
    <cfRule type="cellIs" dxfId="141" priority="142" operator="lessThan">
      <formula>$C$119</formula>
    </cfRule>
  </conditionalFormatting>
  <conditionalFormatting sqref="F570 D570">
    <cfRule type="cellIs" dxfId="140" priority="141" operator="lessThan">
      <formula>$D$119</formula>
    </cfRule>
  </conditionalFormatting>
  <conditionalFormatting sqref="G570 E570">
    <cfRule type="cellIs" dxfId="139" priority="140" operator="lessThan">
      <formula>$E$119</formula>
    </cfRule>
  </conditionalFormatting>
  <conditionalFormatting sqref="C626:C627">
    <cfRule type="cellIs" dxfId="138" priority="139" operator="lessThan">
      <formula>$C$119</formula>
    </cfRule>
  </conditionalFormatting>
  <conditionalFormatting sqref="D626:D627">
    <cfRule type="cellIs" dxfId="137" priority="138" operator="lessThan">
      <formula>$D$119</formula>
    </cfRule>
  </conditionalFormatting>
  <conditionalFormatting sqref="E626:E627">
    <cfRule type="cellIs" dxfId="136" priority="137" operator="lessThan">
      <formula>$E$119</formula>
    </cfRule>
  </conditionalFormatting>
  <conditionalFormatting sqref="F626:F627">
    <cfRule type="cellIs" dxfId="135" priority="136" operator="lessThan">
      <formula>$D$119</formula>
    </cfRule>
  </conditionalFormatting>
  <conditionalFormatting sqref="G626:G627">
    <cfRule type="cellIs" dxfId="134" priority="135" operator="lessThan">
      <formula>$E$119</formula>
    </cfRule>
  </conditionalFormatting>
  <conditionalFormatting sqref="C625">
    <cfRule type="cellIs" dxfId="133" priority="134" operator="lessThan">
      <formula>$C$119</formula>
    </cfRule>
  </conditionalFormatting>
  <conditionalFormatting sqref="F625 D625">
    <cfRule type="cellIs" dxfId="132" priority="133" operator="lessThan">
      <formula>$D$119</formula>
    </cfRule>
  </conditionalFormatting>
  <conditionalFormatting sqref="G625 E625">
    <cfRule type="cellIs" dxfId="131" priority="132" operator="lessThan">
      <formula>$E$119</formula>
    </cfRule>
  </conditionalFormatting>
  <conditionalFormatting sqref="C80:C82">
    <cfRule type="cellIs" dxfId="130" priority="131" operator="lessThan">
      <formula>$C$119</formula>
    </cfRule>
  </conditionalFormatting>
  <conditionalFormatting sqref="D80:D82">
    <cfRule type="cellIs" dxfId="129" priority="130" operator="lessThan">
      <formula>$D$119</formula>
    </cfRule>
  </conditionalFormatting>
  <conditionalFormatting sqref="E80:E82">
    <cfRule type="cellIs" dxfId="128" priority="129" operator="lessThan">
      <formula>$E$119</formula>
    </cfRule>
  </conditionalFormatting>
  <conditionalFormatting sqref="F80:F82">
    <cfRule type="cellIs" dxfId="127" priority="128" operator="lessThan">
      <formula>$D$119</formula>
    </cfRule>
  </conditionalFormatting>
  <conditionalFormatting sqref="G80:G82">
    <cfRule type="cellIs" dxfId="126" priority="127" operator="lessThan">
      <formula>$E$119</formula>
    </cfRule>
  </conditionalFormatting>
  <conditionalFormatting sqref="C628:C630">
    <cfRule type="cellIs" dxfId="125" priority="126" operator="lessThan">
      <formula>$C$119</formula>
    </cfRule>
  </conditionalFormatting>
  <conditionalFormatting sqref="D628:D629">
    <cfRule type="cellIs" dxfId="124" priority="125" operator="lessThan">
      <formula>$D$119</formula>
    </cfRule>
  </conditionalFormatting>
  <conditionalFormatting sqref="E628:E630">
    <cfRule type="cellIs" dxfId="123" priority="124" operator="lessThan">
      <formula>$E$119</formula>
    </cfRule>
  </conditionalFormatting>
  <conditionalFormatting sqref="F628:F630">
    <cfRule type="cellIs" dxfId="122" priority="123" operator="lessThan">
      <formula>$D$119</formula>
    </cfRule>
  </conditionalFormatting>
  <conditionalFormatting sqref="G628:G630">
    <cfRule type="cellIs" dxfId="121" priority="122" operator="lessThan">
      <formula>$E$119</formula>
    </cfRule>
  </conditionalFormatting>
  <conditionalFormatting sqref="C36">
    <cfRule type="cellIs" dxfId="120" priority="121" operator="lessThan">
      <formula>$C$119</formula>
    </cfRule>
  </conditionalFormatting>
  <conditionalFormatting sqref="D36">
    <cfRule type="cellIs" dxfId="119" priority="120" operator="lessThan">
      <formula>$D$119</formula>
    </cfRule>
  </conditionalFormatting>
  <conditionalFormatting sqref="E36">
    <cfRule type="cellIs" dxfId="118" priority="119" operator="lessThan">
      <formula>$E$119</formula>
    </cfRule>
  </conditionalFormatting>
  <conditionalFormatting sqref="F36">
    <cfRule type="cellIs" dxfId="117" priority="118" operator="lessThan">
      <formula>$D$119</formula>
    </cfRule>
  </conditionalFormatting>
  <conditionalFormatting sqref="G36">
    <cfRule type="cellIs" dxfId="116" priority="117" operator="lessThan">
      <formula>$E$119</formula>
    </cfRule>
  </conditionalFormatting>
  <conditionalFormatting sqref="C37">
    <cfRule type="cellIs" dxfId="115" priority="116" operator="lessThan">
      <formula>$C$119</formula>
    </cfRule>
  </conditionalFormatting>
  <conditionalFormatting sqref="D37">
    <cfRule type="cellIs" dxfId="114" priority="115" operator="lessThan">
      <formula>$D$119</formula>
    </cfRule>
  </conditionalFormatting>
  <conditionalFormatting sqref="E37">
    <cfRule type="cellIs" dxfId="113" priority="114" operator="lessThan">
      <formula>$E$119</formula>
    </cfRule>
  </conditionalFormatting>
  <conditionalFormatting sqref="F37">
    <cfRule type="cellIs" dxfId="112" priority="113" operator="lessThan">
      <formula>$D$119</formula>
    </cfRule>
  </conditionalFormatting>
  <conditionalFormatting sqref="G37">
    <cfRule type="cellIs" dxfId="111" priority="112" operator="lessThan">
      <formula>$E$119</formula>
    </cfRule>
  </conditionalFormatting>
  <conditionalFormatting sqref="C94:G96">
    <cfRule type="cellIs" dxfId="110" priority="111" operator="lessThan">
      <formula>$C$119</formula>
    </cfRule>
  </conditionalFormatting>
  <conditionalFormatting sqref="C148:G150">
    <cfRule type="cellIs" dxfId="109" priority="110" operator="lessThan">
      <formula>$C$119</formula>
    </cfRule>
  </conditionalFormatting>
  <conditionalFormatting sqref="C202:G204">
    <cfRule type="cellIs" dxfId="108" priority="109" operator="lessThan">
      <formula>$C$119</formula>
    </cfRule>
  </conditionalFormatting>
  <conditionalFormatting sqref="C257:G259">
    <cfRule type="cellIs" dxfId="107" priority="108" operator="lessThan">
      <formula>$C$119</formula>
    </cfRule>
  </conditionalFormatting>
  <conditionalFormatting sqref="L14:L16 L99:N100 L144:L146 L154:P154 L291 L295 L236:L240 N571:P572 L153:N153">
    <cfRule type="cellIs" dxfId="106" priority="107" operator="lessThan">
      <formula>$C$118</formula>
    </cfRule>
  </conditionalFormatting>
  <conditionalFormatting sqref="M14:M16 M144:M146 M291 M295 M76:M77 M129:M130 M236:M242 O236:O240 O181:O186">
    <cfRule type="cellIs" dxfId="105" priority="106" operator="lessThan">
      <formula>$D$118</formula>
    </cfRule>
  </conditionalFormatting>
  <conditionalFormatting sqref="N14:N16 N144:N146 N291 N76:N77 N129:N130 N295:N297 N236:N242 O346 O350 O456:P460 O511:P515 L566:L570 N563:P570 N401:N405 P401:P405 P181:P186 N181:N187">
    <cfRule type="cellIs" dxfId="104" priority="105" operator="lessThan">
      <formula>$E$118</formula>
    </cfRule>
  </conditionalFormatting>
  <conditionalFormatting sqref="P14:P21">
    <cfRule type="cellIs" dxfId="103" priority="104" operator="lessThan">
      <formula>$E$118</formula>
    </cfRule>
  </conditionalFormatting>
  <conditionalFormatting sqref="P22:P23">
    <cfRule type="cellIs" dxfId="102" priority="103" operator="lessThan">
      <formula>$E$118</formula>
    </cfRule>
  </conditionalFormatting>
  <conditionalFormatting sqref="L133:L142">
    <cfRule type="cellIs" dxfId="101" priority="102" operator="lessThan">
      <formula>$C$118</formula>
    </cfRule>
  </conditionalFormatting>
  <conditionalFormatting sqref="M133:M142">
    <cfRule type="cellIs" dxfId="100" priority="101" operator="lessThan">
      <formula>$D$118</formula>
    </cfRule>
  </conditionalFormatting>
  <conditionalFormatting sqref="N133:N142">
    <cfRule type="cellIs" dxfId="99" priority="100" operator="lessThan">
      <formula>$E$118</formula>
    </cfRule>
  </conditionalFormatting>
  <conditionalFormatting sqref="L129">
    <cfRule type="cellIs" dxfId="98" priority="99" operator="lessThan">
      <formula>$C$118</formula>
    </cfRule>
  </conditionalFormatting>
  <conditionalFormatting sqref="L143">
    <cfRule type="cellIs" dxfId="97" priority="98" operator="lessThan">
      <formula>$C$118</formula>
    </cfRule>
  </conditionalFormatting>
  <conditionalFormatting sqref="M143">
    <cfRule type="cellIs" dxfId="96" priority="97" operator="lessThan">
      <formula>$D$118</formula>
    </cfRule>
  </conditionalFormatting>
  <conditionalFormatting sqref="N143">
    <cfRule type="cellIs" dxfId="95" priority="96" operator="lessThan">
      <formula>$E$118</formula>
    </cfRule>
  </conditionalFormatting>
  <conditionalFormatting sqref="L178">
    <cfRule type="cellIs" dxfId="94" priority="95" operator="lessThan">
      <formula>$C$118</formula>
    </cfRule>
  </conditionalFormatting>
  <conditionalFormatting sqref="M178">
    <cfRule type="cellIs" dxfId="93" priority="94" operator="lessThan">
      <formula>$D$118</formula>
    </cfRule>
  </conditionalFormatting>
  <conditionalFormatting sqref="N178">
    <cfRule type="cellIs" dxfId="92" priority="93" operator="lessThan">
      <formula>$E$118</formula>
    </cfRule>
  </conditionalFormatting>
  <conditionalFormatting sqref="O178">
    <cfRule type="cellIs" dxfId="91" priority="92" operator="lessThan">
      <formula>$D$118</formula>
    </cfRule>
  </conditionalFormatting>
  <conditionalFormatting sqref="P178">
    <cfRule type="cellIs" dxfId="90" priority="91" operator="lessThan">
      <formula>$E$118</formula>
    </cfRule>
  </conditionalFormatting>
  <conditionalFormatting sqref="O186">
    <cfRule type="cellIs" dxfId="89" priority="90" operator="lessThan">
      <formula>$D$118</formula>
    </cfRule>
  </conditionalFormatting>
  <conditionalFormatting sqref="P186">
    <cfRule type="cellIs" dxfId="88" priority="89" operator="lessThan">
      <formula>$E$118</formula>
    </cfRule>
  </conditionalFormatting>
  <conditionalFormatting sqref="L241">
    <cfRule type="cellIs" dxfId="87" priority="88" operator="lessThan">
      <formula>$C$118</formula>
    </cfRule>
  </conditionalFormatting>
  <conditionalFormatting sqref="O241">
    <cfRule type="cellIs" dxfId="86" priority="87" operator="lessThan">
      <formula>$D$118</formula>
    </cfRule>
  </conditionalFormatting>
  <conditionalFormatting sqref="L288">
    <cfRule type="cellIs" dxfId="85" priority="86" operator="lessThan">
      <formula>$C$118</formula>
    </cfRule>
  </conditionalFormatting>
  <conditionalFormatting sqref="M288">
    <cfRule type="cellIs" dxfId="84" priority="85" operator="lessThan">
      <formula>$D$118</formula>
    </cfRule>
  </conditionalFormatting>
  <conditionalFormatting sqref="N288">
    <cfRule type="cellIs" dxfId="83" priority="84" operator="lessThan">
      <formula>$E$118</formula>
    </cfRule>
  </conditionalFormatting>
  <conditionalFormatting sqref="P288">
    <cfRule type="cellIs" dxfId="82" priority="83" operator="lessThan">
      <formula>$E$118</formula>
    </cfRule>
  </conditionalFormatting>
  <conditionalFormatting sqref="L296">
    <cfRule type="cellIs" dxfId="81" priority="82" operator="lessThan">
      <formula>$C$118</formula>
    </cfRule>
  </conditionalFormatting>
  <conditionalFormatting sqref="M296">
    <cfRule type="cellIs" dxfId="80" priority="81" operator="lessThan">
      <formula>$D$118</formula>
    </cfRule>
  </conditionalFormatting>
  <conditionalFormatting sqref="P343:P350">
    <cfRule type="cellIs" dxfId="79" priority="80" operator="lessThan">
      <formula>$E$118</formula>
    </cfRule>
  </conditionalFormatting>
  <conditionalFormatting sqref="P351:P352">
    <cfRule type="cellIs" dxfId="78" priority="79" operator="lessThan">
      <formula>$E$118</formula>
    </cfRule>
  </conditionalFormatting>
  <conditionalFormatting sqref="O461">
    <cfRule type="cellIs" dxfId="77" priority="78" operator="lessThan">
      <formula>$D$118</formula>
    </cfRule>
  </conditionalFormatting>
  <conditionalFormatting sqref="P461">
    <cfRule type="cellIs" dxfId="76" priority="77" operator="lessThan">
      <formula>$E$118</formula>
    </cfRule>
  </conditionalFormatting>
  <conditionalFormatting sqref="O516:P516">
    <cfRule type="cellIs" dxfId="75" priority="76" operator="lessThan">
      <formula>$C$118</formula>
    </cfRule>
  </conditionalFormatting>
  <conditionalFormatting sqref="L179:L180">
    <cfRule type="cellIs" dxfId="74" priority="75" operator="lessThan">
      <formula>$C$118</formula>
    </cfRule>
  </conditionalFormatting>
  <conditionalFormatting sqref="M179:M180">
    <cfRule type="cellIs" dxfId="73" priority="74" operator="lessThan">
      <formula>$D$118</formula>
    </cfRule>
  </conditionalFormatting>
  <conditionalFormatting sqref="N179:N180">
    <cfRule type="cellIs" dxfId="72" priority="73" operator="lessThan">
      <formula>$E$118</formula>
    </cfRule>
  </conditionalFormatting>
  <conditionalFormatting sqref="O179:O180">
    <cfRule type="cellIs" dxfId="71" priority="72" operator="lessThan">
      <formula>$D$118</formula>
    </cfRule>
  </conditionalFormatting>
  <conditionalFormatting sqref="P179:P180">
    <cfRule type="cellIs" dxfId="70" priority="71" operator="lessThan">
      <formula>$E$118</formula>
    </cfRule>
  </conditionalFormatting>
  <conditionalFormatting sqref="L289:L290">
    <cfRule type="cellIs" dxfId="69" priority="70" operator="lessThan">
      <formula>$C$118</formula>
    </cfRule>
  </conditionalFormatting>
  <conditionalFormatting sqref="M289:M290">
    <cfRule type="cellIs" dxfId="68" priority="69" operator="lessThan">
      <formula>$D$118</formula>
    </cfRule>
  </conditionalFormatting>
  <conditionalFormatting sqref="N289:N290">
    <cfRule type="cellIs" dxfId="67" priority="68" operator="lessThan">
      <formula>$E$118</formula>
    </cfRule>
  </conditionalFormatting>
  <conditionalFormatting sqref="P289:P290">
    <cfRule type="cellIs" dxfId="66" priority="67" operator="lessThan">
      <formula>$E$118</formula>
    </cfRule>
  </conditionalFormatting>
  <conditionalFormatting sqref="L292:L294">
    <cfRule type="cellIs" dxfId="65" priority="66" operator="lessThan">
      <formula>$C$118</formula>
    </cfRule>
  </conditionalFormatting>
  <conditionalFormatting sqref="M292:M294">
    <cfRule type="cellIs" dxfId="64" priority="65" operator="lessThan">
      <formula>$D$118</formula>
    </cfRule>
  </conditionalFormatting>
  <conditionalFormatting sqref="N292:N294">
    <cfRule type="cellIs" dxfId="63" priority="64" operator="lessThan">
      <formula>$E$118</formula>
    </cfRule>
  </conditionalFormatting>
  <conditionalFormatting sqref="L76">
    <cfRule type="cellIs" dxfId="62" priority="63" operator="lessThan">
      <formula>$C$118</formula>
    </cfRule>
  </conditionalFormatting>
  <conditionalFormatting sqref="L77">
    <cfRule type="cellIs" dxfId="61" priority="62" operator="lessThan">
      <formula>$C$118</formula>
    </cfRule>
  </conditionalFormatting>
  <conditionalFormatting sqref="L131:L132">
    <cfRule type="cellIs" dxfId="60" priority="61" operator="lessThan">
      <formula>$C$118</formula>
    </cfRule>
  </conditionalFormatting>
  <conditionalFormatting sqref="M131:M132">
    <cfRule type="cellIs" dxfId="59" priority="60" operator="lessThan">
      <formula>$D$118</formula>
    </cfRule>
  </conditionalFormatting>
  <conditionalFormatting sqref="N131:N132">
    <cfRule type="cellIs" dxfId="58" priority="59" operator="lessThan">
      <formula>$E$118</formula>
    </cfRule>
  </conditionalFormatting>
  <conditionalFormatting sqref="L130">
    <cfRule type="cellIs" dxfId="57" priority="58" operator="lessThan">
      <formula>$C$118</formula>
    </cfRule>
  </conditionalFormatting>
  <conditionalFormatting sqref="O187">
    <cfRule type="cellIs" dxfId="56" priority="57" operator="lessThan">
      <formula>$D$118</formula>
    </cfRule>
  </conditionalFormatting>
  <conditionalFormatting sqref="P187">
    <cfRule type="cellIs" dxfId="55" priority="56" operator="lessThan">
      <formula>$E$118</formula>
    </cfRule>
  </conditionalFormatting>
  <conditionalFormatting sqref="L242">
    <cfRule type="cellIs" dxfId="54" priority="55" operator="lessThan">
      <formula>$C$118</formula>
    </cfRule>
  </conditionalFormatting>
  <conditionalFormatting sqref="O242">
    <cfRule type="cellIs" dxfId="53" priority="54" operator="lessThan">
      <formula>$D$118</formula>
    </cfRule>
  </conditionalFormatting>
  <conditionalFormatting sqref="L297">
    <cfRule type="cellIs" dxfId="52" priority="53" operator="lessThan">
      <formula>$C$118</formula>
    </cfRule>
  </conditionalFormatting>
  <conditionalFormatting sqref="M297">
    <cfRule type="cellIs" dxfId="51" priority="52" operator="lessThan">
      <formula>$D$118</formula>
    </cfRule>
  </conditionalFormatting>
  <conditionalFormatting sqref="O462">
    <cfRule type="cellIs" dxfId="50" priority="51" operator="lessThan">
      <formula>$D$118</formula>
    </cfRule>
  </conditionalFormatting>
  <conditionalFormatting sqref="P462">
    <cfRule type="cellIs" dxfId="49" priority="50" operator="lessThan">
      <formula>$E$118</formula>
    </cfRule>
  </conditionalFormatting>
  <conditionalFormatting sqref="O517:P517">
    <cfRule type="cellIs" dxfId="48" priority="49" operator="lessThan">
      <formula>$C$118</formula>
    </cfRule>
  </conditionalFormatting>
  <conditionalFormatting sqref="L147:N152">
    <cfRule type="cellIs" dxfId="47" priority="48" operator="lessThan">
      <formula>$C$118</formula>
    </cfRule>
  </conditionalFormatting>
  <conditionalFormatting sqref="O14:O21">
    <cfRule type="cellIs" dxfId="46" priority="47" operator="lessThan">
      <formula>$E$118</formula>
    </cfRule>
  </conditionalFormatting>
  <conditionalFormatting sqref="O22:O23">
    <cfRule type="cellIs" dxfId="45" priority="46" operator="lessThan">
      <formula>$E$118</formula>
    </cfRule>
  </conditionalFormatting>
  <conditionalFormatting sqref="L68:L75">
    <cfRule type="cellIs" dxfId="44" priority="45" operator="lessThan">
      <formula>$C$118</formula>
    </cfRule>
  </conditionalFormatting>
  <conditionalFormatting sqref="M68:M75">
    <cfRule type="cellIs" dxfId="43" priority="44" operator="lessThan">
      <formula>$D$118</formula>
    </cfRule>
  </conditionalFormatting>
  <conditionalFormatting sqref="N68:N75">
    <cfRule type="cellIs" dxfId="42" priority="43" operator="lessThan">
      <formula>$E$118</formula>
    </cfRule>
  </conditionalFormatting>
  <conditionalFormatting sqref="P68:P70">
    <cfRule type="cellIs" dxfId="41" priority="42" operator="lessThan">
      <formula>$E$118</formula>
    </cfRule>
  </conditionalFormatting>
  <conditionalFormatting sqref="O68:O70">
    <cfRule type="cellIs" dxfId="40" priority="41" operator="lessThan">
      <formula>$E$118</formula>
    </cfRule>
  </conditionalFormatting>
  <conditionalFormatting sqref="L121:L122 L124:L128">
    <cfRule type="cellIs" dxfId="39" priority="40" operator="lessThan">
      <formula>$C$118</formula>
    </cfRule>
  </conditionalFormatting>
  <conditionalFormatting sqref="M121:M122 M124:M128">
    <cfRule type="cellIs" dxfId="38" priority="39" operator="lessThan">
      <formula>$D$118</formula>
    </cfRule>
  </conditionalFormatting>
  <conditionalFormatting sqref="N121:N122 N124:N128">
    <cfRule type="cellIs" dxfId="37" priority="38" operator="lessThan">
      <formula>$E$118</formula>
    </cfRule>
  </conditionalFormatting>
  <conditionalFormatting sqref="P121:P122">
    <cfRule type="cellIs" dxfId="36" priority="37" operator="lessThan">
      <formula>$E$118</formula>
    </cfRule>
  </conditionalFormatting>
  <conditionalFormatting sqref="O121:O122">
    <cfRule type="cellIs" dxfId="35" priority="36" operator="lessThan">
      <formula>$E$118</formula>
    </cfRule>
  </conditionalFormatting>
  <conditionalFormatting sqref="L233">
    <cfRule type="cellIs" dxfId="34" priority="35" operator="lessThan">
      <formula>$C$118</formula>
    </cfRule>
  </conditionalFormatting>
  <conditionalFormatting sqref="M233">
    <cfRule type="cellIs" dxfId="33" priority="34" operator="lessThan">
      <formula>$D$118</formula>
    </cfRule>
  </conditionalFormatting>
  <conditionalFormatting sqref="N233">
    <cfRule type="cellIs" dxfId="32" priority="33" operator="lessThan">
      <formula>$E$118</formula>
    </cfRule>
  </conditionalFormatting>
  <conditionalFormatting sqref="O233">
    <cfRule type="cellIs" dxfId="31" priority="32" operator="lessThan">
      <formula>$D$118</formula>
    </cfRule>
  </conditionalFormatting>
  <conditionalFormatting sqref="P233">
    <cfRule type="cellIs" dxfId="30" priority="31" operator="lessThan">
      <formula>$E$118</formula>
    </cfRule>
  </conditionalFormatting>
  <conditionalFormatting sqref="L234:L235">
    <cfRule type="cellIs" dxfId="29" priority="30" operator="lessThan">
      <formula>$C$118</formula>
    </cfRule>
  </conditionalFormatting>
  <conditionalFormatting sqref="M234:M235">
    <cfRule type="cellIs" dxfId="28" priority="29" operator="lessThan">
      <formula>$D$118</formula>
    </cfRule>
  </conditionalFormatting>
  <conditionalFormatting sqref="N234:N235">
    <cfRule type="cellIs" dxfId="27" priority="28" operator="lessThan">
      <formula>$E$118</formula>
    </cfRule>
  </conditionalFormatting>
  <conditionalFormatting sqref="O234:O235">
    <cfRule type="cellIs" dxfId="26" priority="27" operator="lessThan">
      <formula>$D$118</formula>
    </cfRule>
  </conditionalFormatting>
  <conditionalFormatting sqref="P234:P235">
    <cfRule type="cellIs" dxfId="25" priority="26" operator="lessThan">
      <formula>$E$118</formula>
    </cfRule>
  </conditionalFormatting>
  <conditionalFormatting sqref="M343">
    <cfRule type="cellIs" dxfId="24" priority="25" operator="lessThan">
      <formula>$C$118</formula>
    </cfRule>
  </conditionalFormatting>
  <conditionalFormatting sqref="N343">
    <cfRule type="cellIs" dxfId="23" priority="24" operator="lessThan">
      <formula>$D$118</formula>
    </cfRule>
  </conditionalFormatting>
  <conditionalFormatting sqref="O343">
    <cfRule type="cellIs" dxfId="22" priority="23" operator="lessThan">
      <formula>$E$118</formula>
    </cfRule>
  </conditionalFormatting>
  <conditionalFormatting sqref="O351">
    <cfRule type="cellIs" dxfId="21" priority="22" operator="lessThan">
      <formula>$E$118</formula>
    </cfRule>
  </conditionalFormatting>
  <conditionalFormatting sqref="M344:M345">
    <cfRule type="cellIs" dxfId="20" priority="21" operator="lessThan">
      <formula>$C$118</formula>
    </cfRule>
  </conditionalFormatting>
  <conditionalFormatting sqref="N344:N345">
    <cfRule type="cellIs" dxfId="19" priority="20" operator="lessThan">
      <formula>$D$118</formula>
    </cfRule>
  </conditionalFormatting>
  <conditionalFormatting sqref="O344:O345">
    <cfRule type="cellIs" dxfId="18" priority="19" operator="lessThan">
      <formula>$E$118</formula>
    </cfRule>
  </conditionalFormatting>
  <conditionalFormatting sqref="O347:O349">
    <cfRule type="cellIs" dxfId="17" priority="18" operator="lessThan">
      <formula>$E$118</formula>
    </cfRule>
  </conditionalFormatting>
  <conditionalFormatting sqref="O352">
    <cfRule type="cellIs" dxfId="16" priority="17" operator="lessThan">
      <formula>$E$118</formula>
    </cfRule>
  </conditionalFormatting>
  <conditionalFormatting sqref="L398:P398">
    <cfRule type="cellIs" dxfId="15" priority="16" operator="lessThan">
      <formula>$E$118</formula>
    </cfRule>
  </conditionalFormatting>
  <conditionalFormatting sqref="N406:N407 P406:P407">
    <cfRule type="cellIs" dxfId="14" priority="15" operator="lessThan">
      <formula>$E$118</formula>
    </cfRule>
  </conditionalFormatting>
  <conditionalFormatting sqref="L399:P400">
    <cfRule type="cellIs" dxfId="13" priority="14" operator="lessThan">
      <formula>$E$118</formula>
    </cfRule>
  </conditionalFormatting>
  <conditionalFormatting sqref="L453:P453">
    <cfRule type="cellIs" dxfId="12" priority="13" operator="lessThan">
      <formula>$E$118</formula>
    </cfRule>
  </conditionalFormatting>
  <conditionalFormatting sqref="L454:P455">
    <cfRule type="cellIs" dxfId="11" priority="12" operator="lessThan">
      <formula>$E$118</formula>
    </cfRule>
  </conditionalFormatting>
  <conditionalFormatting sqref="L508:P508">
    <cfRule type="cellIs" dxfId="10" priority="11" operator="lessThan">
      <formula>$E$118</formula>
    </cfRule>
  </conditionalFormatting>
  <conditionalFormatting sqref="L509:P510">
    <cfRule type="cellIs" dxfId="9" priority="10" operator="lessThan">
      <formula>$E$118</formula>
    </cfRule>
  </conditionalFormatting>
  <conditionalFormatting sqref="L571">
    <cfRule type="cellIs" dxfId="8" priority="9" operator="lessThan">
      <formula>$C$118</formula>
    </cfRule>
  </conditionalFormatting>
  <conditionalFormatting sqref="L572">
    <cfRule type="cellIs" dxfId="7" priority="8" operator="lessThan">
      <formula>$C$118</formula>
    </cfRule>
  </conditionalFormatting>
  <conditionalFormatting sqref="L563">
    <cfRule type="cellIs" dxfId="6" priority="7" operator="lessThan">
      <formula>$E$118</formula>
    </cfRule>
  </conditionalFormatting>
  <conditionalFormatting sqref="L564:L565">
    <cfRule type="cellIs" dxfId="5" priority="6" operator="lessThan">
      <formula>$E$118</formula>
    </cfRule>
  </conditionalFormatting>
  <conditionalFormatting sqref="L123">
    <cfRule type="cellIs" dxfId="4" priority="5" operator="lessThan">
      <formula>$C$118</formula>
    </cfRule>
  </conditionalFormatting>
  <conditionalFormatting sqref="M123">
    <cfRule type="cellIs" dxfId="3" priority="4" operator="lessThan">
      <formula>$D$118</formula>
    </cfRule>
  </conditionalFormatting>
  <conditionalFormatting sqref="N123">
    <cfRule type="cellIs" dxfId="2" priority="3" operator="lessThan">
      <formula>$E$118</formula>
    </cfRule>
  </conditionalFormatting>
  <conditionalFormatting sqref="P123">
    <cfRule type="cellIs" dxfId="1" priority="2" operator="lessThan">
      <formula>$E$118</formula>
    </cfRule>
  </conditionalFormatting>
  <conditionalFormatting sqref="O123">
    <cfRule type="cellIs" dxfId="0" priority="1" operator="lessThan">
      <formula>$E$118</formula>
    </cfRule>
  </conditionalFormatting>
  <hyperlinks>
    <hyperlink ref="S2" location="'Table of Contents'!A1" display="Home" xr:uid="{A6474B23-4B34-484E-96A7-3A6BC77BE0D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8E69-5ABC-4CB1-A460-822F8166902B}">
  <dimension ref="A1:W50"/>
  <sheetViews>
    <sheetView workbookViewId="0"/>
  </sheetViews>
  <sheetFormatPr defaultRowHeight="14.4" x14ac:dyDescent="0.3"/>
  <sheetData>
    <row r="1" spans="1:23" ht="15" thickBot="1" x14ac:dyDescent="0.35">
      <c r="A1" s="2" t="s">
        <v>52</v>
      </c>
    </row>
    <row r="2" spans="1:23" ht="72.599999999999994" thickBot="1" x14ac:dyDescent="0.35">
      <c r="A2" s="75" t="s">
        <v>121</v>
      </c>
      <c r="B2" s="76" t="s">
        <v>122</v>
      </c>
      <c r="C2" s="77" t="s">
        <v>123</v>
      </c>
      <c r="D2" s="78" t="s">
        <v>124</v>
      </c>
      <c r="E2" s="79" t="s">
        <v>125</v>
      </c>
      <c r="F2" s="80" t="s">
        <v>126</v>
      </c>
      <c r="G2" s="145" t="s">
        <v>127</v>
      </c>
      <c r="I2" s="75" t="s">
        <v>121</v>
      </c>
      <c r="J2" s="76" t="s">
        <v>122</v>
      </c>
      <c r="K2" s="77" t="s">
        <v>123</v>
      </c>
      <c r="L2" s="78" t="s">
        <v>124</v>
      </c>
      <c r="M2" s="79" t="s">
        <v>125</v>
      </c>
      <c r="N2" s="80" t="s">
        <v>126</v>
      </c>
      <c r="O2" s="145" t="s">
        <v>127</v>
      </c>
      <c r="Q2" s="75" t="s">
        <v>121</v>
      </c>
      <c r="R2" s="76" t="s">
        <v>122</v>
      </c>
      <c r="S2" s="77" t="s">
        <v>123</v>
      </c>
      <c r="T2" s="78" t="s">
        <v>124</v>
      </c>
      <c r="U2" s="79" t="s">
        <v>125</v>
      </c>
      <c r="V2" s="80" t="s">
        <v>126</v>
      </c>
      <c r="W2" s="145" t="s">
        <v>127</v>
      </c>
    </row>
    <row r="3" spans="1:23" ht="15" thickBot="1" x14ac:dyDescent="0.35">
      <c r="A3" s="81" t="s">
        <v>128</v>
      </c>
      <c r="B3" s="592" t="s">
        <v>129</v>
      </c>
      <c r="C3" s="82">
        <v>1</v>
      </c>
      <c r="D3">
        <v>159.57</v>
      </c>
      <c r="E3">
        <v>137.584</v>
      </c>
      <c r="F3" s="49">
        <f t="shared" ref="F3:F50" si="0">D3-E3</f>
        <v>21.98599999999999</v>
      </c>
      <c r="G3" s="146">
        <f t="shared" ref="G3:G50" si="1">(F3/D3)*100</f>
        <v>13.778279125148831</v>
      </c>
      <c r="I3" s="87" t="s">
        <v>135</v>
      </c>
      <c r="J3" s="592" t="s">
        <v>129</v>
      </c>
      <c r="K3" s="82">
        <v>1</v>
      </c>
      <c r="L3">
        <v>184.05099999999999</v>
      </c>
      <c r="M3">
        <v>159.78200000000001</v>
      </c>
      <c r="N3" s="49">
        <f t="shared" ref="N3:N50" si="2">L3-M3</f>
        <v>24.268999999999977</v>
      </c>
      <c r="O3" s="146">
        <f t="shared" ref="O3:O50" si="3">(N3/L3)*100</f>
        <v>13.186019092534124</v>
      </c>
      <c r="Q3" s="88" t="s">
        <v>136</v>
      </c>
      <c r="R3" s="592" t="s">
        <v>129</v>
      </c>
      <c r="S3" s="82">
        <v>1</v>
      </c>
      <c r="T3">
        <v>184.26</v>
      </c>
      <c r="U3">
        <v>164.922</v>
      </c>
      <c r="V3" s="49">
        <f t="shared" ref="V3:V50" si="4">T3-U3</f>
        <v>19.337999999999994</v>
      </c>
      <c r="W3" s="146">
        <f t="shared" ref="W3:W50" si="5">(V3/T3)*100</f>
        <v>10.494952784109408</v>
      </c>
    </row>
    <row r="4" spans="1:23" ht="15" thickBot="1" x14ac:dyDescent="0.35">
      <c r="A4" s="83"/>
      <c r="B4" s="593"/>
      <c r="C4" s="84">
        <v>2</v>
      </c>
      <c r="D4">
        <v>159.07400000000001</v>
      </c>
      <c r="E4">
        <v>115.289</v>
      </c>
      <c r="F4" s="49">
        <f t="shared" si="0"/>
        <v>43.785000000000011</v>
      </c>
      <c r="G4" s="146">
        <f t="shared" si="1"/>
        <v>27.52492550636811</v>
      </c>
      <c r="I4" s="89"/>
      <c r="J4" s="593"/>
      <c r="K4" s="84">
        <v>2</v>
      </c>
      <c r="L4">
        <v>184.98400000000001</v>
      </c>
      <c r="M4">
        <v>150.131</v>
      </c>
      <c r="N4" s="49">
        <f t="shared" si="2"/>
        <v>34.853000000000009</v>
      </c>
      <c r="O4" s="146">
        <f t="shared" si="3"/>
        <v>18.841088959045109</v>
      </c>
      <c r="Q4" s="90"/>
      <c r="R4" s="593"/>
      <c r="S4" s="84">
        <v>2</v>
      </c>
      <c r="T4">
        <v>207.13399999999999</v>
      </c>
      <c r="U4">
        <v>171.161</v>
      </c>
      <c r="V4" s="49">
        <f t="shared" si="4"/>
        <v>35.972999999999985</v>
      </c>
      <c r="W4" s="146">
        <f t="shared" si="5"/>
        <v>17.367018451823451</v>
      </c>
    </row>
    <row r="5" spans="1:23" ht="15" thickBot="1" x14ac:dyDescent="0.35">
      <c r="A5" s="83"/>
      <c r="B5" s="593"/>
      <c r="C5" s="84">
        <v>3</v>
      </c>
      <c r="D5">
        <v>165.14599999999999</v>
      </c>
      <c r="E5">
        <v>125.473</v>
      </c>
      <c r="F5" s="49">
        <f t="shared" si="0"/>
        <v>39.672999999999988</v>
      </c>
      <c r="G5" s="146">
        <f t="shared" si="1"/>
        <v>24.022985721725014</v>
      </c>
      <c r="I5" s="89"/>
      <c r="J5" s="593"/>
      <c r="K5" s="84">
        <v>3</v>
      </c>
      <c r="L5">
        <v>199.4</v>
      </c>
      <c r="M5">
        <v>154.16800000000001</v>
      </c>
      <c r="N5" s="49">
        <f t="shared" si="2"/>
        <v>45.231999999999999</v>
      </c>
      <c r="O5" s="146">
        <f t="shared" si="3"/>
        <v>22.684052156469406</v>
      </c>
      <c r="Q5" s="90"/>
      <c r="R5" s="593"/>
      <c r="S5" s="84">
        <v>3</v>
      </c>
      <c r="T5">
        <v>180.73099999999999</v>
      </c>
      <c r="U5">
        <v>147.43700000000001</v>
      </c>
      <c r="V5" s="49">
        <f t="shared" si="4"/>
        <v>33.293999999999983</v>
      </c>
      <c r="W5" s="146">
        <f t="shared" si="5"/>
        <v>18.421853472840844</v>
      </c>
    </row>
    <row r="6" spans="1:23" ht="15" thickBot="1" x14ac:dyDescent="0.35">
      <c r="A6" s="83"/>
      <c r="B6" s="593"/>
      <c r="C6" s="84">
        <v>4</v>
      </c>
      <c r="D6">
        <v>166.071</v>
      </c>
      <c r="E6">
        <v>111.877</v>
      </c>
      <c r="F6" s="49">
        <f t="shared" si="0"/>
        <v>54.194000000000003</v>
      </c>
      <c r="G6" s="146">
        <f t="shared" si="1"/>
        <v>32.633030450831271</v>
      </c>
      <c r="I6" s="89"/>
      <c r="J6" s="593"/>
      <c r="K6" s="84">
        <v>4</v>
      </c>
      <c r="L6">
        <v>182.755</v>
      </c>
      <c r="M6">
        <v>157.554</v>
      </c>
      <c r="N6" s="49">
        <f t="shared" si="2"/>
        <v>25.200999999999993</v>
      </c>
      <c r="O6" s="146">
        <f t="shared" si="3"/>
        <v>13.789499603294026</v>
      </c>
      <c r="Q6" s="90"/>
      <c r="R6" s="593"/>
      <c r="S6" s="84">
        <v>4</v>
      </c>
      <c r="T6">
        <v>194.16499999999999</v>
      </c>
      <c r="U6">
        <v>169.43700000000001</v>
      </c>
      <c r="V6" s="49">
        <f t="shared" si="4"/>
        <v>24.72799999999998</v>
      </c>
      <c r="W6" s="146">
        <f t="shared" si="5"/>
        <v>12.735559961888077</v>
      </c>
    </row>
    <row r="7" spans="1:23" ht="15" thickBot="1" x14ac:dyDescent="0.35">
      <c r="A7" s="83"/>
      <c r="B7" s="593"/>
      <c r="C7" s="84">
        <v>5</v>
      </c>
      <c r="D7">
        <v>170.208</v>
      </c>
      <c r="E7">
        <v>134.59800000000001</v>
      </c>
      <c r="F7" s="49">
        <f t="shared" si="0"/>
        <v>35.609999999999985</v>
      </c>
      <c r="G7" s="146">
        <f t="shared" si="1"/>
        <v>20.921460800902416</v>
      </c>
      <c r="I7" s="89"/>
      <c r="J7" s="593"/>
      <c r="K7" s="84">
        <v>5</v>
      </c>
      <c r="L7">
        <v>188.19800000000001</v>
      </c>
      <c r="M7">
        <v>169.08199999999999</v>
      </c>
      <c r="N7" s="49">
        <f t="shared" si="2"/>
        <v>19.116000000000014</v>
      </c>
      <c r="O7" s="146">
        <f t="shared" si="3"/>
        <v>10.157387432385049</v>
      </c>
      <c r="Q7" s="90"/>
      <c r="R7" s="593"/>
      <c r="S7" s="84">
        <v>5</v>
      </c>
      <c r="T7">
        <v>218.86699999999999</v>
      </c>
      <c r="U7">
        <v>177.92500000000001</v>
      </c>
      <c r="V7" s="49">
        <f t="shared" si="4"/>
        <v>40.941999999999979</v>
      </c>
      <c r="W7" s="146">
        <f t="shared" si="5"/>
        <v>18.706337638840019</v>
      </c>
    </row>
    <row r="8" spans="1:23" ht="15" thickBot="1" x14ac:dyDescent="0.35">
      <c r="A8" s="83"/>
      <c r="B8" s="593"/>
      <c r="C8" s="84">
        <v>6</v>
      </c>
      <c r="D8">
        <v>158.25399999999999</v>
      </c>
      <c r="E8">
        <v>124.492</v>
      </c>
      <c r="F8" s="49">
        <f t="shared" si="0"/>
        <v>33.761999999999986</v>
      </c>
      <c r="G8" s="146">
        <f t="shared" si="1"/>
        <v>21.334057906909138</v>
      </c>
      <c r="I8" s="89"/>
      <c r="J8" s="593"/>
      <c r="K8" s="84">
        <v>6</v>
      </c>
      <c r="L8">
        <v>172.49</v>
      </c>
      <c r="M8">
        <v>133.35599999999999</v>
      </c>
      <c r="N8" s="49">
        <f t="shared" si="2"/>
        <v>39.134000000000015</v>
      </c>
      <c r="O8" s="146">
        <f t="shared" si="3"/>
        <v>22.687692040118275</v>
      </c>
      <c r="Q8" s="90"/>
      <c r="R8" s="593"/>
      <c r="S8" s="84">
        <v>6</v>
      </c>
      <c r="T8">
        <v>192.06800000000001</v>
      </c>
      <c r="U8">
        <v>173.73</v>
      </c>
      <c r="V8" s="49">
        <f t="shared" si="4"/>
        <v>18.338000000000022</v>
      </c>
      <c r="W8" s="146">
        <f t="shared" si="5"/>
        <v>9.547660203677875</v>
      </c>
    </row>
    <row r="9" spans="1:23" ht="15" thickBot="1" x14ac:dyDescent="0.35">
      <c r="A9" s="83"/>
      <c r="B9" s="593"/>
      <c r="C9" s="84">
        <v>7</v>
      </c>
      <c r="D9">
        <v>175.90600000000001</v>
      </c>
      <c r="E9">
        <v>145.24</v>
      </c>
      <c r="F9" s="49">
        <f t="shared" si="0"/>
        <v>30.665999999999997</v>
      </c>
      <c r="G9" s="146">
        <f t="shared" si="1"/>
        <v>17.43317453640012</v>
      </c>
      <c r="I9" s="89"/>
      <c r="J9" s="593"/>
      <c r="K9" s="84">
        <v>7</v>
      </c>
      <c r="L9">
        <v>178.352</v>
      </c>
      <c r="M9">
        <v>141.77000000000001</v>
      </c>
      <c r="N9" s="49">
        <f t="shared" si="2"/>
        <v>36.581999999999994</v>
      </c>
      <c r="O9" s="146">
        <f t="shared" si="3"/>
        <v>20.511124069256297</v>
      </c>
      <c r="Q9" s="90"/>
      <c r="R9" s="593"/>
      <c r="S9" s="84">
        <v>7</v>
      </c>
      <c r="T9">
        <v>191.279</v>
      </c>
      <c r="U9">
        <v>175.595</v>
      </c>
      <c r="V9" s="49">
        <f t="shared" si="4"/>
        <v>15.683999999999997</v>
      </c>
      <c r="W9" s="146">
        <f t="shared" si="5"/>
        <v>8.1995409846350071</v>
      </c>
    </row>
    <row r="10" spans="1:23" ht="15" thickBot="1" x14ac:dyDescent="0.35">
      <c r="A10" s="83"/>
      <c r="B10" s="594"/>
      <c r="C10" s="85">
        <v>8</v>
      </c>
      <c r="D10">
        <v>174.43799999999999</v>
      </c>
      <c r="E10">
        <v>155.5</v>
      </c>
      <c r="F10" s="49">
        <f t="shared" si="0"/>
        <v>18.937999999999988</v>
      </c>
      <c r="G10" s="146">
        <f t="shared" si="1"/>
        <v>10.856579415035709</v>
      </c>
      <c r="I10" s="89"/>
      <c r="J10" s="594"/>
      <c r="K10" s="85">
        <v>8</v>
      </c>
      <c r="L10">
        <v>194.39400000000001</v>
      </c>
      <c r="M10">
        <v>151.59200000000001</v>
      </c>
      <c r="N10" s="49">
        <f t="shared" si="2"/>
        <v>42.801999999999992</v>
      </c>
      <c r="O10" s="146">
        <f t="shared" si="3"/>
        <v>22.018169285060235</v>
      </c>
      <c r="Q10" s="90"/>
      <c r="R10" s="594"/>
      <c r="S10" s="85">
        <v>8</v>
      </c>
      <c r="T10">
        <v>196.547</v>
      </c>
      <c r="U10">
        <v>165.63399999999999</v>
      </c>
      <c r="V10" s="49">
        <f t="shared" si="4"/>
        <v>30.913000000000011</v>
      </c>
      <c r="W10" s="146">
        <f t="shared" si="5"/>
        <v>15.728044691600488</v>
      </c>
    </row>
    <row r="11" spans="1:23" ht="15" thickBot="1" x14ac:dyDescent="0.35">
      <c r="A11" s="83"/>
      <c r="B11" s="592" t="s">
        <v>130</v>
      </c>
      <c r="C11" s="82">
        <v>1</v>
      </c>
      <c r="D11">
        <v>163.57400000000001</v>
      </c>
      <c r="E11">
        <v>120.41800000000001</v>
      </c>
      <c r="F11" s="49">
        <f t="shared" si="0"/>
        <v>43.156000000000006</v>
      </c>
      <c r="G11" s="146">
        <f t="shared" si="1"/>
        <v>26.383166028830988</v>
      </c>
      <c r="I11" s="89"/>
      <c r="J11" s="592" t="s">
        <v>130</v>
      </c>
      <c r="K11" s="82">
        <v>1</v>
      </c>
      <c r="L11">
        <v>154.869</v>
      </c>
      <c r="M11">
        <v>130.63499999999999</v>
      </c>
      <c r="N11" s="49">
        <f t="shared" si="2"/>
        <v>24.234000000000009</v>
      </c>
      <c r="O11" s="146">
        <f t="shared" si="3"/>
        <v>15.648063847509835</v>
      </c>
      <c r="Q11" s="90"/>
      <c r="R11" s="592" t="s">
        <v>130</v>
      </c>
      <c r="S11" s="82">
        <v>1</v>
      </c>
      <c r="T11">
        <v>176.39099999999999</v>
      </c>
      <c r="U11">
        <v>165.636</v>
      </c>
      <c r="V11" s="49">
        <f t="shared" si="4"/>
        <v>10.754999999999995</v>
      </c>
      <c r="W11" s="146">
        <f t="shared" si="5"/>
        <v>6.0972498596867171</v>
      </c>
    </row>
    <row r="12" spans="1:23" ht="15" thickBot="1" x14ac:dyDescent="0.35">
      <c r="A12" s="83"/>
      <c r="B12" s="593"/>
      <c r="C12" s="84">
        <v>2</v>
      </c>
      <c r="D12">
        <v>143.27699999999999</v>
      </c>
      <c r="E12" s="86">
        <v>88.361000000000004</v>
      </c>
      <c r="F12" s="49">
        <f t="shared" si="0"/>
        <v>54.915999999999983</v>
      </c>
      <c r="G12" s="146">
        <f t="shared" si="1"/>
        <v>38.328552384541823</v>
      </c>
      <c r="I12" s="89"/>
      <c r="J12" s="593"/>
      <c r="K12" s="84">
        <v>2</v>
      </c>
      <c r="L12">
        <v>152.10900000000001</v>
      </c>
      <c r="M12" s="86">
        <v>104.31</v>
      </c>
      <c r="N12" s="49">
        <f t="shared" si="2"/>
        <v>47.799000000000007</v>
      </c>
      <c r="O12" s="146">
        <f t="shared" si="3"/>
        <v>31.424176084255372</v>
      </c>
      <c r="Q12" s="90"/>
      <c r="R12" s="593"/>
      <c r="S12" s="84">
        <v>2</v>
      </c>
      <c r="T12">
        <v>180.33</v>
      </c>
      <c r="U12" s="86">
        <v>112.486</v>
      </c>
      <c r="V12" s="49">
        <f t="shared" si="4"/>
        <v>67.844000000000008</v>
      </c>
      <c r="W12" s="146">
        <f t="shared" si="5"/>
        <v>37.622137192924086</v>
      </c>
    </row>
    <row r="13" spans="1:23" ht="15" thickBot="1" x14ac:dyDescent="0.35">
      <c r="A13" s="83"/>
      <c r="B13" s="593"/>
      <c r="C13" s="84">
        <v>3</v>
      </c>
      <c r="D13">
        <v>139.84299999999999</v>
      </c>
      <c r="E13" s="86">
        <v>81.93</v>
      </c>
      <c r="F13" s="49">
        <f t="shared" si="0"/>
        <v>57.912999999999982</v>
      </c>
      <c r="G13" s="146">
        <f t="shared" si="1"/>
        <v>41.412870147236532</v>
      </c>
      <c r="I13" s="89"/>
      <c r="J13" s="593"/>
      <c r="K13" s="84">
        <v>3</v>
      </c>
      <c r="L13">
        <v>156.102</v>
      </c>
      <c r="M13" s="86">
        <v>110.65300000000001</v>
      </c>
      <c r="N13" s="49">
        <f t="shared" si="2"/>
        <v>45.448999999999998</v>
      </c>
      <c r="O13" s="146">
        <f t="shared" si="3"/>
        <v>29.114937668960039</v>
      </c>
      <c r="Q13" s="90"/>
      <c r="R13" s="593"/>
      <c r="S13" s="84">
        <v>3</v>
      </c>
      <c r="T13">
        <v>170.71600000000001</v>
      </c>
      <c r="U13">
        <v>147.79900000000001</v>
      </c>
      <c r="V13" s="49">
        <f t="shared" si="4"/>
        <v>22.917000000000002</v>
      </c>
      <c r="W13" s="146">
        <f t="shared" si="5"/>
        <v>13.424049298249724</v>
      </c>
    </row>
    <row r="14" spans="1:23" ht="15" thickBot="1" x14ac:dyDescent="0.35">
      <c r="A14" s="83"/>
      <c r="B14" s="593"/>
      <c r="C14" s="84">
        <v>4</v>
      </c>
      <c r="D14">
        <v>136.136</v>
      </c>
      <c r="E14">
        <v>104.714</v>
      </c>
      <c r="F14" s="49">
        <f t="shared" si="0"/>
        <v>31.421999999999997</v>
      </c>
      <c r="G14" s="146">
        <f t="shared" si="1"/>
        <v>23.08133043427161</v>
      </c>
      <c r="I14" s="89"/>
      <c r="J14" s="593"/>
      <c r="K14" s="84">
        <v>4</v>
      </c>
      <c r="L14">
        <v>173.11600000000001</v>
      </c>
      <c r="M14">
        <v>127.506</v>
      </c>
      <c r="N14" s="49">
        <f t="shared" si="2"/>
        <v>45.610000000000014</v>
      </c>
      <c r="O14" s="146">
        <f t="shared" si="3"/>
        <v>26.346495991127345</v>
      </c>
      <c r="Q14" s="90"/>
      <c r="R14" s="593"/>
      <c r="S14" s="84">
        <v>4</v>
      </c>
      <c r="T14">
        <v>187.3</v>
      </c>
      <c r="U14">
        <v>185.56899999999999</v>
      </c>
      <c r="V14" s="49">
        <f t="shared" si="4"/>
        <v>1.731000000000023</v>
      </c>
      <c r="W14" s="146">
        <f t="shared" si="5"/>
        <v>0.92418579818474256</v>
      </c>
    </row>
    <row r="15" spans="1:23" ht="15" thickBot="1" x14ac:dyDescent="0.35">
      <c r="A15" s="83"/>
      <c r="B15" s="593"/>
      <c r="C15" s="84">
        <v>5</v>
      </c>
      <c r="D15">
        <v>127.14</v>
      </c>
      <c r="E15" s="86">
        <v>108.646</v>
      </c>
      <c r="F15" s="49">
        <f t="shared" si="0"/>
        <v>18.494</v>
      </c>
      <c r="G15" s="146">
        <f t="shared" si="1"/>
        <v>14.546169576844422</v>
      </c>
      <c r="I15" s="89"/>
      <c r="J15" s="593"/>
      <c r="K15" s="84">
        <v>5</v>
      </c>
      <c r="L15">
        <v>198.227</v>
      </c>
      <c r="M15">
        <v>198.197</v>
      </c>
      <c r="N15" s="49">
        <f t="shared" si="2"/>
        <v>3.0000000000001137E-2</v>
      </c>
      <c r="O15" s="146">
        <f t="shared" si="3"/>
        <v>1.5134164367115044E-2</v>
      </c>
      <c r="Q15" s="90"/>
      <c r="R15" s="593"/>
      <c r="S15" s="84">
        <v>5</v>
      </c>
      <c r="T15">
        <v>179.34800000000001</v>
      </c>
      <c r="U15">
        <v>142.57</v>
      </c>
      <c r="V15" s="49">
        <f t="shared" si="4"/>
        <v>36.77800000000002</v>
      </c>
      <c r="W15" s="146">
        <f t="shared" si="5"/>
        <v>20.506501327029024</v>
      </c>
    </row>
    <row r="16" spans="1:23" ht="15" thickBot="1" x14ac:dyDescent="0.35">
      <c r="A16" s="83"/>
      <c r="B16" s="593"/>
      <c r="C16" s="84">
        <v>6</v>
      </c>
      <c r="D16">
        <v>130.23500000000001</v>
      </c>
      <c r="E16">
        <v>76.864000000000004</v>
      </c>
      <c r="F16" s="49">
        <f t="shared" si="0"/>
        <v>53.371000000000009</v>
      </c>
      <c r="G16" s="146">
        <f t="shared" si="1"/>
        <v>40.98053518639383</v>
      </c>
      <c r="I16" s="89"/>
      <c r="J16" s="593"/>
      <c r="K16" s="84">
        <v>6</v>
      </c>
      <c r="L16">
        <v>189.101</v>
      </c>
      <c r="M16">
        <v>176.45400000000001</v>
      </c>
      <c r="N16" s="49">
        <f t="shared" si="2"/>
        <v>12.646999999999991</v>
      </c>
      <c r="O16" s="146">
        <f t="shared" si="3"/>
        <v>6.687960402113152</v>
      </c>
      <c r="Q16" s="90"/>
      <c r="R16" s="593"/>
      <c r="S16" s="84">
        <v>6</v>
      </c>
      <c r="T16">
        <v>165.33799999999999</v>
      </c>
      <c r="U16" s="86">
        <v>132.62200000000001</v>
      </c>
      <c r="V16" s="49">
        <f t="shared" si="4"/>
        <v>32.71599999999998</v>
      </c>
      <c r="W16" s="146">
        <f t="shared" si="5"/>
        <v>19.787344712044408</v>
      </c>
    </row>
    <row r="17" spans="1:23" ht="15" thickBot="1" x14ac:dyDescent="0.35">
      <c r="A17" s="83"/>
      <c r="B17" s="593"/>
      <c r="C17" s="84">
        <v>7</v>
      </c>
      <c r="D17">
        <v>137.89099999999999</v>
      </c>
      <c r="E17">
        <v>100.91800000000001</v>
      </c>
      <c r="F17" s="49">
        <f t="shared" si="0"/>
        <v>36.972999999999985</v>
      </c>
      <c r="G17" s="146">
        <f t="shared" si="1"/>
        <v>26.813207533486583</v>
      </c>
      <c r="I17" s="89"/>
      <c r="J17" s="593"/>
      <c r="K17" s="84">
        <v>7</v>
      </c>
      <c r="L17">
        <v>166.92</v>
      </c>
      <c r="M17" s="86">
        <v>163.119</v>
      </c>
      <c r="N17" s="49">
        <f t="shared" si="2"/>
        <v>3.8009999999999877</v>
      </c>
      <c r="O17" s="146">
        <f t="shared" si="3"/>
        <v>2.2771387491013586</v>
      </c>
      <c r="Q17" s="90"/>
      <c r="R17" s="593"/>
      <c r="S17" s="84">
        <v>7</v>
      </c>
      <c r="T17">
        <v>179.048</v>
      </c>
      <c r="U17">
        <v>161.28899999999999</v>
      </c>
      <c r="V17" s="49">
        <f t="shared" si="4"/>
        <v>17.759000000000015</v>
      </c>
      <c r="W17" s="146">
        <f t="shared" si="5"/>
        <v>9.9185693221929405</v>
      </c>
    </row>
    <row r="18" spans="1:23" ht="15" thickBot="1" x14ac:dyDescent="0.35">
      <c r="A18" s="83"/>
      <c r="B18" s="594"/>
      <c r="C18" s="85">
        <v>8</v>
      </c>
      <c r="D18">
        <v>128.71100000000001</v>
      </c>
      <c r="E18">
        <v>96.683999999999997</v>
      </c>
      <c r="F18" s="49">
        <f t="shared" si="0"/>
        <v>32.027000000000015</v>
      </c>
      <c r="G18" s="146">
        <f t="shared" si="1"/>
        <v>24.882877143367711</v>
      </c>
      <c r="I18" s="89"/>
      <c r="J18" s="594"/>
      <c r="K18" s="92">
        <v>8</v>
      </c>
      <c r="L18">
        <v>183.40799999999999</v>
      </c>
      <c r="M18">
        <v>164.63499999999999</v>
      </c>
      <c r="N18" s="49">
        <f t="shared" si="2"/>
        <v>18.772999999999996</v>
      </c>
      <c r="O18" s="146">
        <f t="shared" si="3"/>
        <v>10.235649480938671</v>
      </c>
      <c r="Q18" s="90"/>
      <c r="R18" s="594"/>
      <c r="S18" s="85">
        <v>8</v>
      </c>
      <c r="T18">
        <v>174.73400000000001</v>
      </c>
      <c r="U18">
        <v>184.50700000000001</v>
      </c>
      <c r="V18" s="49">
        <f t="shared" si="4"/>
        <v>-9.7729999999999961</v>
      </c>
      <c r="W18" s="146">
        <f t="shared" si="5"/>
        <v>-5.5930728993784813</v>
      </c>
    </row>
    <row r="19" spans="1:23" ht="15" thickBot="1" x14ac:dyDescent="0.35">
      <c r="A19" s="83"/>
      <c r="B19" s="592" t="s">
        <v>131</v>
      </c>
      <c r="C19" s="82">
        <v>1</v>
      </c>
      <c r="D19">
        <v>137.535</v>
      </c>
      <c r="E19">
        <v>116.91</v>
      </c>
      <c r="F19" s="49">
        <f t="shared" si="0"/>
        <v>20.625</v>
      </c>
      <c r="G19" s="146">
        <f t="shared" si="1"/>
        <v>14.996182789835316</v>
      </c>
      <c r="I19" s="89"/>
      <c r="J19" s="592" t="s">
        <v>131</v>
      </c>
      <c r="K19" s="82">
        <v>1</v>
      </c>
      <c r="L19">
        <v>188.48</v>
      </c>
      <c r="M19">
        <v>166.239</v>
      </c>
      <c r="N19" s="49">
        <f t="shared" si="2"/>
        <v>22.240999999999985</v>
      </c>
      <c r="O19" s="146">
        <f t="shared" si="3"/>
        <v>11.800191001697785</v>
      </c>
      <c r="Q19" s="90"/>
      <c r="R19" s="592" t="s">
        <v>131</v>
      </c>
      <c r="S19" s="82">
        <v>1</v>
      </c>
      <c r="T19">
        <v>175.02799999999999</v>
      </c>
      <c r="U19">
        <v>155.15700000000001</v>
      </c>
      <c r="V19" s="49">
        <f t="shared" si="4"/>
        <v>19.870999999999981</v>
      </c>
      <c r="W19" s="146">
        <f t="shared" si="5"/>
        <v>11.353040656352116</v>
      </c>
    </row>
    <row r="20" spans="1:23" ht="15" thickBot="1" x14ac:dyDescent="0.35">
      <c r="A20" s="83"/>
      <c r="B20" s="593"/>
      <c r="C20" s="84">
        <v>2</v>
      </c>
      <c r="D20">
        <v>144.83600000000001</v>
      </c>
      <c r="E20">
        <v>125.29600000000001</v>
      </c>
      <c r="F20" s="49">
        <f t="shared" si="0"/>
        <v>19.540000000000006</v>
      </c>
      <c r="G20" s="146">
        <f t="shared" si="1"/>
        <v>13.491120992018562</v>
      </c>
      <c r="I20" s="89"/>
      <c r="J20" s="593"/>
      <c r="K20" s="84">
        <v>2</v>
      </c>
      <c r="L20">
        <v>183.30500000000001</v>
      </c>
      <c r="M20">
        <v>156.767</v>
      </c>
      <c r="N20" s="49">
        <f t="shared" si="2"/>
        <v>26.538000000000011</v>
      </c>
      <c r="O20" s="146">
        <f t="shared" si="3"/>
        <v>14.477510160661197</v>
      </c>
      <c r="Q20" s="90"/>
      <c r="R20" s="593"/>
      <c r="S20" s="84">
        <v>2</v>
      </c>
      <c r="T20">
        <v>189.92400000000001</v>
      </c>
      <c r="U20">
        <v>167.68700000000001</v>
      </c>
      <c r="V20" s="49">
        <f t="shared" si="4"/>
        <v>22.236999999999995</v>
      </c>
      <c r="W20" s="146">
        <f t="shared" si="5"/>
        <v>11.708367557549332</v>
      </c>
    </row>
    <row r="21" spans="1:23" ht="15" thickBot="1" x14ac:dyDescent="0.35">
      <c r="A21" s="83"/>
      <c r="B21" s="593"/>
      <c r="C21" s="84">
        <v>3</v>
      </c>
      <c r="D21">
        <v>143.68199999999999</v>
      </c>
      <c r="E21">
        <v>123.67</v>
      </c>
      <c r="F21" s="49">
        <f t="shared" si="0"/>
        <v>20.011999999999986</v>
      </c>
      <c r="G21" s="146">
        <f t="shared" si="1"/>
        <v>13.92797984437855</v>
      </c>
      <c r="I21" s="89"/>
      <c r="J21" s="593"/>
      <c r="K21" s="84">
        <v>3</v>
      </c>
      <c r="L21">
        <v>196.32300000000001</v>
      </c>
      <c r="M21">
        <v>170.21799999999999</v>
      </c>
      <c r="N21" s="49">
        <f t="shared" si="2"/>
        <v>26.105000000000018</v>
      </c>
      <c r="O21" s="146">
        <f t="shared" si="3"/>
        <v>13.296964695934768</v>
      </c>
      <c r="Q21" s="90"/>
      <c r="R21" s="593"/>
      <c r="S21" s="84">
        <v>3</v>
      </c>
      <c r="T21">
        <v>187.453</v>
      </c>
      <c r="U21">
        <v>161.01</v>
      </c>
      <c r="V21" s="49">
        <f t="shared" si="4"/>
        <v>26.443000000000012</v>
      </c>
      <c r="W21" s="146">
        <f t="shared" si="5"/>
        <v>14.106469354984988</v>
      </c>
    </row>
    <row r="22" spans="1:23" ht="15" thickBot="1" x14ac:dyDescent="0.35">
      <c r="A22" s="83"/>
      <c r="B22" s="593"/>
      <c r="C22" s="84">
        <v>4</v>
      </c>
      <c r="D22">
        <v>136.39099999999999</v>
      </c>
      <c r="E22">
        <v>93.34</v>
      </c>
      <c r="F22" s="49">
        <f t="shared" si="0"/>
        <v>43.050999999999988</v>
      </c>
      <c r="G22" s="146">
        <f t="shared" si="1"/>
        <v>31.564399410518284</v>
      </c>
      <c r="I22" s="89"/>
      <c r="J22" s="593"/>
      <c r="K22" s="84">
        <v>4</v>
      </c>
      <c r="L22">
        <v>173.417</v>
      </c>
      <c r="M22">
        <v>139.155</v>
      </c>
      <c r="N22" s="49">
        <f t="shared" si="2"/>
        <v>34.262</v>
      </c>
      <c r="O22" s="146">
        <f t="shared" si="3"/>
        <v>19.757001908694072</v>
      </c>
      <c r="Q22" s="90"/>
      <c r="R22" s="593"/>
      <c r="S22" s="84">
        <v>4</v>
      </c>
      <c r="T22">
        <v>175.60900000000001</v>
      </c>
      <c r="U22">
        <v>159.68799999999999</v>
      </c>
      <c r="V22" s="49">
        <f t="shared" si="4"/>
        <v>15.921000000000021</v>
      </c>
      <c r="W22" s="146">
        <f t="shared" si="5"/>
        <v>9.0661640348729389</v>
      </c>
    </row>
    <row r="23" spans="1:23" ht="15" thickBot="1" x14ac:dyDescent="0.35">
      <c r="A23" s="83"/>
      <c r="B23" s="593"/>
      <c r="C23" s="84">
        <v>5</v>
      </c>
      <c r="D23">
        <v>164.733</v>
      </c>
      <c r="E23">
        <v>140.435</v>
      </c>
      <c r="F23" s="49">
        <f t="shared" si="0"/>
        <v>24.298000000000002</v>
      </c>
      <c r="G23" s="146">
        <f t="shared" si="1"/>
        <v>14.749928672457857</v>
      </c>
      <c r="I23" s="89"/>
      <c r="J23" s="593"/>
      <c r="K23" s="84">
        <v>5</v>
      </c>
      <c r="L23">
        <v>160.827</v>
      </c>
      <c r="M23">
        <v>134.81899999999999</v>
      </c>
      <c r="N23" s="49">
        <f t="shared" si="2"/>
        <v>26.00800000000001</v>
      </c>
      <c r="O23" s="146">
        <f t="shared" si="3"/>
        <v>16.171414003867515</v>
      </c>
      <c r="Q23" s="90"/>
      <c r="R23" s="593"/>
      <c r="S23" s="84">
        <v>5</v>
      </c>
      <c r="T23">
        <v>171.15799999999999</v>
      </c>
      <c r="U23">
        <v>171.07</v>
      </c>
      <c r="V23" s="49">
        <f t="shared" si="4"/>
        <v>8.7999999999993861E-2</v>
      </c>
      <c r="W23" s="146">
        <f t="shared" si="5"/>
        <v>5.1414482524914908E-2</v>
      </c>
    </row>
    <row r="24" spans="1:23" ht="15" thickBot="1" x14ac:dyDescent="0.35">
      <c r="A24" s="83"/>
      <c r="B24" s="593"/>
      <c r="C24" s="84">
        <v>6</v>
      </c>
      <c r="D24">
        <v>159.202</v>
      </c>
      <c r="E24">
        <v>123.476</v>
      </c>
      <c r="F24" s="49">
        <f t="shared" si="0"/>
        <v>35.725999999999999</v>
      </c>
      <c r="G24" s="146">
        <f t="shared" si="1"/>
        <v>22.440672855868645</v>
      </c>
      <c r="I24" s="89"/>
      <c r="J24" s="593"/>
      <c r="K24" s="84">
        <v>6</v>
      </c>
      <c r="L24">
        <v>169.39599999999999</v>
      </c>
      <c r="M24">
        <v>144.20400000000001</v>
      </c>
      <c r="N24" s="49">
        <f t="shared" si="2"/>
        <v>25.191999999999979</v>
      </c>
      <c r="O24" s="146">
        <f t="shared" si="3"/>
        <v>14.871661668516364</v>
      </c>
      <c r="Q24" s="90"/>
      <c r="R24" s="593"/>
      <c r="S24" s="84">
        <v>6</v>
      </c>
      <c r="T24">
        <v>203.846</v>
      </c>
      <c r="U24">
        <v>194.137</v>
      </c>
      <c r="V24" s="49">
        <f t="shared" si="4"/>
        <v>9.7090000000000032</v>
      </c>
      <c r="W24" s="146">
        <f t="shared" si="5"/>
        <v>4.7629092550258543</v>
      </c>
    </row>
    <row r="25" spans="1:23" ht="15" thickBot="1" x14ac:dyDescent="0.35">
      <c r="A25" s="83"/>
      <c r="B25" s="593"/>
      <c r="C25" s="84">
        <v>7</v>
      </c>
      <c r="D25">
        <v>163.58500000000001</v>
      </c>
      <c r="E25">
        <v>123.70699999999999</v>
      </c>
      <c r="F25" s="49">
        <f t="shared" si="0"/>
        <v>39.878000000000014</v>
      </c>
      <c r="G25" s="146">
        <f t="shared" si="1"/>
        <v>24.377540728061874</v>
      </c>
      <c r="I25" s="89"/>
      <c r="J25" s="593"/>
      <c r="K25" s="84">
        <v>7</v>
      </c>
      <c r="L25">
        <v>155.62100000000001</v>
      </c>
      <c r="M25">
        <v>125.017</v>
      </c>
      <c r="N25" s="49">
        <f t="shared" si="2"/>
        <v>30.604000000000013</v>
      </c>
      <c r="O25" s="146">
        <f t="shared" si="3"/>
        <v>19.66572634798646</v>
      </c>
      <c r="Q25" s="90"/>
      <c r="R25" s="593"/>
      <c r="S25" s="84">
        <v>7</v>
      </c>
      <c r="T25">
        <v>197.375</v>
      </c>
      <c r="U25">
        <v>179.76300000000001</v>
      </c>
      <c r="V25" s="49">
        <f t="shared" si="4"/>
        <v>17.611999999999995</v>
      </c>
      <c r="W25" s="146">
        <f t="shared" si="5"/>
        <v>8.9231158961367942</v>
      </c>
    </row>
    <row r="26" spans="1:23" ht="15" thickBot="1" x14ac:dyDescent="0.35">
      <c r="A26" s="83"/>
      <c r="B26" s="594"/>
      <c r="C26" s="85">
        <v>8</v>
      </c>
      <c r="D26">
        <v>152.827</v>
      </c>
      <c r="E26">
        <v>124.773</v>
      </c>
      <c r="F26" s="49">
        <f t="shared" si="0"/>
        <v>28.054000000000002</v>
      </c>
      <c r="G26" s="146">
        <f t="shared" si="1"/>
        <v>18.356703985552294</v>
      </c>
      <c r="I26" s="89"/>
      <c r="J26" s="594"/>
      <c r="K26" s="85">
        <v>8</v>
      </c>
      <c r="L26">
        <v>156.108</v>
      </c>
      <c r="M26">
        <v>117.675</v>
      </c>
      <c r="N26" s="49">
        <f t="shared" si="2"/>
        <v>38.433000000000007</v>
      </c>
      <c r="O26" s="146">
        <f t="shared" si="3"/>
        <v>24.619494196325626</v>
      </c>
      <c r="Q26" s="90"/>
      <c r="R26" s="594"/>
      <c r="S26" s="85">
        <v>8</v>
      </c>
      <c r="T26">
        <v>210.405</v>
      </c>
      <c r="U26">
        <v>196.227</v>
      </c>
      <c r="V26" s="49">
        <f t="shared" si="4"/>
        <v>14.177999999999997</v>
      </c>
      <c r="W26" s="146">
        <f t="shared" si="5"/>
        <v>6.7384330220289428</v>
      </c>
    </row>
    <row r="27" spans="1:23" ht="15" thickBot="1" x14ac:dyDescent="0.35">
      <c r="A27" s="83"/>
      <c r="B27" s="589" t="s">
        <v>132</v>
      </c>
      <c r="C27" s="82">
        <v>1</v>
      </c>
      <c r="D27">
        <v>163.976</v>
      </c>
      <c r="E27">
        <v>127.29600000000001</v>
      </c>
      <c r="F27" s="49">
        <f t="shared" si="0"/>
        <v>36.679999999999993</v>
      </c>
      <c r="G27" s="146">
        <f t="shared" si="1"/>
        <v>22.369127189344777</v>
      </c>
      <c r="I27" s="89"/>
      <c r="J27" s="589" t="s">
        <v>132</v>
      </c>
      <c r="K27" s="82">
        <v>1</v>
      </c>
      <c r="L27">
        <v>215.374</v>
      </c>
      <c r="M27">
        <v>193.071</v>
      </c>
      <c r="N27" s="49">
        <f t="shared" si="2"/>
        <v>22.302999999999997</v>
      </c>
      <c r="O27" s="146">
        <f t="shared" si="3"/>
        <v>10.355474662679802</v>
      </c>
      <c r="Q27" s="90"/>
      <c r="R27" s="589" t="s">
        <v>132</v>
      </c>
      <c r="S27" s="82">
        <v>1</v>
      </c>
      <c r="T27">
        <v>187.322</v>
      </c>
      <c r="U27">
        <v>168.54599999999999</v>
      </c>
      <c r="V27" s="49">
        <f t="shared" si="4"/>
        <v>18.77600000000001</v>
      </c>
      <c r="W27" s="146">
        <f t="shared" si="5"/>
        <v>10.023382197499499</v>
      </c>
    </row>
    <row r="28" spans="1:23" ht="15" thickBot="1" x14ac:dyDescent="0.35">
      <c r="A28" s="83"/>
      <c r="B28" s="590"/>
      <c r="C28" s="84">
        <v>2</v>
      </c>
      <c r="D28">
        <v>167.012</v>
      </c>
      <c r="E28">
        <v>160.732</v>
      </c>
      <c r="F28" s="49">
        <f t="shared" si="0"/>
        <v>6.2800000000000011</v>
      </c>
      <c r="G28" s="146">
        <f t="shared" si="1"/>
        <v>3.7602088472684607</v>
      </c>
      <c r="I28" s="89"/>
      <c r="J28" s="590"/>
      <c r="K28" s="84">
        <v>2</v>
      </c>
      <c r="L28">
        <v>209.876</v>
      </c>
      <c r="M28">
        <v>175.50899999999999</v>
      </c>
      <c r="N28" s="49">
        <f t="shared" si="2"/>
        <v>34.367000000000019</v>
      </c>
      <c r="O28" s="146">
        <f t="shared" si="3"/>
        <v>16.374907087994824</v>
      </c>
      <c r="Q28" s="90"/>
      <c r="R28" s="590"/>
      <c r="S28" s="84">
        <v>2</v>
      </c>
      <c r="T28">
        <v>190.78800000000001</v>
      </c>
      <c r="U28">
        <v>154.666</v>
      </c>
      <c r="V28" s="49">
        <f t="shared" si="4"/>
        <v>36.122000000000014</v>
      </c>
      <c r="W28" s="146">
        <f t="shared" si="5"/>
        <v>18.933056586368121</v>
      </c>
    </row>
    <row r="29" spans="1:23" ht="15" thickBot="1" x14ac:dyDescent="0.35">
      <c r="A29" s="83"/>
      <c r="B29" s="590"/>
      <c r="C29" s="84">
        <v>3</v>
      </c>
      <c r="D29">
        <v>175.024</v>
      </c>
      <c r="E29">
        <v>159.67599999999999</v>
      </c>
      <c r="F29" s="49">
        <f t="shared" si="0"/>
        <v>15.348000000000013</v>
      </c>
      <c r="G29" s="146">
        <f t="shared" si="1"/>
        <v>8.7690830971752529</v>
      </c>
      <c r="I29" s="89"/>
      <c r="J29" s="590"/>
      <c r="K29" s="84">
        <v>3</v>
      </c>
      <c r="L29">
        <v>211.7</v>
      </c>
      <c r="M29">
        <v>186.726</v>
      </c>
      <c r="N29" s="49">
        <f t="shared" si="2"/>
        <v>24.97399999999999</v>
      </c>
      <c r="O29" s="146">
        <f t="shared" si="3"/>
        <v>11.796882380727441</v>
      </c>
      <c r="Q29" s="90"/>
      <c r="R29" s="590"/>
      <c r="S29" s="84">
        <v>3</v>
      </c>
      <c r="T29">
        <v>185.31100000000001</v>
      </c>
      <c r="U29">
        <v>179.74799999999999</v>
      </c>
      <c r="V29" s="49">
        <f t="shared" si="4"/>
        <v>5.5630000000000166</v>
      </c>
      <c r="W29" s="146">
        <f t="shared" si="5"/>
        <v>3.0019804544792357</v>
      </c>
    </row>
    <row r="30" spans="1:23" ht="15" thickBot="1" x14ac:dyDescent="0.35">
      <c r="A30" s="83"/>
      <c r="B30" s="590"/>
      <c r="C30" s="84">
        <v>4</v>
      </c>
      <c r="D30">
        <v>187.501</v>
      </c>
      <c r="E30">
        <v>144.755</v>
      </c>
      <c r="F30" s="49">
        <f t="shared" si="0"/>
        <v>42.746000000000009</v>
      </c>
      <c r="G30" s="146">
        <f t="shared" si="1"/>
        <v>22.79774507869292</v>
      </c>
      <c r="I30" s="89"/>
      <c r="J30" s="590"/>
      <c r="K30" s="84">
        <v>4</v>
      </c>
      <c r="L30">
        <v>211.34100000000001</v>
      </c>
      <c r="M30">
        <v>174.94399999999999</v>
      </c>
      <c r="N30" s="49">
        <f t="shared" si="2"/>
        <v>36.39700000000002</v>
      </c>
      <c r="O30" s="146">
        <f t="shared" si="3"/>
        <v>17.221930434700326</v>
      </c>
      <c r="Q30" s="90"/>
      <c r="R30" s="590"/>
      <c r="S30" s="84">
        <v>4</v>
      </c>
      <c r="T30">
        <v>186.39</v>
      </c>
      <c r="U30">
        <v>181.85499999999999</v>
      </c>
      <c r="V30" s="49">
        <f t="shared" si="4"/>
        <v>4.5349999999999966</v>
      </c>
      <c r="W30" s="146">
        <f t="shared" si="5"/>
        <v>2.4330704436933295</v>
      </c>
    </row>
    <row r="31" spans="1:23" ht="15" thickBot="1" x14ac:dyDescent="0.35">
      <c r="A31" s="83"/>
      <c r="B31" s="590"/>
      <c r="C31" s="84">
        <v>5</v>
      </c>
      <c r="D31">
        <v>146.68799999999999</v>
      </c>
      <c r="E31">
        <v>143.25200000000001</v>
      </c>
      <c r="F31" s="49">
        <f t="shared" si="0"/>
        <v>3.4359999999999786</v>
      </c>
      <c r="G31" s="146">
        <f t="shared" si="1"/>
        <v>2.3423865619546103</v>
      </c>
      <c r="I31" s="89"/>
      <c r="J31" s="590"/>
      <c r="K31" s="84">
        <v>5</v>
      </c>
      <c r="L31">
        <v>162.06200000000001</v>
      </c>
      <c r="M31">
        <v>126.16</v>
      </c>
      <c r="N31" s="91">
        <f t="shared" si="2"/>
        <v>35.902000000000015</v>
      </c>
      <c r="O31" s="147">
        <f t="shared" si="3"/>
        <v>22.153249990744293</v>
      </c>
      <c r="Q31" s="90"/>
      <c r="R31" s="590"/>
      <c r="S31" s="84">
        <v>5</v>
      </c>
      <c r="T31">
        <v>187.80099999999999</v>
      </c>
      <c r="U31">
        <v>164.26499999999999</v>
      </c>
      <c r="V31" s="49">
        <f t="shared" si="4"/>
        <v>23.536000000000001</v>
      </c>
      <c r="W31" s="146">
        <f t="shared" si="5"/>
        <v>12.532414630380032</v>
      </c>
    </row>
    <row r="32" spans="1:23" ht="15" thickBot="1" x14ac:dyDescent="0.35">
      <c r="A32" s="83"/>
      <c r="B32" s="590"/>
      <c r="C32" s="84">
        <v>6</v>
      </c>
      <c r="D32">
        <v>158.80500000000001</v>
      </c>
      <c r="E32">
        <v>146.678</v>
      </c>
      <c r="F32" s="49">
        <f t="shared" si="0"/>
        <v>12.12700000000001</v>
      </c>
      <c r="G32" s="146">
        <f t="shared" si="1"/>
        <v>7.6364094329523677</v>
      </c>
      <c r="I32" s="89"/>
      <c r="J32" s="590"/>
      <c r="K32" s="93">
        <v>6</v>
      </c>
      <c r="L32">
        <v>160.71</v>
      </c>
      <c r="M32">
        <v>133.999</v>
      </c>
      <c r="N32" s="91">
        <f t="shared" si="2"/>
        <v>26.711000000000013</v>
      </c>
      <c r="O32" s="147">
        <f t="shared" si="3"/>
        <v>16.620620994337635</v>
      </c>
      <c r="Q32" s="90"/>
      <c r="R32" s="590"/>
      <c r="S32" s="84">
        <v>6</v>
      </c>
      <c r="T32">
        <v>189.71100000000001</v>
      </c>
      <c r="U32">
        <v>163.274</v>
      </c>
      <c r="V32" s="49">
        <f t="shared" si="4"/>
        <v>26.437000000000012</v>
      </c>
      <c r="W32" s="146">
        <f t="shared" si="5"/>
        <v>13.935407013826298</v>
      </c>
    </row>
    <row r="33" spans="1:23" ht="15" thickBot="1" x14ac:dyDescent="0.35">
      <c r="A33" s="83"/>
      <c r="B33" s="590"/>
      <c r="C33" s="84">
        <v>7</v>
      </c>
      <c r="D33">
        <v>163.126</v>
      </c>
      <c r="E33">
        <v>149.81700000000001</v>
      </c>
      <c r="F33" s="49">
        <f t="shared" si="0"/>
        <v>13.308999999999997</v>
      </c>
      <c r="G33" s="146">
        <f t="shared" si="1"/>
        <v>8.1587239311942898</v>
      </c>
      <c r="I33" s="89"/>
      <c r="J33" s="590"/>
      <c r="K33" s="93">
        <v>7</v>
      </c>
      <c r="L33">
        <v>144.45099999999999</v>
      </c>
      <c r="M33">
        <v>115.49</v>
      </c>
      <c r="N33" s="91">
        <f t="shared" si="2"/>
        <v>28.960999999999999</v>
      </c>
      <c r="O33" s="147">
        <f t="shared" si="3"/>
        <v>20.04901316017196</v>
      </c>
      <c r="Q33" s="90"/>
      <c r="R33" s="590"/>
      <c r="S33" s="84">
        <v>7</v>
      </c>
      <c r="T33">
        <v>185.511</v>
      </c>
      <c r="U33">
        <v>174.19</v>
      </c>
      <c r="V33" s="49">
        <f t="shared" si="4"/>
        <v>11.320999999999998</v>
      </c>
      <c r="W33" s="146">
        <f t="shared" si="5"/>
        <v>6.1026030801407991</v>
      </c>
    </row>
    <row r="34" spans="1:23" ht="15" thickBot="1" x14ac:dyDescent="0.35">
      <c r="A34" s="83"/>
      <c r="B34" s="591"/>
      <c r="C34" s="85">
        <v>8</v>
      </c>
      <c r="D34">
        <v>172.47900000000001</v>
      </c>
      <c r="E34">
        <v>169.27799999999999</v>
      </c>
      <c r="F34" s="49">
        <f t="shared" si="0"/>
        <v>3.2010000000000218</v>
      </c>
      <c r="G34" s="146">
        <f t="shared" si="1"/>
        <v>1.855878106899983</v>
      </c>
      <c r="I34" s="89"/>
      <c r="J34" s="591"/>
      <c r="K34" s="85">
        <v>8</v>
      </c>
      <c r="L34">
        <v>154.489</v>
      </c>
      <c r="M34">
        <v>122.592</v>
      </c>
      <c r="N34" s="49">
        <f t="shared" si="2"/>
        <v>31.897000000000006</v>
      </c>
      <c r="O34" s="146">
        <f t="shared" si="3"/>
        <v>20.646777440465019</v>
      </c>
      <c r="Q34" s="90"/>
      <c r="R34" s="591"/>
      <c r="S34" s="85">
        <v>8</v>
      </c>
      <c r="T34">
        <v>187.215</v>
      </c>
      <c r="U34">
        <v>182.495</v>
      </c>
      <c r="V34" s="49">
        <f t="shared" si="4"/>
        <v>4.7199999999999989</v>
      </c>
      <c r="W34" s="146">
        <f t="shared" si="5"/>
        <v>2.521165504900782</v>
      </c>
    </row>
    <row r="35" spans="1:23" ht="15" thickBot="1" x14ac:dyDescent="0.35">
      <c r="A35" s="83"/>
      <c r="B35" s="589" t="s">
        <v>133</v>
      </c>
      <c r="C35" s="82">
        <v>1</v>
      </c>
      <c r="D35">
        <v>140.79499999999999</v>
      </c>
      <c r="E35">
        <v>98.016000000000005</v>
      </c>
      <c r="F35" s="49">
        <f t="shared" si="0"/>
        <v>42.778999999999982</v>
      </c>
      <c r="G35" s="146">
        <f t="shared" si="1"/>
        <v>30.383891473418789</v>
      </c>
      <c r="I35" s="89"/>
      <c r="J35" s="589" t="s">
        <v>133</v>
      </c>
      <c r="K35" s="82">
        <v>1</v>
      </c>
      <c r="L35">
        <v>177.423</v>
      </c>
      <c r="M35">
        <v>155.17500000000001</v>
      </c>
      <c r="N35" s="49">
        <f t="shared" si="2"/>
        <v>22.24799999999999</v>
      </c>
      <c r="O35" s="146">
        <f t="shared" si="3"/>
        <v>12.539524187957587</v>
      </c>
      <c r="Q35" s="90"/>
      <c r="R35" s="589" t="s">
        <v>133</v>
      </c>
      <c r="S35" s="82">
        <v>1</v>
      </c>
      <c r="T35">
        <v>199.495</v>
      </c>
      <c r="U35">
        <v>167.29900000000001</v>
      </c>
      <c r="V35" s="49">
        <f t="shared" si="4"/>
        <v>32.195999999999998</v>
      </c>
      <c r="W35" s="146">
        <f t="shared" si="5"/>
        <v>16.138750344620163</v>
      </c>
    </row>
    <row r="36" spans="1:23" ht="15" thickBot="1" x14ac:dyDescent="0.35">
      <c r="A36" s="83"/>
      <c r="B36" s="590"/>
      <c r="C36" s="84">
        <v>2</v>
      </c>
      <c r="D36">
        <v>137.535</v>
      </c>
      <c r="E36">
        <v>93.893000000000001</v>
      </c>
      <c r="F36" s="49">
        <f t="shared" si="0"/>
        <v>43.641999999999996</v>
      </c>
      <c r="G36" s="146">
        <f t="shared" si="1"/>
        <v>31.731559239466318</v>
      </c>
      <c r="I36" s="89"/>
      <c r="J36" s="590"/>
      <c r="K36" s="84">
        <v>2</v>
      </c>
      <c r="L36">
        <v>186.322</v>
      </c>
      <c r="M36">
        <v>177.34200000000001</v>
      </c>
      <c r="N36" s="49">
        <f t="shared" si="2"/>
        <v>8.9799999999999898</v>
      </c>
      <c r="O36" s="146">
        <f t="shared" si="3"/>
        <v>4.8196133575208453</v>
      </c>
      <c r="Q36" s="90"/>
      <c r="R36" s="590"/>
      <c r="S36" s="84">
        <v>2</v>
      </c>
      <c r="T36">
        <v>169.66399999999999</v>
      </c>
      <c r="U36" s="86">
        <v>128.78700000000001</v>
      </c>
      <c r="V36" s="49">
        <f t="shared" si="4"/>
        <v>40.876999999999981</v>
      </c>
      <c r="W36" s="146">
        <f t="shared" si="5"/>
        <v>24.092913051678604</v>
      </c>
    </row>
    <row r="37" spans="1:23" ht="15" thickBot="1" x14ac:dyDescent="0.35">
      <c r="A37" s="83"/>
      <c r="B37" s="590"/>
      <c r="C37" s="84">
        <v>3</v>
      </c>
      <c r="D37">
        <v>128.506</v>
      </c>
      <c r="E37">
        <v>102.666</v>
      </c>
      <c r="F37" s="49">
        <f t="shared" si="0"/>
        <v>25.840000000000003</v>
      </c>
      <c r="G37" s="146">
        <f t="shared" si="1"/>
        <v>20.108010520909534</v>
      </c>
      <c r="I37" s="89"/>
      <c r="J37" s="590"/>
      <c r="K37" s="84">
        <v>3</v>
      </c>
      <c r="L37">
        <v>199.55500000000001</v>
      </c>
      <c r="M37">
        <v>175.11</v>
      </c>
      <c r="N37" s="49">
        <f t="shared" si="2"/>
        <v>24.444999999999993</v>
      </c>
      <c r="O37" s="146">
        <f t="shared" si="3"/>
        <v>12.249755706446841</v>
      </c>
      <c r="Q37" s="90"/>
      <c r="R37" s="590"/>
      <c r="S37" s="84">
        <v>3</v>
      </c>
      <c r="T37">
        <v>170.97</v>
      </c>
      <c r="U37">
        <v>136.28</v>
      </c>
      <c r="V37" s="49">
        <f t="shared" si="4"/>
        <v>34.69</v>
      </c>
      <c r="W37" s="146">
        <f t="shared" si="5"/>
        <v>20.2901093759139</v>
      </c>
    </row>
    <row r="38" spans="1:23" ht="15" thickBot="1" x14ac:dyDescent="0.35">
      <c r="A38" s="83"/>
      <c r="B38" s="590"/>
      <c r="C38" s="84">
        <v>4</v>
      </c>
      <c r="D38">
        <v>125.021</v>
      </c>
      <c r="E38">
        <v>91.519000000000005</v>
      </c>
      <c r="F38" s="49">
        <f t="shared" si="0"/>
        <v>33.501999999999995</v>
      </c>
      <c r="G38" s="146">
        <f t="shared" si="1"/>
        <v>26.797098087521292</v>
      </c>
      <c r="I38" s="89"/>
      <c r="J38" s="590"/>
      <c r="K38" s="84">
        <v>4</v>
      </c>
      <c r="L38">
        <v>203.24799999999999</v>
      </c>
      <c r="M38">
        <v>178.18700000000001</v>
      </c>
      <c r="N38" s="49">
        <f t="shared" si="2"/>
        <v>25.060999999999979</v>
      </c>
      <c r="O38" s="146">
        <f t="shared" si="3"/>
        <v>12.330256632291576</v>
      </c>
      <c r="Q38" s="90"/>
      <c r="R38" s="590"/>
      <c r="S38" s="84">
        <v>4</v>
      </c>
      <c r="T38">
        <v>207.298</v>
      </c>
      <c r="U38">
        <v>201.68299999999999</v>
      </c>
      <c r="V38" s="49">
        <f t="shared" si="4"/>
        <v>5.6150000000000091</v>
      </c>
      <c r="W38" s="146">
        <f t="shared" si="5"/>
        <v>2.708660961514346</v>
      </c>
    </row>
    <row r="39" spans="1:23" ht="15" thickBot="1" x14ac:dyDescent="0.35">
      <c r="A39" s="83"/>
      <c r="B39" s="590"/>
      <c r="C39" s="84">
        <v>5</v>
      </c>
      <c r="D39">
        <v>120.014</v>
      </c>
      <c r="E39">
        <v>94.293999999999997</v>
      </c>
      <c r="F39" s="49">
        <f t="shared" si="0"/>
        <v>25.72</v>
      </c>
      <c r="G39" s="146">
        <f t="shared" si="1"/>
        <v>21.430833069475227</v>
      </c>
      <c r="I39" s="89"/>
      <c r="J39" s="590"/>
      <c r="K39" s="84">
        <v>5</v>
      </c>
      <c r="L39">
        <v>180</v>
      </c>
      <c r="M39">
        <v>174.86500000000001</v>
      </c>
      <c r="N39" s="49">
        <f t="shared" si="2"/>
        <v>5.1349999999999909</v>
      </c>
      <c r="O39" s="146">
        <f t="shared" si="3"/>
        <v>2.852777777777773</v>
      </c>
      <c r="Q39" s="90"/>
      <c r="R39" s="590"/>
      <c r="S39" s="84">
        <v>5</v>
      </c>
      <c r="T39">
        <v>190.971</v>
      </c>
      <c r="V39" s="49">
        <f t="shared" si="4"/>
        <v>190.971</v>
      </c>
      <c r="W39" s="146">
        <f t="shared" si="5"/>
        <v>100</v>
      </c>
    </row>
    <row r="40" spans="1:23" ht="15" thickBot="1" x14ac:dyDescent="0.35">
      <c r="A40" s="83"/>
      <c r="B40" s="590"/>
      <c r="C40" s="84">
        <v>6</v>
      </c>
      <c r="D40">
        <v>116.04300000000001</v>
      </c>
      <c r="E40">
        <v>83.71</v>
      </c>
      <c r="F40" s="49">
        <f t="shared" si="0"/>
        <v>32.333000000000013</v>
      </c>
      <c r="G40" s="146">
        <f t="shared" si="1"/>
        <v>27.862947355721595</v>
      </c>
      <c r="I40" s="89"/>
      <c r="J40" s="590"/>
      <c r="K40" s="84">
        <v>6</v>
      </c>
      <c r="L40">
        <v>171.39400000000001</v>
      </c>
      <c r="M40">
        <v>168.03</v>
      </c>
      <c r="N40" s="49">
        <f t="shared" si="2"/>
        <v>3.3640000000000043</v>
      </c>
      <c r="O40" s="146">
        <f t="shared" si="3"/>
        <v>1.9627291503786621</v>
      </c>
      <c r="Q40" s="90"/>
      <c r="R40" s="590"/>
      <c r="S40" s="84">
        <v>6</v>
      </c>
      <c r="T40">
        <v>183.35900000000001</v>
      </c>
      <c r="V40" s="49">
        <f t="shared" si="4"/>
        <v>183.35900000000001</v>
      </c>
      <c r="W40" s="146">
        <f t="shared" si="5"/>
        <v>100</v>
      </c>
    </row>
    <row r="41" spans="1:23" ht="15" thickBot="1" x14ac:dyDescent="0.35">
      <c r="A41" s="83"/>
      <c r="B41" s="590"/>
      <c r="C41" s="84">
        <v>7</v>
      </c>
      <c r="D41">
        <v>116.154</v>
      </c>
      <c r="E41">
        <v>73.430999999999997</v>
      </c>
      <c r="F41" s="49">
        <f t="shared" si="0"/>
        <v>42.722999999999999</v>
      </c>
      <c r="G41" s="146">
        <f t="shared" si="1"/>
        <v>36.78134201146753</v>
      </c>
      <c r="I41" s="89"/>
      <c r="J41" s="590"/>
      <c r="K41" s="84">
        <v>7</v>
      </c>
      <c r="L41">
        <v>184.74</v>
      </c>
      <c r="M41">
        <v>163.59200000000001</v>
      </c>
      <c r="N41" s="49">
        <f t="shared" si="2"/>
        <v>21.147999999999996</v>
      </c>
      <c r="O41" s="146">
        <f t="shared" si="3"/>
        <v>11.447439644906353</v>
      </c>
      <c r="Q41" s="90"/>
      <c r="R41" s="590"/>
      <c r="S41" s="84">
        <v>7</v>
      </c>
      <c r="T41">
        <v>172.167</v>
      </c>
      <c r="V41" s="49">
        <f t="shared" si="4"/>
        <v>172.167</v>
      </c>
      <c r="W41" s="146">
        <f t="shared" si="5"/>
        <v>100</v>
      </c>
    </row>
    <row r="42" spans="1:23" ht="15" thickBot="1" x14ac:dyDescent="0.35">
      <c r="A42" s="83"/>
      <c r="B42" s="591"/>
      <c r="C42" s="85">
        <v>8</v>
      </c>
      <c r="D42">
        <v>128.34800000000001</v>
      </c>
      <c r="E42">
        <v>107.655</v>
      </c>
      <c r="F42" s="49">
        <f t="shared" si="0"/>
        <v>20.693000000000012</v>
      </c>
      <c r="G42" s="146">
        <f t="shared" si="1"/>
        <v>16.122573004643634</v>
      </c>
      <c r="I42" s="89"/>
      <c r="J42" s="591"/>
      <c r="K42" s="85">
        <v>8</v>
      </c>
      <c r="L42">
        <v>188.62799999999999</v>
      </c>
      <c r="M42" s="86">
        <v>162.87299999999999</v>
      </c>
      <c r="N42" s="49">
        <f t="shared" si="2"/>
        <v>25.754999999999995</v>
      </c>
      <c r="O42" s="146">
        <f t="shared" si="3"/>
        <v>13.653858387938161</v>
      </c>
      <c r="Q42" s="90"/>
      <c r="R42" s="591"/>
      <c r="S42" s="85">
        <v>8</v>
      </c>
      <c r="T42">
        <v>175.471</v>
      </c>
      <c r="V42" s="49">
        <f t="shared" si="4"/>
        <v>175.471</v>
      </c>
      <c r="W42" s="146">
        <f t="shared" si="5"/>
        <v>100</v>
      </c>
    </row>
    <row r="43" spans="1:23" ht="15" thickBot="1" x14ac:dyDescent="0.35">
      <c r="A43" s="83"/>
      <c r="B43" s="589" t="s">
        <v>134</v>
      </c>
      <c r="C43" s="82">
        <v>1</v>
      </c>
      <c r="D43">
        <v>140.339</v>
      </c>
      <c r="E43">
        <v>129.33099999999999</v>
      </c>
      <c r="F43" s="49">
        <f t="shared" si="0"/>
        <v>11.00800000000001</v>
      </c>
      <c r="G43" s="146">
        <f t="shared" si="1"/>
        <v>7.843863786972979</v>
      </c>
      <c r="I43" s="89"/>
      <c r="J43" s="589" t="s">
        <v>134</v>
      </c>
      <c r="K43" s="82">
        <v>1</v>
      </c>
      <c r="L43">
        <v>152.958</v>
      </c>
      <c r="M43">
        <v>124.598</v>
      </c>
      <c r="N43" s="49">
        <f t="shared" si="2"/>
        <v>28.36</v>
      </c>
      <c r="O43" s="146">
        <f t="shared" si="3"/>
        <v>18.541037408961937</v>
      </c>
      <c r="Q43" s="90"/>
      <c r="R43" s="589" t="s">
        <v>134</v>
      </c>
      <c r="S43" s="82">
        <v>1</v>
      </c>
      <c r="T43">
        <v>223.48099999999999</v>
      </c>
      <c r="U43">
        <v>228.98599999999999</v>
      </c>
      <c r="V43" s="49">
        <f t="shared" si="4"/>
        <v>-5.5049999999999955</v>
      </c>
      <c r="W43" s="146">
        <f t="shared" si="5"/>
        <v>-2.4632966560915674</v>
      </c>
    </row>
    <row r="44" spans="1:23" ht="15" thickBot="1" x14ac:dyDescent="0.35">
      <c r="A44" s="83"/>
      <c r="B44" s="590"/>
      <c r="C44" s="84">
        <v>2</v>
      </c>
      <c r="D44">
        <v>136.173</v>
      </c>
      <c r="E44">
        <v>120.548</v>
      </c>
      <c r="F44" s="49">
        <f t="shared" si="0"/>
        <v>15.625</v>
      </c>
      <c r="G44" s="146">
        <f t="shared" si="1"/>
        <v>11.474374508896771</v>
      </c>
      <c r="I44" s="89"/>
      <c r="J44" s="590"/>
      <c r="K44" s="84">
        <v>2</v>
      </c>
      <c r="L44">
        <v>151.47900000000001</v>
      </c>
      <c r="M44">
        <v>111.735</v>
      </c>
      <c r="N44" s="49">
        <f t="shared" si="2"/>
        <v>39.744000000000014</v>
      </c>
      <c r="O44" s="146">
        <f t="shared" si="3"/>
        <v>26.237300219832459</v>
      </c>
      <c r="Q44" s="90"/>
      <c r="R44" s="590"/>
      <c r="S44" s="84">
        <v>2</v>
      </c>
      <c r="T44">
        <v>222.79900000000001</v>
      </c>
      <c r="U44">
        <v>229.94</v>
      </c>
      <c r="V44" s="49">
        <f t="shared" si="4"/>
        <v>-7.1409999999999911</v>
      </c>
      <c r="W44" s="146">
        <f t="shared" si="5"/>
        <v>-3.2051310822759485</v>
      </c>
    </row>
    <row r="45" spans="1:23" ht="15" thickBot="1" x14ac:dyDescent="0.35">
      <c r="A45" s="83"/>
      <c r="B45" s="590"/>
      <c r="C45" s="84">
        <v>3</v>
      </c>
      <c r="D45">
        <v>134.21100000000001</v>
      </c>
      <c r="E45">
        <v>111.89400000000001</v>
      </c>
      <c r="F45" s="49">
        <f t="shared" si="0"/>
        <v>22.317000000000007</v>
      </c>
      <c r="G45" s="146">
        <f t="shared" si="1"/>
        <v>16.628294253079108</v>
      </c>
      <c r="I45" s="89"/>
      <c r="J45" s="590"/>
      <c r="K45" s="84">
        <v>3</v>
      </c>
      <c r="L45">
        <v>153.102</v>
      </c>
      <c r="M45">
        <v>135.44999999999999</v>
      </c>
      <c r="N45" s="49">
        <f t="shared" si="2"/>
        <v>17.652000000000015</v>
      </c>
      <c r="O45" s="146">
        <f t="shared" si="3"/>
        <v>11.529568522945496</v>
      </c>
      <c r="Q45" s="90"/>
      <c r="R45" s="590"/>
      <c r="S45" s="84">
        <v>3</v>
      </c>
      <c r="T45">
        <v>200.244</v>
      </c>
      <c r="U45">
        <v>178.113</v>
      </c>
      <c r="V45" s="49">
        <f t="shared" si="4"/>
        <v>22.131</v>
      </c>
      <c r="W45" s="146">
        <f t="shared" si="5"/>
        <v>11.052016539821418</v>
      </c>
    </row>
    <row r="46" spans="1:23" ht="15" thickBot="1" x14ac:dyDescent="0.35">
      <c r="A46" s="83"/>
      <c r="B46" s="590"/>
      <c r="C46" s="84">
        <v>4</v>
      </c>
      <c r="D46">
        <v>126.41</v>
      </c>
      <c r="E46">
        <v>109.259</v>
      </c>
      <c r="F46" s="49">
        <f t="shared" si="0"/>
        <v>17.150999999999996</v>
      </c>
      <c r="G46" s="146">
        <f t="shared" si="1"/>
        <v>13.567755715528831</v>
      </c>
      <c r="I46" s="89"/>
      <c r="J46" s="590"/>
      <c r="K46" s="84">
        <v>4</v>
      </c>
      <c r="L46">
        <v>158.108</v>
      </c>
      <c r="M46">
        <v>125.627</v>
      </c>
      <c r="N46" s="49">
        <f t="shared" si="2"/>
        <v>32.481000000000009</v>
      </c>
      <c r="O46" s="146">
        <f t="shared" si="3"/>
        <v>20.543552508411977</v>
      </c>
      <c r="Q46" s="90"/>
      <c r="R46" s="590"/>
      <c r="S46" s="84">
        <v>4</v>
      </c>
      <c r="T46">
        <v>196.03200000000001</v>
      </c>
      <c r="U46">
        <v>188.99</v>
      </c>
      <c r="V46" s="49">
        <f t="shared" si="4"/>
        <v>7.0420000000000016</v>
      </c>
      <c r="W46" s="146">
        <f t="shared" si="5"/>
        <v>3.5922706496898473</v>
      </c>
    </row>
    <row r="47" spans="1:23" ht="15" thickBot="1" x14ac:dyDescent="0.35">
      <c r="A47" s="83"/>
      <c r="B47" s="590"/>
      <c r="C47" s="84">
        <v>5</v>
      </c>
      <c r="D47">
        <v>142.40199999999999</v>
      </c>
      <c r="E47">
        <v>121.84099999999999</v>
      </c>
      <c r="F47" s="49">
        <f t="shared" si="0"/>
        <v>20.560999999999993</v>
      </c>
      <c r="G47" s="146">
        <f t="shared" si="1"/>
        <v>14.438701703627753</v>
      </c>
      <c r="I47" s="89"/>
      <c r="J47" s="590"/>
      <c r="K47" s="84">
        <v>5</v>
      </c>
      <c r="L47">
        <v>164.6</v>
      </c>
      <c r="M47">
        <v>135.99600000000001</v>
      </c>
      <c r="N47" s="49">
        <f t="shared" si="2"/>
        <v>28.603999999999985</v>
      </c>
      <c r="O47" s="146">
        <f t="shared" si="3"/>
        <v>17.377885783718096</v>
      </c>
      <c r="Q47" s="90"/>
      <c r="R47" s="590"/>
      <c r="S47" s="84">
        <v>5</v>
      </c>
      <c r="T47">
        <v>185.03700000000001</v>
      </c>
      <c r="U47">
        <v>188.435</v>
      </c>
      <c r="V47" s="49">
        <f t="shared" si="4"/>
        <v>-3.3979999999999961</v>
      </c>
      <c r="W47" s="146">
        <f t="shared" si="5"/>
        <v>-1.8363894788609825</v>
      </c>
    </row>
    <row r="48" spans="1:23" ht="15" thickBot="1" x14ac:dyDescent="0.35">
      <c r="A48" s="83"/>
      <c r="B48" s="590"/>
      <c r="C48" s="84">
        <v>6</v>
      </c>
      <c r="D48">
        <v>136.245</v>
      </c>
      <c r="E48">
        <v>128.374</v>
      </c>
      <c r="F48" s="49">
        <f t="shared" si="0"/>
        <v>7.8710000000000093</v>
      </c>
      <c r="G48" s="146">
        <f t="shared" si="1"/>
        <v>5.7770927373481662</v>
      </c>
      <c r="I48" s="89"/>
      <c r="J48" s="590"/>
      <c r="K48" s="84">
        <v>6</v>
      </c>
      <c r="L48">
        <v>147.626</v>
      </c>
      <c r="M48">
        <v>126.7</v>
      </c>
      <c r="N48" s="49">
        <f t="shared" si="2"/>
        <v>20.926000000000002</v>
      </c>
      <c r="O48" s="146">
        <f t="shared" si="3"/>
        <v>14.175009822118056</v>
      </c>
      <c r="Q48" s="90"/>
      <c r="R48" s="590"/>
      <c r="S48" s="84">
        <v>6</v>
      </c>
      <c r="T48">
        <v>200.63300000000001</v>
      </c>
      <c r="U48">
        <v>196.637</v>
      </c>
      <c r="V48" s="49">
        <f t="shared" si="4"/>
        <v>3.9960000000000093</v>
      </c>
      <c r="W48" s="146">
        <f t="shared" si="5"/>
        <v>1.9916962812697856</v>
      </c>
    </row>
    <row r="49" spans="1:23" ht="15" thickBot="1" x14ac:dyDescent="0.35">
      <c r="A49" s="83"/>
      <c r="B49" s="590"/>
      <c r="C49" s="84">
        <v>7</v>
      </c>
      <c r="D49">
        <v>132.24299999999999</v>
      </c>
      <c r="E49">
        <v>124.11499999999999</v>
      </c>
      <c r="F49" s="49">
        <f t="shared" si="0"/>
        <v>8.1280000000000001</v>
      </c>
      <c r="G49" s="146">
        <f t="shared" si="1"/>
        <v>6.1462610497342016</v>
      </c>
      <c r="I49" s="89"/>
      <c r="J49" s="590"/>
      <c r="K49" s="84">
        <v>7</v>
      </c>
      <c r="L49">
        <v>155.197</v>
      </c>
      <c r="M49">
        <v>126.753</v>
      </c>
      <c r="N49" s="49">
        <f t="shared" si="2"/>
        <v>28.444000000000003</v>
      </c>
      <c r="O49" s="146">
        <f t="shared" si="3"/>
        <v>18.327673859675123</v>
      </c>
      <c r="Q49" s="90"/>
      <c r="R49" s="590"/>
      <c r="S49" s="84">
        <v>7</v>
      </c>
      <c r="T49">
        <v>186.029</v>
      </c>
      <c r="U49">
        <v>168.56800000000001</v>
      </c>
      <c r="V49" s="49">
        <f t="shared" si="4"/>
        <v>17.460999999999984</v>
      </c>
      <c r="W49" s="146">
        <f t="shared" si="5"/>
        <v>9.3861709733428587</v>
      </c>
    </row>
    <row r="50" spans="1:23" ht="15" thickBot="1" x14ac:dyDescent="0.35">
      <c r="A50" s="83"/>
      <c r="B50" s="591"/>
      <c r="C50" s="85">
        <v>8</v>
      </c>
      <c r="D50">
        <v>132.08600000000001</v>
      </c>
      <c r="E50">
        <v>116.634</v>
      </c>
      <c r="F50" s="49">
        <f t="shared" si="0"/>
        <v>15.452000000000012</v>
      </c>
      <c r="G50" s="146">
        <f t="shared" si="1"/>
        <v>11.698438895870881</v>
      </c>
      <c r="I50" s="89"/>
      <c r="J50" s="591"/>
      <c r="K50" s="85">
        <v>8</v>
      </c>
      <c r="L50">
        <v>162.61799999999999</v>
      </c>
      <c r="M50">
        <v>130.47300000000001</v>
      </c>
      <c r="N50" s="49">
        <f t="shared" si="2"/>
        <v>32.144999999999982</v>
      </c>
      <c r="O50" s="146">
        <f t="shared" si="3"/>
        <v>19.767184444526425</v>
      </c>
      <c r="Q50" s="90"/>
      <c r="R50" s="591"/>
      <c r="S50" s="85">
        <v>8</v>
      </c>
      <c r="T50">
        <v>185.76499999999999</v>
      </c>
      <c r="U50">
        <v>186.66399999999999</v>
      </c>
      <c r="V50" s="49">
        <f t="shared" si="4"/>
        <v>-0.89900000000000091</v>
      </c>
      <c r="W50" s="146">
        <f t="shared" si="5"/>
        <v>-0.48394476892848542</v>
      </c>
    </row>
  </sheetData>
  <mergeCells count="18">
    <mergeCell ref="J27:J34"/>
    <mergeCell ref="R27:R34"/>
    <mergeCell ref="J35:J42"/>
    <mergeCell ref="R35:R42"/>
    <mergeCell ref="J43:J50"/>
    <mergeCell ref="R43:R50"/>
    <mergeCell ref="J3:J10"/>
    <mergeCell ref="R3:R10"/>
    <mergeCell ref="J11:J18"/>
    <mergeCell ref="R11:R18"/>
    <mergeCell ref="J19:J26"/>
    <mergeCell ref="R19:R26"/>
    <mergeCell ref="B43:B50"/>
    <mergeCell ref="B3:B10"/>
    <mergeCell ref="B11:B18"/>
    <mergeCell ref="B19:B26"/>
    <mergeCell ref="B27:B34"/>
    <mergeCell ref="B35:B42"/>
  </mergeCells>
  <hyperlinks>
    <hyperlink ref="A1" location="'Table of Contents'!A1" display="Home" xr:uid="{EDA88C11-1619-4A27-8C33-327F03D5B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C37E-996A-4C3B-AA93-76CD649CAAC3}">
  <dimension ref="A1:D4"/>
  <sheetViews>
    <sheetView workbookViewId="0"/>
  </sheetViews>
  <sheetFormatPr defaultRowHeight="14.4" x14ac:dyDescent="0.3"/>
  <cols>
    <col min="2" max="4" width="14.88671875" bestFit="1" customWidth="1"/>
  </cols>
  <sheetData>
    <row r="1" spans="1:4" x14ac:dyDescent="0.3">
      <c r="A1" s="2" t="s">
        <v>52</v>
      </c>
    </row>
    <row r="2" spans="1:4" x14ac:dyDescent="0.3">
      <c r="A2" s="529"/>
      <c r="B2" s="529" t="s">
        <v>1302</v>
      </c>
      <c r="C2" s="529" t="s">
        <v>1303</v>
      </c>
      <c r="D2" s="529" t="s">
        <v>1306</v>
      </c>
    </row>
    <row r="3" spans="1:4" x14ac:dyDescent="0.3">
      <c r="A3" s="531" t="s">
        <v>148</v>
      </c>
      <c r="B3" s="528">
        <v>1</v>
      </c>
      <c r="C3" s="528">
        <v>0.77700000000000002</v>
      </c>
      <c r="D3" s="528">
        <v>0.64700000000000002</v>
      </c>
    </row>
    <row r="4" spans="1:4" x14ac:dyDescent="0.3">
      <c r="A4" s="531" t="s">
        <v>130</v>
      </c>
      <c r="B4" s="528">
        <v>1.036</v>
      </c>
      <c r="C4" s="528">
        <v>0.66</v>
      </c>
      <c r="D4" s="528">
        <v>0.61699999999999999</v>
      </c>
    </row>
  </sheetData>
  <hyperlinks>
    <hyperlink ref="A1" location="'Table of Contents'!A1" display="Home" xr:uid="{13E7EBAB-F06B-499A-90B7-18DE2E7A3404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83EC-F5F6-4C08-98D9-4824BD9C5335}">
  <dimension ref="A1:Z106"/>
  <sheetViews>
    <sheetView workbookViewId="0"/>
  </sheetViews>
  <sheetFormatPr defaultRowHeight="14.4" x14ac:dyDescent="0.3"/>
  <sheetData>
    <row r="1" spans="1:26" ht="15" thickBot="1" x14ac:dyDescent="0.35">
      <c r="A1" s="2" t="s">
        <v>52</v>
      </c>
      <c r="B1" s="95" t="s">
        <v>121</v>
      </c>
      <c r="C1" s="595" t="s">
        <v>367</v>
      </c>
      <c r="D1" s="596"/>
      <c r="E1" s="596"/>
      <c r="F1" s="596"/>
      <c r="G1" s="596"/>
      <c r="H1" s="597"/>
      <c r="J1" s="94"/>
      <c r="L1" s="598" t="s">
        <v>368</v>
      </c>
      <c r="M1" s="599"/>
      <c r="N1" s="599"/>
      <c r="O1" s="599"/>
      <c r="P1" s="599"/>
      <c r="Q1" s="600"/>
      <c r="R1" s="96"/>
      <c r="S1" s="94"/>
      <c r="U1" s="601" t="s">
        <v>369</v>
      </c>
      <c r="V1" s="602"/>
      <c r="W1" s="602"/>
      <c r="X1" s="602"/>
      <c r="Y1" s="602"/>
      <c r="Z1" s="603"/>
    </row>
    <row r="2" spans="1:26" ht="15" thickBot="1" x14ac:dyDescent="0.35">
      <c r="A2" s="95" t="s">
        <v>146</v>
      </c>
      <c r="B2" s="97" t="s">
        <v>147</v>
      </c>
      <c r="C2" s="98" t="s">
        <v>148</v>
      </c>
      <c r="D2" s="99" t="s">
        <v>130</v>
      </c>
      <c r="E2" s="100" t="s">
        <v>131</v>
      </c>
      <c r="F2" s="99" t="s">
        <v>132</v>
      </c>
      <c r="G2" s="100" t="s">
        <v>149</v>
      </c>
      <c r="H2" s="101" t="s">
        <v>150</v>
      </c>
      <c r="J2" s="95" t="s">
        <v>146</v>
      </c>
      <c r="K2" s="102" t="s">
        <v>147</v>
      </c>
      <c r="L2" s="98" t="s">
        <v>148</v>
      </c>
      <c r="M2" s="103" t="s">
        <v>130</v>
      </c>
      <c r="N2" s="100" t="s">
        <v>131</v>
      </c>
      <c r="O2" s="103" t="s">
        <v>132</v>
      </c>
      <c r="P2" s="100" t="s">
        <v>149</v>
      </c>
      <c r="Q2" s="104" t="s">
        <v>150</v>
      </c>
      <c r="R2" s="96"/>
      <c r="S2" s="95" t="s">
        <v>146</v>
      </c>
      <c r="T2" s="105" t="s">
        <v>147</v>
      </c>
      <c r="U2" s="98" t="s">
        <v>148</v>
      </c>
      <c r="V2" s="106" t="s">
        <v>130</v>
      </c>
      <c r="W2" s="100" t="s">
        <v>131</v>
      </c>
      <c r="X2" s="106" t="s">
        <v>132</v>
      </c>
      <c r="Y2" s="100" t="s">
        <v>149</v>
      </c>
      <c r="Z2" s="107" t="s">
        <v>150</v>
      </c>
    </row>
    <row r="3" spans="1:26" x14ac:dyDescent="0.3">
      <c r="A3" s="108">
        <v>1</v>
      </c>
      <c r="B3" s="604" t="s">
        <v>151</v>
      </c>
      <c r="C3" s="109">
        <v>3155</v>
      </c>
      <c r="D3" s="110">
        <v>3324</v>
      </c>
      <c r="E3" s="111">
        <v>2190</v>
      </c>
      <c r="F3" s="110">
        <v>2991</v>
      </c>
      <c r="G3" s="111">
        <v>1654</v>
      </c>
      <c r="H3" s="112">
        <v>3608</v>
      </c>
      <c r="J3" s="108">
        <v>1</v>
      </c>
      <c r="K3" s="607" t="s">
        <v>151</v>
      </c>
      <c r="L3" s="109">
        <v>1029</v>
      </c>
      <c r="M3" s="113">
        <v>1524</v>
      </c>
      <c r="N3" s="111">
        <v>1607</v>
      </c>
      <c r="O3" s="113">
        <v>2338</v>
      </c>
      <c r="P3" s="111">
        <v>1985</v>
      </c>
      <c r="Q3" s="114">
        <v>1681</v>
      </c>
      <c r="S3" s="108">
        <v>1</v>
      </c>
      <c r="T3" s="610" t="s">
        <v>151</v>
      </c>
      <c r="U3" s="109">
        <v>1061</v>
      </c>
      <c r="V3" s="115">
        <v>1638</v>
      </c>
      <c r="W3" s="111">
        <v>2248</v>
      </c>
      <c r="X3" s="115">
        <v>998</v>
      </c>
      <c r="Y3" s="111">
        <v>1396</v>
      </c>
      <c r="Z3" s="116">
        <v>1917</v>
      </c>
    </row>
    <row r="4" spans="1:26" x14ac:dyDescent="0.3">
      <c r="A4" s="117">
        <v>2</v>
      </c>
      <c r="B4" s="605"/>
      <c r="C4" s="58">
        <v>5262</v>
      </c>
      <c r="D4" s="118">
        <v>2604</v>
      </c>
      <c r="E4" s="62">
        <v>1834</v>
      </c>
      <c r="F4" s="118">
        <v>3169</v>
      </c>
      <c r="G4" s="62">
        <v>2865</v>
      </c>
      <c r="H4" s="119">
        <v>1937</v>
      </c>
      <c r="J4" s="117">
        <v>2</v>
      </c>
      <c r="K4" s="608"/>
      <c r="L4" s="58">
        <v>1195</v>
      </c>
      <c r="M4" s="120">
        <v>1826</v>
      </c>
      <c r="N4" s="62">
        <v>1831</v>
      </c>
      <c r="O4" s="120">
        <v>1758</v>
      </c>
      <c r="P4" s="62">
        <v>1681</v>
      </c>
      <c r="Q4" s="121">
        <v>1707</v>
      </c>
      <c r="S4" s="117">
        <v>2</v>
      </c>
      <c r="T4" s="611"/>
      <c r="U4" s="58">
        <v>1056</v>
      </c>
      <c r="V4" s="122">
        <v>1778</v>
      </c>
      <c r="W4" s="62">
        <v>2756</v>
      </c>
      <c r="X4" s="122">
        <v>493</v>
      </c>
      <c r="Y4" s="62">
        <v>1813</v>
      </c>
      <c r="Z4" s="123">
        <v>2124</v>
      </c>
    </row>
    <row r="5" spans="1:26" x14ac:dyDescent="0.3">
      <c r="A5" s="117">
        <v>3</v>
      </c>
      <c r="B5" s="605"/>
      <c r="C5" s="58">
        <v>4427</v>
      </c>
      <c r="D5" s="118">
        <v>3901</v>
      </c>
      <c r="E5" s="62">
        <v>1745</v>
      </c>
      <c r="F5" s="118">
        <v>3809</v>
      </c>
      <c r="G5" s="62">
        <v>1961</v>
      </c>
      <c r="H5" s="119">
        <v>2290</v>
      </c>
      <c r="J5" s="117">
        <v>3</v>
      </c>
      <c r="K5" s="608"/>
      <c r="L5" s="58">
        <v>1467</v>
      </c>
      <c r="M5" s="120">
        <v>1720</v>
      </c>
      <c r="N5" s="62">
        <v>1600</v>
      </c>
      <c r="O5" s="120">
        <v>1805</v>
      </c>
      <c r="P5" s="62">
        <v>1644</v>
      </c>
      <c r="Q5" s="121">
        <v>1921</v>
      </c>
      <c r="S5" s="117">
        <v>3</v>
      </c>
      <c r="T5" s="611"/>
      <c r="U5" s="58">
        <v>1034</v>
      </c>
      <c r="V5" s="122">
        <v>1791</v>
      </c>
      <c r="W5" s="62">
        <v>1837</v>
      </c>
      <c r="X5" s="122">
        <v>6116</v>
      </c>
      <c r="Y5" s="62">
        <v>1446</v>
      </c>
      <c r="Z5" s="123">
        <v>2188</v>
      </c>
    </row>
    <row r="6" spans="1:26" x14ac:dyDescent="0.3">
      <c r="A6" s="117">
        <v>4</v>
      </c>
      <c r="B6" s="605"/>
      <c r="C6" s="58">
        <v>4780</v>
      </c>
      <c r="D6" s="118">
        <v>7336</v>
      </c>
      <c r="E6" s="62">
        <v>6726</v>
      </c>
      <c r="F6" s="118">
        <v>3110</v>
      </c>
      <c r="G6" s="62">
        <v>2929</v>
      </c>
      <c r="H6" s="119">
        <v>3066</v>
      </c>
      <c r="J6" s="117">
        <v>4</v>
      </c>
      <c r="K6" s="608"/>
      <c r="L6" s="58">
        <v>1350</v>
      </c>
      <c r="M6" s="120">
        <v>1744</v>
      </c>
      <c r="N6" s="62">
        <v>1543</v>
      </c>
      <c r="O6" s="120">
        <v>1785</v>
      </c>
      <c r="P6" s="62">
        <v>1748</v>
      </c>
      <c r="Q6" s="121">
        <v>2749</v>
      </c>
      <c r="S6" s="117">
        <v>4</v>
      </c>
      <c r="T6" s="611"/>
      <c r="U6" s="58">
        <v>1589</v>
      </c>
      <c r="V6" s="122">
        <v>1751</v>
      </c>
      <c r="W6" s="62">
        <v>2175</v>
      </c>
      <c r="X6" s="122">
        <v>2361</v>
      </c>
      <c r="Y6" s="62">
        <v>1329</v>
      </c>
      <c r="Z6" s="123">
        <v>1995</v>
      </c>
    </row>
    <row r="7" spans="1:26" x14ac:dyDescent="0.3">
      <c r="A7" s="117">
        <v>5</v>
      </c>
      <c r="B7" s="605"/>
      <c r="C7" s="58">
        <v>3073</v>
      </c>
      <c r="D7" s="118">
        <v>2270</v>
      </c>
      <c r="E7" s="62">
        <v>2977</v>
      </c>
      <c r="F7" s="118">
        <v>3087</v>
      </c>
      <c r="G7" s="62">
        <v>2323</v>
      </c>
      <c r="H7" s="119">
        <v>2832</v>
      </c>
      <c r="J7" s="117">
        <v>5</v>
      </c>
      <c r="K7" s="608"/>
      <c r="L7" s="58">
        <v>1919</v>
      </c>
      <c r="M7" s="120">
        <v>1275</v>
      </c>
      <c r="N7" s="62">
        <v>1860</v>
      </c>
      <c r="O7" s="120">
        <v>2274</v>
      </c>
      <c r="P7" s="62">
        <v>1608</v>
      </c>
      <c r="Q7" s="121">
        <v>1605</v>
      </c>
      <c r="S7" s="117">
        <v>5</v>
      </c>
      <c r="T7" s="611"/>
      <c r="U7" s="58">
        <v>1162</v>
      </c>
      <c r="V7" s="122">
        <v>1790</v>
      </c>
      <c r="W7" s="62">
        <v>2337</v>
      </c>
      <c r="X7" s="122">
        <v>1969</v>
      </c>
      <c r="Y7" s="62">
        <v>1327</v>
      </c>
      <c r="Z7" s="123">
        <v>1806</v>
      </c>
    </row>
    <row r="8" spans="1:26" x14ac:dyDescent="0.3">
      <c r="A8" s="117">
        <v>6</v>
      </c>
      <c r="B8" s="605"/>
      <c r="C8" s="58">
        <v>3696</v>
      </c>
      <c r="D8" s="118">
        <v>3505</v>
      </c>
      <c r="E8" s="62">
        <v>6380</v>
      </c>
      <c r="F8" s="118">
        <v>5096</v>
      </c>
      <c r="G8" s="62">
        <v>2616</v>
      </c>
      <c r="H8" s="119">
        <v>2521</v>
      </c>
      <c r="J8" s="117">
        <v>6</v>
      </c>
      <c r="K8" s="608"/>
      <c r="L8" s="58">
        <v>1371</v>
      </c>
      <c r="M8" s="120">
        <v>2254</v>
      </c>
      <c r="N8" s="62">
        <v>1470</v>
      </c>
      <c r="O8" s="120">
        <v>2287</v>
      </c>
      <c r="P8" s="62">
        <v>1765</v>
      </c>
      <c r="Q8" s="121">
        <v>1660</v>
      </c>
      <c r="S8" s="117">
        <v>6</v>
      </c>
      <c r="T8" s="611"/>
      <c r="U8" s="58">
        <v>1054</v>
      </c>
      <c r="V8" s="122">
        <v>1482</v>
      </c>
      <c r="W8" s="62">
        <v>1946</v>
      </c>
      <c r="X8" s="122">
        <v>2478</v>
      </c>
      <c r="Y8" s="62">
        <v>1434</v>
      </c>
      <c r="Z8" s="123">
        <v>2114</v>
      </c>
    </row>
    <row r="9" spans="1:26" x14ac:dyDescent="0.3">
      <c r="A9" s="117">
        <v>7</v>
      </c>
      <c r="B9" s="605"/>
      <c r="C9" s="58">
        <v>2376</v>
      </c>
      <c r="D9" s="118">
        <v>2020</v>
      </c>
      <c r="E9" s="62">
        <v>5064</v>
      </c>
      <c r="F9" s="118">
        <v>4158</v>
      </c>
      <c r="G9" s="62">
        <v>3558</v>
      </c>
      <c r="H9" s="119">
        <v>2163</v>
      </c>
      <c r="J9" s="117">
        <v>7</v>
      </c>
      <c r="K9" s="608"/>
      <c r="L9" s="58">
        <v>2517</v>
      </c>
      <c r="M9" s="120">
        <v>1140</v>
      </c>
      <c r="N9" s="62">
        <v>2308</v>
      </c>
      <c r="O9" s="120">
        <v>1949</v>
      </c>
      <c r="P9" s="62">
        <v>1471</v>
      </c>
      <c r="Q9" s="121">
        <v>1444</v>
      </c>
      <c r="S9" s="117">
        <v>7</v>
      </c>
      <c r="T9" s="611"/>
      <c r="U9" s="58">
        <v>1485</v>
      </c>
      <c r="V9" s="122">
        <v>2422</v>
      </c>
      <c r="W9" s="62">
        <v>4409</v>
      </c>
      <c r="X9" s="122">
        <v>1339</v>
      </c>
      <c r="Y9" s="62">
        <v>1782</v>
      </c>
      <c r="Z9" s="123">
        <v>4373</v>
      </c>
    </row>
    <row r="10" spans="1:26" x14ac:dyDescent="0.3">
      <c r="A10" s="117">
        <v>8</v>
      </c>
      <c r="B10" s="605"/>
      <c r="C10" s="58">
        <v>2777</v>
      </c>
      <c r="D10" s="118">
        <v>3988</v>
      </c>
      <c r="E10" s="62">
        <v>10615</v>
      </c>
      <c r="F10" s="118">
        <v>3884</v>
      </c>
      <c r="G10" s="62">
        <v>3030</v>
      </c>
      <c r="H10" s="119">
        <v>3460</v>
      </c>
      <c r="J10" s="117">
        <v>8</v>
      </c>
      <c r="K10" s="608"/>
      <c r="L10" s="58">
        <v>1910</v>
      </c>
      <c r="M10" s="120">
        <v>1269</v>
      </c>
      <c r="N10" s="62">
        <v>2995</v>
      </c>
      <c r="O10" s="120">
        <v>1817</v>
      </c>
      <c r="P10" s="62">
        <v>1377</v>
      </c>
      <c r="Q10" s="121">
        <v>1314</v>
      </c>
      <c r="S10" s="117">
        <v>8</v>
      </c>
      <c r="T10" s="611"/>
      <c r="U10" s="58">
        <v>1520</v>
      </c>
      <c r="V10" s="122">
        <v>2778</v>
      </c>
      <c r="W10" s="62">
        <v>3695</v>
      </c>
      <c r="X10" s="122">
        <v>1560</v>
      </c>
      <c r="Y10" s="62">
        <v>1842</v>
      </c>
      <c r="Z10" s="123">
        <v>2136</v>
      </c>
    </row>
    <row r="11" spans="1:26" x14ac:dyDescent="0.3">
      <c r="A11" s="117">
        <v>9</v>
      </c>
      <c r="B11" s="605"/>
      <c r="C11" s="58">
        <v>2476</v>
      </c>
      <c r="D11" s="118">
        <v>3717</v>
      </c>
      <c r="E11" s="62">
        <v>9316</v>
      </c>
      <c r="F11" s="118">
        <v>4650</v>
      </c>
      <c r="G11" s="62">
        <v>4479</v>
      </c>
      <c r="H11" s="119">
        <v>3570</v>
      </c>
      <c r="J11" s="117">
        <v>9</v>
      </c>
      <c r="K11" s="608"/>
      <c r="L11" s="58">
        <v>2459</v>
      </c>
      <c r="M11" s="120">
        <v>1680</v>
      </c>
      <c r="N11" s="62">
        <v>2496</v>
      </c>
      <c r="O11" s="120">
        <v>1867</v>
      </c>
      <c r="P11" s="62">
        <v>1343</v>
      </c>
      <c r="Q11" s="121">
        <v>1455</v>
      </c>
      <c r="S11" s="117">
        <v>9</v>
      </c>
      <c r="T11" s="611"/>
      <c r="U11" s="58">
        <v>1786</v>
      </c>
      <c r="V11" s="122">
        <v>3150</v>
      </c>
      <c r="W11" s="62">
        <v>4757</v>
      </c>
      <c r="X11" s="122">
        <v>2307</v>
      </c>
      <c r="Y11" s="62">
        <v>1536</v>
      </c>
      <c r="Z11" s="123">
        <v>2561</v>
      </c>
    </row>
    <row r="12" spans="1:26" x14ac:dyDescent="0.3">
      <c r="A12" s="117">
        <v>10</v>
      </c>
      <c r="B12" s="605"/>
      <c r="C12" s="58">
        <v>2970</v>
      </c>
      <c r="D12" s="118">
        <v>3706</v>
      </c>
      <c r="E12" s="62">
        <v>7463</v>
      </c>
      <c r="F12" s="118">
        <v>4232</v>
      </c>
      <c r="G12" s="62">
        <v>3709</v>
      </c>
      <c r="H12" s="119">
        <v>6359</v>
      </c>
      <c r="J12" s="117">
        <v>10</v>
      </c>
      <c r="K12" s="608"/>
      <c r="L12" s="58">
        <v>2506</v>
      </c>
      <c r="M12" s="120">
        <v>2049</v>
      </c>
      <c r="N12" s="62">
        <v>2600</v>
      </c>
      <c r="O12" s="120">
        <v>2053</v>
      </c>
      <c r="P12" s="62">
        <v>1222</v>
      </c>
      <c r="Q12" s="121">
        <v>1366</v>
      </c>
      <c r="S12" s="117">
        <v>10</v>
      </c>
      <c r="T12" s="611"/>
      <c r="U12" s="58">
        <v>1796</v>
      </c>
      <c r="V12" s="122">
        <v>3801</v>
      </c>
      <c r="W12" s="62">
        <v>2465</v>
      </c>
      <c r="X12" s="122">
        <v>2305</v>
      </c>
      <c r="Y12" s="62">
        <v>1611</v>
      </c>
      <c r="Z12" s="123">
        <v>4165</v>
      </c>
    </row>
    <row r="13" spans="1:26" x14ac:dyDescent="0.3">
      <c r="A13" s="117">
        <v>11</v>
      </c>
      <c r="B13" s="605"/>
      <c r="C13" s="58">
        <v>2944</v>
      </c>
      <c r="D13" s="118">
        <v>3680</v>
      </c>
      <c r="E13" s="62">
        <v>6930</v>
      </c>
      <c r="F13" s="118">
        <v>4009</v>
      </c>
      <c r="G13" s="62">
        <v>5781</v>
      </c>
      <c r="H13" s="119">
        <v>3195</v>
      </c>
      <c r="J13" s="117">
        <v>11</v>
      </c>
      <c r="K13" s="608"/>
      <c r="L13" s="58">
        <v>3275</v>
      </c>
      <c r="M13" s="120">
        <v>2100</v>
      </c>
      <c r="N13" s="62">
        <v>2286</v>
      </c>
      <c r="O13" s="120">
        <v>2216</v>
      </c>
      <c r="P13" s="62">
        <v>1119</v>
      </c>
      <c r="Q13" s="121">
        <v>1550</v>
      </c>
      <c r="S13" s="117">
        <v>11</v>
      </c>
      <c r="T13" s="611"/>
      <c r="U13" s="58">
        <v>1791</v>
      </c>
      <c r="V13" s="122">
        <v>3846</v>
      </c>
      <c r="W13" s="62">
        <v>4944</v>
      </c>
      <c r="X13" s="122">
        <v>2325</v>
      </c>
      <c r="Y13" s="62">
        <v>1314</v>
      </c>
      <c r="Z13" s="123">
        <v>1256</v>
      </c>
    </row>
    <row r="14" spans="1:26" x14ac:dyDescent="0.3">
      <c r="A14" s="117">
        <v>12</v>
      </c>
      <c r="B14" s="605"/>
      <c r="C14" s="58"/>
      <c r="D14" s="118">
        <v>2798</v>
      </c>
      <c r="E14" s="62">
        <v>3808</v>
      </c>
      <c r="F14" s="118">
        <v>3915</v>
      </c>
      <c r="G14" s="62">
        <v>3757</v>
      </c>
      <c r="H14" s="119"/>
      <c r="J14" s="117">
        <v>12</v>
      </c>
      <c r="K14" s="608"/>
      <c r="L14" s="58">
        <v>4597</v>
      </c>
      <c r="M14" s="120">
        <v>1888</v>
      </c>
      <c r="N14" s="62">
        <v>2119</v>
      </c>
      <c r="O14" s="120">
        <v>2156</v>
      </c>
      <c r="P14" s="62">
        <v>1455</v>
      </c>
      <c r="Q14" s="121">
        <v>1754</v>
      </c>
      <c r="S14" s="117">
        <v>12</v>
      </c>
      <c r="T14" s="611"/>
      <c r="U14" s="58">
        <v>1810</v>
      </c>
      <c r="V14" s="122">
        <v>2500</v>
      </c>
      <c r="W14" s="62">
        <v>3760</v>
      </c>
      <c r="X14" s="122">
        <v>1827</v>
      </c>
      <c r="Y14" s="62">
        <v>1660</v>
      </c>
      <c r="Z14" s="123">
        <v>2485</v>
      </c>
    </row>
    <row r="15" spans="1:26" x14ac:dyDescent="0.3">
      <c r="A15" s="117">
        <v>13</v>
      </c>
      <c r="B15" s="605"/>
      <c r="C15" s="58"/>
      <c r="D15" s="118"/>
      <c r="E15" s="62"/>
      <c r="F15" s="118"/>
      <c r="G15" s="62"/>
      <c r="H15" s="119"/>
      <c r="J15" s="117">
        <v>13</v>
      </c>
      <c r="K15" s="608"/>
      <c r="L15" s="58"/>
      <c r="M15" s="120"/>
      <c r="N15" s="62"/>
      <c r="O15" s="120"/>
      <c r="P15" s="62"/>
      <c r="Q15" s="121"/>
      <c r="S15" s="117">
        <v>13</v>
      </c>
      <c r="T15" s="611"/>
      <c r="U15" s="58"/>
      <c r="V15" s="122"/>
      <c r="W15" s="62"/>
      <c r="X15" s="122">
        <v>1399</v>
      </c>
      <c r="Y15" s="62"/>
      <c r="Z15" s="123">
        <v>3484</v>
      </c>
    </row>
    <row r="16" spans="1:26" x14ac:dyDescent="0.3">
      <c r="A16" s="117">
        <v>14</v>
      </c>
      <c r="B16" s="605"/>
      <c r="C16" s="58"/>
      <c r="D16" s="118"/>
      <c r="E16" s="62"/>
      <c r="F16" s="118"/>
      <c r="G16" s="62"/>
      <c r="H16" s="119"/>
      <c r="J16" s="117">
        <v>14</v>
      </c>
      <c r="K16" s="608"/>
      <c r="L16" s="58"/>
      <c r="M16" s="120"/>
      <c r="N16" s="62"/>
      <c r="O16" s="120"/>
      <c r="P16" s="62"/>
      <c r="Q16" s="121"/>
      <c r="S16" s="117">
        <v>14</v>
      </c>
      <c r="T16" s="611"/>
      <c r="U16" s="58"/>
      <c r="V16" s="122"/>
      <c r="W16" s="62"/>
      <c r="X16" s="122"/>
      <c r="Y16" s="62"/>
      <c r="Z16" s="123"/>
    </row>
    <row r="17" spans="1:26" x14ac:dyDescent="0.3">
      <c r="A17" s="117">
        <v>15</v>
      </c>
      <c r="B17" s="605"/>
      <c r="C17" s="58"/>
      <c r="D17" s="118"/>
      <c r="E17" s="62"/>
      <c r="F17" s="118"/>
      <c r="G17" s="62"/>
      <c r="H17" s="119"/>
      <c r="J17" s="117">
        <v>15</v>
      </c>
      <c r="K17" s="608"/>
      <c r="L17" s="58"/>
      <c r="M17" s="120"/>
      <c r="N17" s="62"/>
      <c r="O17" s="120"/>
      <c r="P17" s="62"/>
      <c r="Q17" s="121"/>
      <c r="S17" s="117">
        <v>15</v>
      </c>
      <c r="T17" s="611"/>
      <c r="U17" s="58"/>
      <c r="V17" s="122"/>
      <c r="W17" s="62"/>
      <c r="X17" s="122"/>
      <c r="Y17" s="62"/>
      <c r="Z17" s="123"/>
    </row>
    <row r="18" spans="1:26" x14ac:dyDescent="0.3">
      <c r="A18" s="117">
        <v>16</v>
      </c>
      <c r="B18" s="605"/>
      <c r="C18" s="58"/>
      <c r="D18" s="118"/>
      <c r="E18" s="62"/>
      <c r="F18" s="118"/>
      <c r="G18" s="62"/>
      <c r="H18" s="119"/>
      <c r="J18" s="117">
        <v>16</v>
      </c>
      <c r="K18" s="608"/>
      <c r="L18" s="58"/>
      <c r="M18" s="120"/>
      <c r="N18" s="62"/>
      <c r="O18" s="120"/>
      <c r="P18" s="62"/>
      <c r="Q18" s="121"/>
      <c r="S18" s="117">
        <v>16</v>
      </c>
      <c r="T18" s="611"/>
      <c r="U18" s="58"/>
      <c r="V18" s="122"/>
      <c r="W18" s="62"/>
      <c r="X18" s="122"/>
      <c r="Y18" s="62"/>
      <c r="Z18" s="123"/>
    </row>
    <row r="19" spans="1:26" x14ac:dyDescent="0.3">
      <c r="A19" s="117">
        <v>17</v>
      </c>
      <c r="B19" s="605"/>
      <c r="C19" s="58"/>
      <c r="D19" s="118"/>
      <c r="E19" s="62"/>
      <c r="F19" s="118"/>
      <c r="G19" s="62"/>
      <c r="H19" s="119"/>
      <c r="J19" s="117">
        <v>17</v>
      </c>
      <c r="K19" s="608"/>
      <c r="L19" s="58"/>
      <c r="M19" s="120"/>
      <c r="N19" s="62"/>
      <c r="O19" s="120"/>
      <c r="P19" s="62"/>
      <c r="Q19" s="121"/>
      <c r="S19" s="117">
        <v>17</v>
      </c>
      <c r="T19" s="611"/>
      <c r="U19" s="58"/>
      <c r="V19" s="122"/>
      <c r="W19" s="62"/>
      <c r="X19" s="122"/>
      <c r="Y19" s="62"/>
      <c r="Z19" s="123"/>
    </row>
    <row r="20" spans="1:26" x14ac:dyDescent="0.3">
      <c r="A20" s="117">
        <v>18</v>
      </c>
      <c r="B20" s="605"/>
      <c r="C20" s="58"/>
      <c r="D20" s="118"/>
      <c r="E20" s="62"/>
      <c r="F20" s="118"/>
      <c r="G20" s="62"/>
      <c r="H20" s="119"/>
      <c r="J20" s="117">
        <v>18</v>
      </c>
      <c r="K20" s="608"/>
      <c r="L20" s="58"/>
      <c r="M20" s="120"/>
      <c r="N20" s="62"/>
      <c r="O20" s="120"/>
      <c r="P20" s="62"/>
      <c r="Q20" s="121"/>
      <c r="S20" s="117">
        <v>18</v>
      </c>
      <c r="T20" s="611"/>
      <c r="U20" s="58"/>
      <c r="V20" s="122"/>
      <c r="W20" s="62"/>
      <c r="X20" s="122"/>
      <c r="Y20" s="62"/>
      <c r="Z20" s="123"/>
    </row>
    <row r="21" spans="1:26" x14ac:dyDescent="0.3">
      <c r="A21" s="117">
        <v>19</v>
      </c>
      <c r="B21" s="605"/>
      <c r="C21" s="58"/>
      <c r="D21" s="118"/>
      <c r="E21" s="62"/>
      <c r="F21" s="118"/>
      <c r="G21" s="62"/>
      <c r="H21" s="119"/>
      <c r="J21" s="117">
        <v>19</v>
      </c>
      <c r="K21" s="608"/>
      <c r="L21" s="58"/>
      <c r="M21" s="120"/>
      <c r="N21" s="62"/>
      <c r="O21" s="120"/>
      <c r="P21" s="62"/>
      <c r="Q21" s="121"/>
      <c r="S21" s="117">
        <v>19</v>
      </c>
      <c r="T21" s="611"/>
      <c r="U21" s="58"/>
      <c r="V21" s="122"/>
      <c r="W21" s="62"/>
      <c r="X21" s="122"/>
      <c r="Y21" s="62"/>
      <c r="Z21" s="123"/>
    </row>
    <row r="22" spans="1:26" ht="15" thickBot="1" x14ac:dyDescent="0.35">
      <c r="A22" s="124">
        <v>20</v>
      </c>
      <c r="B22" s="606"/>
      <c r="C22" s="125"/>
      <c r="D22" s="126"/>
      <c r="E22" s="127"/>
      <c r="F22" s="126"/>
      <c r="G22" s="127"/>
      <c r="H22" s="128"/>
      <c r="J22" s="124">
        <v>20</v>
      </c>
      <c r="K22" s="609"/>
      <c r="L22" s="125"/>
      <c r="M22" s="129"/>
      <c r="N22" s="127"/>
      <c r="O22" s="129"/>
      <c r="P22" s="127"/>
      <c r="Q22" s="130"/>
      <c r="S22" s="124">
        <v>20</v>
      </c>
      <c r="T22" s="612"/>
      <c r="U22" s="125"/>
      <c r="V22" s="131"/>
      <c r="W22" s="127"/>
      <c r="X22" s="131"/>
      <c r="Y22" s="127"/>
      <c r="Z22" s="132"/>
    </row>
    <row r="23" spans="1:26" ht="15" thickBot="1" x14ac:dyDescent="0.35">
      <c r="A23" s="4"/>
      <c r="B23" s="4"/>
      <c r="J23" s="4"/>
      <c r="S23" s="4"/>
    </row>
    <row r="24" spans="1:26" x14ac:dyDescent="0.3">
      <c r="A24" s="4"/>
      <c r="B24" s="133" t="s">
        <v>152</v>
      </c>
      <c r="C24" s="134">
        <f t="shared" ref="C24:H24" si="0">AVERAGE(C3:C22)</f>
        <v>3448.7272727272725</v>
      </c>
      <c r="D24" s="135">
        <f t="shared" si="0"/>
        <v>3570.75</v>
      </c>
      <c r="E24" s="135">
        <f t="shared" si="0"/>
        <v>5420.666666666667</v>
      </c>
      <c r="F24" s="135">
        <f t="shared" si="0"/>
        <v>3842.5</v>
      </c>
      <c r="G24" s="135">
        <f t="shared" si="0"/>
        <v>3221.8333333333335</v>
      </c>
      <c r="H24" s="136">
        <f t="shared" si="0"/>
        <v>3181.909090909091</v>
      </c>
      <c r="J24" s="4"/>
      <c r="K24" s="137" t="s">
        <v>152</v>
      </c>
      <c r="L24" s="134">
        <f t="shared" ref="L24:Q24" si="1">AVERAGE(L3:L22)</f>
        <v>2132.9166666666665</v>
      </c>
      <c r="M24" s="135">
        <f t="shared" si="1"/>
        <v>1705.75</v>
      </c>
      <c r="N24" s="135">
        <f t="shared" si="1"/>
        <v>2059.5833333333335</v>
      </c>
      <c r="O24" s="135">
        <f t="shared" si="1"/>
        <v>2025.4166666666667</v>
      </c>
      <c r="P24" s="135">
        <f t="shared" si="1"/>
        <v>1534.8333333333333</v>
      </c>
      <c r="Q24" s="136">
        <f t="shared" si="1"/>
        <v>1683.8333333333333</v>
      </c>
      <c r="S24" s="4"/>
      <c r="T24" s="138" t="s">
        <v>152</v>
      </c>
      <c r="U24" s="134">
        <f t="shared" ref="U24:Z24" si="2">AVERAGE(U3:U22)</f>
        <v>1428.6666666666667</v>
      </c>
      <c r="V24" s="135">
        <f t="shared" si="2"/>
        <v>2393.9166666666665</v>
      </c>
      <c r="W24" s="135">
        <f t="shared" si="2"/>
        <v>3110.75</v>
      </c>
      <c r="X24" s="135">
        <f t="shared" si="2"/>
        <v>2113.6153846153848</v>
      </c>
      <c r="Y24" s="135">
        <f t="shared" si="2"/>
        <v>1540.8333333333333</v>
      </c>
      <c r="Z24" s="136">
        <f t="shared" si="2"/>
        <v>2508</v>
      </c>
    </row>
    <row r="25" spans="1:26" ht="15" thickBot="1" x14ac:dyDescent="0.35">
      <c r="A25" s="4"/>
      <c r="B25" s="139" t="s">
        <v>153</v>
      </c>
      <c r="C25" s="140">
        <f t="shared" ref="C25:H25" si="3">STDEV(C3:C22)</f>
        <v>966.33028421022732</v>
      </c>
      <c r="D25" s="141">
        <f t="shared" si="3"/>
        <v>1355.3134575373397</v>
      </c>
      <c r="E25" s="141">
        <f t="shared" si="3"/>
        <v>2965.5517755273363</v>
      </c>
      <c r="F25" s="141">
        <f t="shared" si="3"/>
        <v>660.32932555037883</v>
      </c>
      <c r="G25" s="141">
        <f t="shared" si="3"/>
        <v>1137.7475221868974</v>
      </c>
      <c r="H25" s="142">
        <f t="shared" si="3"/>
        <v>1202.4861291961295</v>
      </c>
      <c r="J25" s="4"/>
      <c r="K25" s="143" t="s">
        <v>153</v>
      </c>
      <c r="L25" s="140">
        <f t="shared" ref="L25:Q25" si="4">STDEV(L3:L22)</f>
        <v>1026.9015583813573</v>
      </c>
      <c r="M25" s="141">
        <f t="shared" si="4"/>
        <v>350.74443558082157</v>
      </c>
      <c r="N25" s="141">
        <f t="shared" si="4"/>
        <v>485.85621859920138</v>
      </c>
      <c r="O25" s="141">
        <f t="shared" si="4"/>
        <v>220.39858864971811</v>
      </c>
      <c r="P25" s="141">
        <f t="shared" si="4"/>
        <v>249.11546550046879</v>
      </c>
      <c r="Q25" s="142">
        <f t="shared" si="4"/>
        <v>377.63253743994716</v>
      </c>
      <c r="S25" s="4"/>
      <c r="T25" s="144" t="s">
        <v>153</v>
      </c>
      <c r="U25" s="140">
        <f t="shared" ref="U25:Z25" si="5">STDEV(U3:U22)</f>
        <v>332.73667812505596</v>
      </c>
      <c r="V25" s="141">
        <f t="shared" si="5"/>
        <v>839.02404975102263</v>
      </c>
      <c r="W25" s="141">
        <f t="shared" si="5"/>
        <v>1138.5735992499961</v>
      </c>
      <c r="X25" s="141">
        <f t="shared" si="5"/>
        <v>1345.4557801764638</v>
      </c>
      <c r="Y25" s="141">
        <f t="shared" si="5"/>
        <v>196.68148377670474</v>
      </c>
      <c r="Z25" s="142">
        <f t="shared" si="5"/>
        <v>930.77127516198448</v>
      </c>
    </row>
    <row r="27" spans="1:26" x14ac:dyDescent="0.3">
      <c r="A27" t="s">
        <v>154</v>
      </c>
      <c r="B27" t="s">
        <v>155</v>
      </c>
      <c r="C27" t="s">
        <v>156</v>
      </c>
      <c r="D27" t="s">
        <v>157</v>
      </c>
      <c r="E27" t="s">
        <v>158</v>
      </c>
      <c r="J27" t="s">
        <v>154</v>
      </c>
      <c r="K27" t="s">
        <v>155</v>
      </c>
      <c r="L27" t="s">
        <v>156</v>
      </c>
      <c r="M27" t="s">
        <v>157</v>
      </c>
      <c r="N27" t="s">
        <v>158</v>
      </c>
      <c r="S27" t="s">
        <v>154</v>
      </c>
      <c r="T27" t="s">
        <v>155</v>
      </c>
      <c r="U27" t="s">
        <v>156</v>
      </c>
      <c r="V27" t="s">
        <v>157</v>
      </c>
      <c r="W27" t="s">
        <v>158</v>
      </c>
    </row>
    <row r="28" spans="1:26" x14ac:dyDescent="0.3">
      <c r="A28" t="s">
        <v>370</v>
      </c>
      <c r="B28">
        <v>3324</v>
      </c>
      <c r="C28">
        <v>913291</v>
      </c>
      <c r="D28">
        <v>274.75700000000001</v>
      </c>
      <c r="E28">
        <v>29.033000000000001</v>
      </c>
      <c r="J28" t="s">
        <v>440</v>
      </c>
      <c r="K28">
        <v>1524</v>
      </c>
      <c r="L28">
        <v>520503</v>
      </c>
      <c r="M28">
        <v>341.53699999999998</v>
      </c>
      <c r="N28">
        <v>16.545999999999999</v>
      </c>
      <c r="S28" t="s">
        <v>512</v>
      </c>
      <c r="T28">
        <v>1638</v>
      </c>
      <c r="U28">
        <v>161548</v>
      </c>
      <c r="V28">
        <v>98.625</v>
      </c>
      <c r="W28">
        <v>5.1349999999999998</v>
      </c>
    </row>
    <row r="29" spans="1:26" x14ac:dyDescent="0.3">
      <c r="A29" t="s">
        <v>371</v>
      </c>
      <c r="B29">
        <v>2604</v>
      </c>
      <c r="C29">
        <v>853954</v>
      </c>
      <c r="D29">
        <v>327.93900000000002</v>
      </c>
      <c r="E29">
        <v>27.146000000000001</v>
      </c>
      <c r="J29" t="s">
        <v>441</v>
      </c>
      <c r="K29">
        <v>1826</v>
      </c>
      <c r="L29">
        <v>327098</v>
      </c>
      <c r="M29">
        <v>179.13399999999999</v>
      </c>
      <c r="N29">
        <v>10.398</v>
      </c>
      <c r="S29" t="s">
        <v>513</v>
      </c>
      <c r="T29">
        <v>1778</v>
      </c>
      <c r="U29">
        <v>261616</v>
      </c>
      <c r="V29">
        <v>147.14099999999999</v>
      </c>
      <c r="W29">
        <v>8.3170000000000002</v>
      </c>
    </row>
    <row r="30" spans="1:26" x14ac:dyDescent="0.3">
      <c r="A30" t="s">
        <v>372</v>
      </c>
      <c r="B30">
        <v>3901</v>
      </c>
      <c r="C30">
        <v>731204</v>
      </c>
      <c r="D30">
        <v>187.44</v>
      </c>
      <c r="E30">
        <v>23.244</v>
      </c>
      <c r="J30" t="s">
        <v>442</v>
      </c>
      <c r="K30">
        <v>1720</v>
      </c>
      <c r="L30">
        <v>315063</v>
      </c>
      <c r="M30">
        <v>183.17599999999999</v>
      </c>
      <c r="N30">
        <v>10.016</v>
      </c>
      <c r="S30" t="s">
        <v>514</v>
      </c>
      <c r="T30">
        <v>1791</v>
      </c>
      <c r="U30">
        <v>212322</v>
      </c>
      <c r="V30">
        <v>118.54900000000001</v>
      </c>
      <c r="W30">
        <v>6.75</v>
      </c>
    </row>
    <row r="31" spans="1:26" x14ac:dyDescent="0.3">
      <c r="A31" t="s">
        <v>373</v>
      </c>
      <c r="B31">
        <v>7336</v>
      </c>
      <c r="C31">
        <v>821639</v>
      </c>
      <c r="D31">
        <v>112.001</v>
      </c>
      <c r="E31">
        <v>26.119</v>
      </c>
      <c r="J31" t="s">
        <v>443</v>
      </c>
      <c r="K31">
        <v>1744</v>
      </c>
      <c r="L31">
        <v>220240</v>
      </c>
      <c r="M31">
        <v>126.28400000000001</v>
      </c>
      <c r="N31">
        <v>7.0010000000000003</v>
      </c>
      <c r="S31" t="s">
        <v>515</v>
      </c>
      <c r="T31">
        <v>1751</v>
      </c>
      <c r="U31">
        <v>650918</v>
      </c>
      <c r="V31">
        <v>371.74099999999999</v>
      </c>
      <c r="W31">
        <v>20.692</v>
      </c>
    </row>
    <row r="32" spans="1:26" x14ac:dyDescent="0.3">
      <c r="A32" t="s">
        <v>374</v>
      </c>
      <c r="B32">
        <v>2270</v>
      </c>
      <c r="C32">
        <v>879042</v>
      </c>
      <c r="D32">
        <v>387.24299999999999</v>
      </c>
      <c r="E32">
        <v>27.943999999999999</v>
      </c>
      <c r="J32" t="s">
        <v>444</v>
      </c>
      <c r="K32">
        <v>1275</v>
      </c>
      <c r="L32">
        <v>451646</v>
      </c>
      <c r="M32">
        <v>354.23200000000003</v>
      </c>
      <c r="N32">
        <v>14.356999999999999</v>
      </c>
      <c r="S32" t="s">
        <v>516</v>
      </c>
      <c r="T32">
        <v>1790</v>
      </c>
      <c r="U32">
        <v>275677</v>
      </c>
      <c r="V32">
        <v>154.00899999999999</v>
      </c>
      <c r="W32">
        <v>8.7639999999999993</v>
      </c>
    </row>
    <row r="33" spans="1:23" x14ac:dyDescent="0.3">
      <c r="A33" t="s">
        <v>375</v>
      </c>
      <c r="B33">
        <v>3505</v>
      </c>
      <c r="C33">
        <v>637643</v>
      </c>
      <c r="D33">
        <v>181.92400000000001</v>
      </c>
      <c r="E33">
        <v>20.27</v>
      </c>
      <c r="J33" t="s">
        <v>445</v>
      </c>
      <c r="K33">
        <v>2254</v>
      </c>
      <c r="L33">
        <v>755861</v>
      </c>
      <c r="M33">
        <v>335.34199999999998</v>
      </c>
      <c r="N33">
        <v>24.027999999999999</v>
      </c>
      <c r="S33" t="s">
        <v>517</v>
      </c>
      <c r="T33">
        <v>1482</v>
      </c>
      <c r="U33">
        <v>664934</v>
      </c>
      <c r="V33">
        <v>448.673</v>
      </c>
      <c r="W33">
        <v>21.138000000000002</v>
      </c>
    </row>
    <row r="34" spans="1:23" x14ac:dyDescent="0.3">
      <c r="A34" t="s">
        <v>376</v>
      </c>
      <c r="B34">
        <v>2020</v>
      </c>
      <c r="C34">
        <v>698612</v>
      </c>
      <c r="D34">
        <v>345.84800000000001</v>
      </c>
      <c r="E34">
        <v>22.207999999999998</v>
      </c>
      <c r="J34" t="s">
        <v>446</v>
      </c>
      <c r="K34">
        <v>1140</v>
      </c>
      <c r="L34">
        <v>982799</v>
      </c>
      <c r="M34">
        <v>862.10400000000004</v>
      </c>
      <c r="N34">
        <v>31.242000000000001</v>
      </c>
      <c r="S34" t="s">
        <v>518</v>
      </c>
      <c r="T34">
        <v>2422</v>
      </c>
      <c r="U34">
        <v>56026</v>
      </c>
      <c r="V34">
        <v>23.132000000000001</v>
      </c>
      <c r="W34">
        <v>1.7809999999999999</v>
      </c>
    </row>
    <row r="35" spans="1:23" x14ac:dyDescent="0.3">
      <c r="A35" t="s">
        <v>377</v>
      </c>
      <c r="B35">
        <v>3988</v>
      </c>
      <c r="C35">
        <v>655846</v>
      </c>
      <c r="D35">
        <v>164.45500000000001</v>
      </c>
      <c r="E35">
        <v>20.849</v>
      </c>
      <c r="J35" t="s">
        <v>447</v>
      </c>
      <c r="K35">
        <v>1269</v>
      </c>
      <c r="L35">
        <v>890676</v>
      </c>
      <c r="M35">
        <v>701.87199999999996</v>
      </c>
      <c r="N35">
        <v>28.314</v>
      </c>
      <c r="S35" t="s">
        <v>519</v>
      </c>
      <c r="T35">
        <v>2778</v>
      </c>
      <c r="U35">
        <v>72430</v>
      </c>
      <c r="V35">
        <v>26.073</v>
      </c>
      <c r="W35">
        <v>2.302</v>
      </c>
    </row>
    <row r="36" spans="1:23" x14ac:dyDescent="0.3">
      <c r="A36" t="s">
        <v>378</v>
      </c>
      <c r="B36">
        <v>3717</v>
      </c>
      <c r="C36">
        <v>641003</v>
      </c>
      <c r="D36">
        <v>172.452</v>
      </c>
      <c r="E36">
        <v>20.376999999999999</v>
      </c>
      <c r="J36" t="s">
        <v>448</v>
      </c>
      <c r="K36">
        <v>1680</v>
      </c>
      <c r="L36">
        <v>1031230</v>
      </c>
      <c r="M36">
        <v>613.827</v>
      </c>
      <c r="N36">
        <v>32.781999999999996</v>
      </c>
      <c r="S36" t="s">
        <v>520</v>
      </c>
      <c r="T36">
        <v>3150</v>
      </c>
      <c r="U36">
        <v>53530</v>
      </c>
      <c r="V36">
        <v>16.994</v>
      </c>
      <c r="W36">
        <v>1.702</v>
      </c>
    </row>
    <row r="37" spans="1:23" x14ac:dyDescent="0.3">
      <c r="A37" t="s">
        <v>379</v>
      </c>
      <c r="B37">
        <v>3706</v>
      </c>
      <c r="C37">
        <v>727907</v>
      </c>
      <c r="D37">
        <v>196.41300000000001</v>
      </c>
      <c r="E37">
        <v>23.14</v>
      </c>
      <c r="J37" t="s">
        <v>449</v>
      </c>
      <c r="K37">
        <v>2049</v>
      </c>
      <c r="L37">
        <v>953106</v>
      </c>
      <c r="M37">
        <v>465.15699999999998</v>
      </c>
      <c r="N37">
        <v>30.297999999999998</v>
      </c>
      <c r="S37" t="s">
        <v>521</v>
      </c>
      <c r="T37">
        <v>3801</v>
      </c>
      <c r="U37">
        <v>79825</v>
      </c>
      <c r="V37">
        <v>21.001000000000001</v>
      </c>
      <c r="W37">
        <v>2.5379999999999998</v>
      </c>
    </row>
    <row r="38" spans="1:23" x14ac:dyDescent="0.3">
      <c r="A38" t="s">
        <v>380</v>
      </c>
      <c r="B38">
        <v>3680</v>
      </c>
      <c r="C38">
        <v>760018</v>
      </c>
      <c r="D38">
        <v>206.52699999999999</v>
      </c>
      <c r="E38">
        <v>24.16</v>
      </c>
      <c r="J38" t="s">
        <v>450</v>
      </c>
      <c r="K38">
        <v>2100</v>
      </c>
      <c r="L38">
        <v>746871</v>
      </c>
      <c r="M38">
        <v>355.65300000000002</v>
      </c>
      <c r="N38">
        <v>23.742000000000001</v>
      </c>
      <c r="S38" t="s">
        <v>522</v>
      </c>
      <c r="T38">
        <v>3846</v>
      </c>
      <c r="U38">
        <v>103803</v>
      </c>
      <c r="V38">
        <v>26.99</v>
      </c>
      <c r="W38">
        <v>3.3</v>
      </c>
    </row>
    <row r="39" spans="1:23" x14ac:dyDescent="0.3">
      <c r="A39" t="s">
        <v>381</v>
      </c>
      <c r="B39">
        <v>2798</v>
      </c>
      <c r="C39">
        <v>574779</v>
      </c>
      <c r="D39">
        <v>205.42500000000001</v>
      </c>
      <c r="E39">
        <v>18.271999999999998</v>
      </c>
      <c r="J39" t="s">
        <v>451</v>
      </c>
      <c r="K39">
        <v>1888</v>
      </c>
      <c r="L39">
        <v>802998</v>
      </c>
      <c r="M39">
        <v>425.31700000000001</v>
      </c>
      <c r="N39">
        <v>25.527000000000001</v>
      </c>
      <c r="S39" t="s">
        <v>523</v>
      </c>
      <c r="T39">
        <v>2500</v>
      </c>
      <c r="U39">
        <v>41581</v>
      </c>
      <c r="V39">
        <v>16.632000000000001</v>
      </c>
      <c r="W39">
        <v>1.3220000000000001</v>
      </c>
    </row>
    <row r="41" spans="1:23" x14ac:dyDescent="0.3">
      <c r="A41" t="s">
        <v>382</v>
      </c>
      <c r="B41">
        <v>1654</v>
      </c>
      <c r="C41">
        <v>183187</v>
      </c>
      <c r="D41">
        <v>110.754</v>
      </c>
      <c r="E41">
        <v>5.8230000000000004</v>
      </c>
      <c r="J41" t="s">
        <v>452</v>
      </c>
      <c r="K41">
        <v>1985</v>
      </c>
      <c r="L41">
        <v>591655</v>
      </c>
      <c r="M41">
        <v>298.06299999999999</v>
      </c>
      <c r="N41">
        <v>18.808</v>
      </c>
      <c r="S41" t="s">
        <v>524</v>
      </c>
      <c r="T41">
        <v>1396</v>
      </c>
      <c r="U41">
        <v>663079</v>
      </c>
      <c r="V41">
        <v>474.98500000000001</v>
      </c>
      <c r="W41">
        <v>21.079000000000001</v>
      </c>
    </row>
    <row r="42" spans="1:23" x14ac:dyDescent="0.3">
      <c r="A42" t="s">
        <v>383</v>
      </c>
      <c r="B42">
        <v>2865</v>
      </c>
      <c r="C42">
        <v>331550</v>
      </c>
      <c r="D42">
        <v>115.724</v>
      </c>
      <c r="E42">
        <v>10.54</v>
      </c>
      <c r="J42" t="s">
        <v>453</v>
      </c>
      <c r="K42">
        <v>1681</v>
      </c>
      <c r="L42">
        <v>331389</v>
      </c>
      <c r="M42">
        <v>197.13800000000001</v>
      </c>
      <c r="N42">
        <v>10.535</v>
      </c>
      <c r="S42" t="s">
        <v>525</v>
      </c>
      <c r="T42">
        <v>1813</v>
      </c>
      <c r="U42">
        <v>634927</v>
      </c>
      <c r="V42">
        <v>350.20800000000003</v>
      </c>
      <c r="W42">
        <v>20.184000000000001</v>
      </c>
    </row>
    <row r="43" spans="1:23" x14ac:dyDescent="0.3">
      <c r="A43" t="s">
        <v>384</v>
      </c>
      <c r="B43">
        <v>1961</v>
      </c>
      <c r="C43">
        <v>273163</v>
      </c>
      <c r="D43">
        <v>139.298</v>
      </c>
      <c r="E43">
        <v>8.6839999999999993</v>
      </c>
      <c r="J43" t="s">
        <v>454</v>
      </c>
      <c r="K43">
        <v>1644</v>
      </c>
      <c r="L43">
        <v>583664</v>
      </c>
      <c r="M43">
        <v>355.02699999999999</v>
      </c>
      <c r="N43">
        <v>18.553999999999998</v>
      </c>
      <c r="S43" t="s">
        <v>526</v>
      </c>
      <c r="T43">
        <v>1446</v>
      </c>
      <c r="U43">
        <v>454519</v>
      </c>
      <c r="V43">
        <v>314.32799999999997</v>
      </c>
      <c r="W43">
        <v>14.449</v>
      </c>
    </row>
    <row r="44" spans="1:23" x14ac:dyDescent="0.3">
      <c r="A44" t="s">
        <v>385</v>
      </c>
      <c r="B44">
        <v>2929</v>
      </c>
      <c r="C44">
        <v>266112</v>
      </c>
      <c r="D44">
        <v>90.853999999999999</v>
      </c>
      <c r="E44">
        <v>8.4589999999999996</v>
      </c>
      <c r="J44" t="s">
        <v>455</v>
      </c>
      <c r="K44">
        <v>1748</v>
      </c>
      <c r="L44">
        <v>621928</v>
      </c>
      <c r="M44">
        <v>355.79399999999998</v>
      </c>
      <c r="N44">
        <v>19.771000000000001</v>
      </c>
      <c r="S44" t="s">
        <v>527</v>
      </c>
      <c r="T44">
        <v>1329</v>
      </c>
      <c r="U44">
        <v>782591</v>
      </c>
      <c r="V44">
        <v>588.85699999999997</v>
      </c>
      <c r="W44">
        <v>24.878</v>
      </c>
    </row>
    <row r="45" spans="1:23" x14ac:dyDescent="0.3">
      <c r="A45" t="s">
        <v>386</v>
      </c>
      <c r="B45">
        <v>2323</v>
      </c>
      <c r="C45">
        <v>232625</v>
      </c>
      <c r="D45">
        <v>100.14</v>
      </c>
      <c r="E45">
        <v>7.3949999999999996</v>
      </c>
      <c r="J45" t="s">
        <v>456</v>
      </c>
      <c r="K45">
        <v>1608</v>
      </c>
      <c r="L45">
        <v>566806</v>
      </c>
      <c r="M45">
        <v>352.49099999999999</v>
      </c>
      <c r="N45">
        <v>18.018000000000001</v>
      </c>
      <c r="S45" t="s">
        <v>528</v>
      </c>
      <c r="T45">
        <v>1327</v>
      </c>
      <c r="U45">
        <v>584395</v>
      </c>
      <c r="V45">
        <v>440.38799999999998</v>
      </c>
      <c r="W45">
        <v>18.577000000000002</v>
      </c>
    </row>
    <row r="46" spans="1:23" x14ac:dyDescent="0.3">
      <c r="A46" t="s">
        <v>387</v>
      </c>
      <c r="B46">
        <v>2616</v>
      </c>
      <c r="C46">
        <v>255147</v>
      </c>
      <c r="D46">
        <v>97.533000000000001</v>
      </c>
      <c r="E46">
        <v>8.1110000000000007</v>
      </c>
      <c r="J46" t="s">
        <v>457</v>
      </c>
      <c r="K46">
        <v>1765</v>
      </c>
      <c r="L46">
        <v>679560</v>
      </c>
      <c r="M46">
        <v>385.02</v>
      </c>
      <c r="N46">
        <v>21.603000000000002</v>
      </c>
      <c r="S46" t="s">
        <v>529</v>
      </c>
      <c r="T46">
        <v>1434</v>
      </c>
      <c r="U46">
        <v>591544</v>
      </c>
      <c r="V46">
        <v>412.51299999999998</v>
      </c>
      <c r="W46">
        <v>18.805</v>
      </c>
    </row>
    <row r="47" spans="1:23" x14ac:dyDescent="0.3">
      <c r="A47" t="s">
        <v>388</v>
      </c>
      <c r="B47">
        <v>3558</v>
      </c>
      <c r="C47">
        <v>137785</v>
      </c>
      <c r="D47">
        <v>38.725000000000001</v>
      </c>
      <c r="E47">
        <v>4.38</v>
      </c>
      <c r="J47" t="s">
        <v>458</v>
      </c>
      <c r="K47">
        <v>1471</v>
      </c>
      <c r="L47">
        <v>594681</v>
      </c>
      <c r="M47">
        <v>404.27</v>
      </c>
      <c r="N47">
        <v>18.904</v>
      </c>
      <c r="S47" t="s">
        <v>530</v>
      </c>
      <c r="T47">
        <v>1782</v>
      </c>
      <c r="U47">
        <v>595899</v>
      </c>
      <c r="V47">
        <v>334.399</v>
      </c>
      <c r="W47">
        <v>18.943000000000001</v>
      </c>
    </row>
    <row r="48" spans="1:23" x14ac:dyDescent="0.3">
      <c r="A48" t="s">
        <v>389</v>
      </c>
      <c r="B48">
        <v>3030</v>
      </c>
      <c r="C48">
        <v>134694</v>
      </c>
      <c r="D48">
        <v>44.453000000000003</v>
      </c>
      <c r="E48">
        <v>4.282</v>
      </c>
      <c r="J48" t="s">
        <v>459</v>
      </c>
      <c r="K48">
        <v>1377</v>
      </c>
      <c r="L48">
        <v>733521</v>
      </c>
      <c r="M48">
        <v>532.69500000000005</v>
      </c>
      <c r="N48">
        <v>23.318000000000001</v>
      </c>
      <c r="S48" t="s">
        <v>531</v>
      </c>
      <c r="T48">
        <v>1842</v>
      </c>
      <c r="U48">
        <v>608648</v>
      </c>
      <c r="V48">
        <v>330.428</v>
      </c>
      <c r="W48">
        <v>19.347999999999999</v>
      </c>
    </row>
    <row r="49" spans="1:23" x14ac:dyDescent="0.3">
      <c r="A49" t="s">
        <v>390</v>
      </c>
      <c r="B49">
        <v>4479</v>
      </c>
      <c r="C49">
        <v>152308</v>
      </c>
      <c r="D49">
        <v>34.005000000000003</v>
      </c>
      <c r="E49">
        <v>4.8419999999999996</v>
      </c>
      <c r="J49" t="s">
        <v>460</v>
      </c>
      <c r="K49">
        <v>1343</v>
      </c>
      <c r="L49">
        <v>806927</v>
      </c>
      <c r="M49">
        <v>600.83900000000006</v>
      </c>
      <c r="N49">
        <v>25.652000000000001</v>
      </c>
      <c r="S49" t="s">
        <v>532</v>
      </c>
      <c r="T49">
        <v>1536</v>
      </c>
      <c r="U49">
        <v>416825</v>
      </c>
      <c r="V49">
        <v>271.37</v>
      </c>
      <c r="W49">
        <v>13.250999999999999</v>
      </c>
    </row>
    <row r="50" spans="1:23" x14ac:dyDescent="0.3">
      <c r="A50" t="s">
        <v>391</v>
      </c>
      <c r="B50">
        <v>3709</v>
      </c>
      <c r="C50">
        <v>168957</v>
      </c>
      <c r="D50">
        <v>45.552999999999997</v>
      </c>
      <c r="E50">
        <v>5.3710000000000004</v>
      </c>
      <c r="J50" t="s">
        <v>461</v>
      </c>
      <c r="K50">
        <v>1222</v>
      </c>
      <c r="L50">
        <v>805742</v>
      </c>
      <c r="M50">
        <v>659.36300000000006</v>
      </c>
      <c r="N50">
        <v>25.614000000000001</v>
      </c>
      <c r="S50" t="s">
        <v>533</v>
      </c>
      <c r="T50">
        <v>1611</v>
      </c>
      <c r="U50">
        <v>739112</v>
      </c>
      <c r="V50">
        <v>458.791</v>
      </c>
      <c r="W50">
        <v>23.495999999999999</v>
      </c>
    </row>
    <row r="51" spans="1:23" x14ac:dyDescent="0.3">
      <c r="A51" t="s">
        <v>392</v>
      </c>
      <c r="B51">
        <v>5781</v>
      </c>
      <c r="C51">
        <v>192464</v>
      </c>
      <c r="D51">
        <v>33.292999999999999</v>
      </c>
      <c r="E51">
        <v>6.1180000000000003</v>
      </c>
      <c r="J51" t="s">
        <v>462</v>
      </c>
      <c r="K51">
        <v>1119</v>
      </c>
      <c r="L51">
        <v>746023</v>
      </c>
      <c r="M51">
        <v>666.68700000000001</v>
      </c>
      <c r="N51">
        <v>23.715</v>
      </c>
      <c r="S51" t="s">
        <v>534</v>
      </c>
      <c r="T51">
        <v>1314</v>
      </c>
      <c r="U51">
        <v>466336</v>
      </c>
      <c r="V51">
        <v>354.89800000000002</v>
      </c>
      <c r="W51">
        <v>14.824</v>
      </c>
    </row>
    <row r="52" spans="1:23" x14ac:dyDescent="0.3">
      <c r="A52" t="s">
        <v>393</v>
      </c>
      <c r="B52">
        <v>3757</v>
      </c>
      <c r="C52">
        <v>149097</v>
      </c>
      <c r="D52">
        <v>39.685000000000002</v>
      </c>
      <c r="E52">
        <v>4.74</v>
      </c>
      <c r="J52" t="s">
        <v>463</v>
      </c>
      <c r="K52">
        <v>1455</v>
      </c>
      <c r="L52">
        <v>1100026</v>
      </c>
      <c r="M52">
        <v>756.03200000000004</v>
      </c>
      <c r="N52">
        <v>34.969000000000001</v>
      </c>
      <c r="S52" t="s">
        <v>535</v>
      </c>
      <c r="T52">
        <v>1660</v>
      </c>
      <c r="U52">
        <v>616248</v>
      </c>
      <c r="V52">
        <v>371.23399999999998</v>
      </c>
      <c r="W52">
        <v>19.59</v>
      </c>
    </row>
    <row r="54" spans="1:23" x14ac:dyDescent="0.3">
      <c r="A54" t="s">
        <v>394</v>
      </c>
      <c r="B54">
        <v>3608</v>
      </c>
      <c r="C54">
        <v>762235</v>
      </c>
      <c r="D54">
        <v>211.262</v>
      </c>
      <c r="E54">
        <v>24.231000000000002</v>
      </c>
      <c r="J54" t="s">
        <v>464</v>
      </c>
      <c r="K54">
        <v>1681</v>
      </c>
      <c r="L54">
        <v>735513</v>
      </c>
      <c r="M54">
        <v>437.54500000000002</v>
      </c>
      <c r="N54">
        <v>23.381</v>
      </c>
      <c r="S54" t="s">
        <v>536</v>
      </c>
      <c r="T54">
        <v>998</v>
      </c>
      <c r="U54">
        <v>50084</v>
      </c>
      <c r="V54">
        <v>50.183999999999997</v>
      </c>
      <c r="W54">
        <v>1.5920000000000001</v>
      </c>
    </row>
    <row r="55" spans="1:23" x14ac:dyDescent="0.3">
      <c r="A55" t="s">
        <v>395</v>
      </c>
      <c r="B55">
        <v>1937</v>
      </c>
      <c r="C55">
        <v>498878</v>
      </c>
      <c r="D55">
        <v>257.55200000000002</v>
      </c>
      <c r="E55">
        <v>15.859</v>
      </c>
      <c r="J55" t="s">
        <v>465</v>
      </c>
      <c r="K55">
        <v>1707</v>
      </c>
      <c r="L55">
        <v>695293</v>
      </c>
      <c r="M55">
        <v>407.31900000000002</v>
      </c>
      <c r="N55">
        <v>22.103000000000002</v>
      </c>
      <c r="S55" t="s">
        <v>537</v>
      </c>
      <c r="T55">
        <v>493</v>
      </c>
      <c r="U55">
        <v>28713</v>
      </c>
      <c r="V55">
        <v>58.241</v>
      </c>
      <c r="W55">
        <v>0.91300000000000003</v>
      </c>
    </row>
    <row r="56" spans="1:23" x14ac:dyDescent="0.3">
      <c r="A56" t="s">
        <v>396</v>
      </c>
      <c r="B56">
        <v>2290</v>
      </c>
      <c r="C56">
        <v>602776</v>
      </c>
      <c r="D56">
        <v>263.221</v>
      </c>
      <c r="E56">
        <v>19.161999999999999</v>
      </c>
      <c r="J56" t="s">
        <v>466</v>
      </c>
      <c r="K56">
        <v>1921</v>
      </c>
      <c r="L56">
        <v>467435</v>
      </c>
      <c r="M56">
        <v>243.32900000000001</v>
      </c>
      <c r="N56">
        <v>14.859</v>
      </c>
      <c r="S56" t="s">
        <v>538</v>
      </c>
      <c r="T56">
        <v>6116</v>
      </c>
      <c r="U56">
        <v>121159</v>
      </c>
      <c r="V56">
        <v>19.809999999999999</v>
      </c>
      <c r="W56">
        <v>3.8519999999999999</v>
      </c>
    </row>
    <row r="57" spans="1:23" x14ac:dyDescent="0.3">
      <c r="A57" t="s">
        <v>397</v>
      </c>
      <c r="B57">
        <v>3066</v>
      </c>
      <c r="C57">
        <v>681418</v>
      </c>
      <c r="D57">
        <v>222.25</v>
      </c>
      <c r="E57">
        <v>21.661999999999999</v>
      </c>
      <c r="J57" t="s">
        <v>467</v>
      </c>
      <c r="K57">
        <v>2749</v>
      </c>
      <c r="L57">
        <v>715853</v>
      </c>
      <c r="M57">
        <v>260.40499999999997</v>
      </c>
      <c r="N57">
        <v>22.756</v>
      </c>
      <c r="S57" t="s">
        <v>538</v>
      </c>
      <c r="T57">
        <v>2361</v>
      </c>
      <c r="U57">
        <v>27496</v>
      </c>
      <c r="V57">
        <v>11.646000000000001</v>
      </c>
      <c r="W57">
        <v>0.874</v>
      </c>
    </row>
    <row r="58" spans="1:23" x14ac:dyDescent="0.3">
      <c r="A58" t="s">
        <v>398</v>
      </c>
      <c r="B58">
        <v>2832</v>
      </c>
      <c r="C58">
        <v>625989</v>
      </c>
      <c r="D58">
        <v>221.041</v>
      </c>
      <c r="E58">
        <v>19.899999999999999</v>
      </c>
      <c r="J58" t="s">
        <v>468</v>
      </c>
      <c r="K58">
        <v>1605</v>
      </c>
      <c r="L58">
        <v>441953</v>
      </c>
      <c r="M58">
        <v>275.36</v>
      </c>
      <c r="N58">
        <v>14.048999999999999</v>
      </c>
      <c r="S58" t="s">
        <v>539</v>
      </c>
      <c r="T58">
        <v>1969</v>
      </c>
      <c r="U58">
        <v>162005</v>
      </c>
      <c r="V58">
        <v>82.278000000000006</v>
      </c>
      <c r="W58">
        <v>5.15</v>
      </c>
    </row>
    <row r="59" spans="1:23" x14ac:dyDescent="0.3">
      <c r="A59" t="s">
        <v>399</v>
      </c>
      <c r="B59">
        <v>2521</v>
      </c>
      <c r="C59">
        <v>522199</v>
      </c>
      <c r="D59">
        <v>207.14</v>
      </c>
      <c r="E59">
        <v>16.600000000000001</v>
      </c>
      <c r="J59" t="s">
        <v>469</v>
      </c>
      <c r="K59">
        <v>1660</v>
      </c>
      <c r="L59">
        <v>356970</v>
      </c>
      <c r="M59">
        <v>215.042</v>
      </c>
      <c r="N59">
        <v>11.348000000000001</v>
      </c>
      <c r="S59" t="s">
        <v>540</v>
      </c>
      <c r="T59">
        <v>2478</v>
      </c>
      <c r="U59">
        <v>145382</v>
      </c>
      <c r="V59">
        <v>58.668999999999997</v>
      </c>
      <c r="W59">
        <v>4.6219999999999999</v>
      </c>
    </row>
    <row r="60" spans="1:23" x14ac:dyDescent="0.3">
      <c r="A60" t="s">
        <v>400</v>
      </c>
      <c r="B60">
        <v>2163</v>
      </c>
      <c r="C60">
        <v>71441</v>
      </c>
      <c r="D60">
        <v>33.029000000000003</v>
      </c>
      <c r="E60">
        <v>2.2709999999999999</v>
      </c>
      <c r="J60" t="s">
        <v>470</v>
      </c>
      <c r="K60">
        <v>1444</v>
      </c>
      <c r="L60">
        <v>781149</v>
      </c>
      <c r="M60">
        <v>540.96199999999999</v>
      </c>
      <c r="N60">
        <v>24.832000000000001</v>
      </c>
      <c r="S60" t="s">
        <v>541</v>
      </c>
      <c r="T60">
        <v>1339</v>
      </c>
      <c r="U60">
        <v>100874</v>
      </c>
      <c r="V60">
        <v>75.334999999999994</v>
      </c>
      <c r="W60">
        <v>3.2069999999999999</v>
      </c>
    </row>
    <row r="61" spans="1:23" x14ac:dyDescent="0.3">
      <c r="A61" t="s">
        <v>401</v>
      </c>
      <c r="B61">
        <v>3460</v>
      </c>
      <c r="C61">
        <v>104729</v>
      </c>
      <c r="D61">
        <v>30.268000000000001</v>
      </c>
      <c r="E61">
        <v>3.3290000000000002</v>
      </c>
      <c r="J61" t="s">
        <v>471</v>
      </c>
      <c r="K61">
        <v>1314</v>
      </c>
      <c r="L61">
        <v>603453</v>
      </c>
      <c r="M61">
        <v>459.24900000000002</v>
      </c>
      <c r="N61">
        <v>19.183</v>
      </c>
      <c r="S61" t="s">
        <v>542</v>
      </c>
      <c r="T61">
        <v>1560</v>
      </c>
      <c r="U61">
        <v>728192</v>
      </c>
      <c r="V61">
        <v>466.79</v>
      </c>
      <c r="W61">
        <v>23.149000000000001</v>
      </c>
    </row>
    <row r="62" spans="1:23" x14ac:dyDescent="0.3">
      <c r="A62" t="s">
        <v>402</v>
      </c>
      <c r="B62">
        <v>3570</v>
      </c>
      <c r="C62">
        <v>116177</v>
      </c>
      <c r="D62">
        <v>32.542999999999999</v>
      </c>
      <c r="E62">
        <v>3.6930000000000001</v>
      </c>
      <c r="J62" t="s">
        <v>472</v>
      </c>
      <c r="K62">
        <v>1455</v>
      </c>
      <c r="L62">
        <v>817868</v>
      </c>
      <c r="M62">
        <v>562.10900000000004</v>
      </c>
      <c r="N62">
        <v>25.998999999999999</v>
      </c>
      <c r="S62" t="s">
        <v>543</v>
      </c>
      <c r="T62">
        <v>2307</v>
      </c>
      <c r="U62">
        <v>759113</v>
      </c>
      <c r="V62">
        <v>329.048</v>
      </c>
      <c r="W62">
        <v>24.132000000000001</v>
      </c>
    </row>
    <row r="63" spans="1:23" x14ac:dyDescent="0.3">
      <c r="A63" t="s">
        <v>403</v>
      </c>
      <c r="B63">
        <v>6359</v>
      </c>
      <c r="C63">
        <v>181849</v>
      </c>
      <c r="D63">
        <v>28.597000000000001</v>
      </c>
      <c r="E63">
        <v>5.7809999999999997</v>
      </c>
      <c r="J63" t="s">
        <v>473</v>
      </c>
      <c r="K63">
        <v>1366</v>
      </c>
      <c r="L63">
        <v>661394</v>
      </c>
      <c r="M63">
        <v>484.18299999999999</v>
      </c>
      <c r="N63">
        <v>21.024999999999999</v>
      </c>
      <c r="S63" t="s">
        <v>544</v>
      </c>
      <c r="T63">
        <v>2305</v>
      </c>
      <c r="U63">
        <v>765115</v>
      </c>
      <c r="V63">
        <v>331.93700000000001</v>
      </c>
      <c r="W63">
        <v>24.321999999999999</v>
      </c>
    </row>
    <row r="64" spans="1:23" x14ac:dyDescent="0.3">
      <c r="A64" t="s">
        <v>404</v>
      </c>
      <c r="B64">
        <v>3195</v>
      </c>
      <c r="C64">
        <v>95320</v>
      </c>
      <c r="D64">
        <v>29.834</v>
      </c>
      <c r="E64">
        <v>3.03</v>
      </c>
      <c r="J64" t="s">
        <v>474</v>
      </c>
      <c r="K64">
        <v>1550</v>
      </c>
      <c r="L64">
        <v>620673</v>
      </c>
      <c r="M64">
        <v>400.43400000000003</v>
      </c>
      <c r="N64">
        <v>19.731000000000002</v>
      </c>
      <c r="S64" t="s">
        <v>545</v>
      </c>
      <c r="T64">
        <v>2325</v>
      </c>
      <c r="U64">
        <v>515356</v>
      </c>
      <c r="V64">
        <v>221.65799999999999</v>
      </c>
      <c r="W64">
        <v>16.382999999999999</v>
      </c>
    </row>
    <row r="65" spans="1:23" x14ac:dyDescent="0.3">
      <c r="J65" t="s">
        <v>475</v>
      </c>
      <c r="K65">
        <v>1754</v>
      </c>
      <c r="L65">
        <v>741520</v>
      </c>
      <c r="M65">
        <v>422.75900000000001</v>
      </c>
      <c r="N65">
        <v>23.571999999999999</v>
      </c>
      <c r="S65" t="s">
        <v>546</v>
      </c>
      <c r="T65">
        <v>1827</v>
      </c>
      <c r="U65">
        <v>595356</v>
      </c>
      <c r="V65">
        <v>325.86500000000001</v>
      </c>
      <c r="W65">
        <v>18.925999999999998</v>
      </c>
    </row>
    <row r="66" spans="1:23" x14ac:dyDescent="0.3">
      <c r="A66" t="s">
        <v>405</v>
      </c>
      <c r="B66">
        <v>2991</v>
      </c>
      <c r="C66">
        <v>101528</v>
      </c>
      <c r="D66">
        <v>33.945</v>
      </c>
      <c r="E66">
        <v>3.2269999999999999</v>
      </c>
      <c r="S66" t="s">
        <v>547</v>
      </c>
      <c r="T66">
        <v>1399</v>
      </c>
      <c r="U66">
        <v>692506</v>
      </c>
      <c r="V66">
        <v>495.00099999999998</v>
      </c>
      <c r="W66">
        <v>22.013999999999999</v>
      </c>
    </row>
    <row r="67" spans="1:23" x14ac:dyDescent="0.3">
      <c r="A67" t="s">
        <v>406</v>
      </c>
      <c r="B67">
        <v>3169</v>
      </c>
      <c r="C67">
        <v>125387</v>
      </c>
      <c r="D67">
        <v>39.567</v>
      </c>
      <c r="E67">
        <v>3.9860000000000002</v>
      </c>
      <c r="J67" t="s">
        <v>476</v>
      </c>
      <c r="K67">
        <v>2338</v>
      </c>
      <c r="L67">
        <v>173953</v>
      </c>
      <c r="M67">
        <v>74.402000000000001</v>
      </c>
      <c r="N67">
        <v>5.53</v>
      </c>
    </row>
    <row r="68" spans="1:23" x14ac:dyDescent="0.3">
      <c r="A68" t="s">
        <v>407</v>
      </c>
      <c r="B68">
        <v>3809</v>
      </c>
      <c r="C68">
        <v>213287</v>
      </c>
      <c r="D68">
        <v>55.996000000000002</v>
      </c>
      <c r="E68">
        <v>6.78</v>
      </c>
      <c r="J68" t="s">
        <v>477</v>
      </c>
      <c r="K68">
        <v>1758</v>
      </c>
      <c r="L68">
        <v>97379</v>
      </c>
      <c r="M68">
        <v>55.392000000000003</v>
      </c>
      <c r="N68">
        <v>3.0960000000000001</v>
      </c>
      <c r="S68" t="s">
        <v>548</v>
      </c>
      <c r="T68">
        <v>2248</v>
      </c>
      <c r="U68">
        <v>552847</v>
      </c>
      <c r="V68">
        <v>245.928</v>
      </c>
      <c r="W68">
        <v>17.574999999999999</v>
      </c>
    </row>
    <row r="69" spans="1:23" x14ac:dyDescent="0.3">
      <c r="A69" t="s">
        <v>408</v>
      </c>
      <c r="B69">
        <v>3110</v>
      </c>
      <c r="C69">
        <v>123345</v>
      </c>
      <c r="D69">
        <v>39.661000000000001</v>
      </c>
      <c r="E69">
        <v>3.9209999999999998</v>
      </c>
      <c r="J69" t="s">
        <v>478</v>
      </c>
      <c r="K69">
        <v>1805</v>
      </c>
      <c r="L69">
        <v>122901</v>
      </c>
      <c r="M69">
        <v>68.088999999999999</v>
      </c>
      <c r="N69">
        <v>3.907</v>
      </c>
      <c r="S69" t="s">
        <v>549</v>
      </c>
      <c r="T69">
        <v>2756</v>
      </c>
      <c r="U69">
        <v>552158</v>
      </c>
      <c r="V69">
        <v>200.34800000000001</v>
      </c>
      <c r="W69">
        <v>17.553000000000001</v>
      </c>
    </row>
    <row r="70" spans="1:23" x14ac:dyDescent="0.3">
      <c r="A70" t="s">
        <v>409</v>
      </c>
      <c r="B70">
        <v>3087</v>
      </c>
      <c r="C70">
        <v>110137</v>
      </c>
      <c r="D70">
        <v>35.677999999999997</v>
      </c>
      <c r="E70">
        <v>3.5009999999999999</v>
      </c>
      <c r="J70" t="s">
        <v>479</v>
      </c>
      <c r="K70">
        <v>1785</v>
      </c>
      <c r="L70">
        <v>160704</v>
      </c>
      <c r="M70">
        <v>90.03</v>
      </c>
      <c r="N70">
        <v>5.109</v>
      </c>
      <c r="S70" t="s">
        <v>550</v>
      </c>
      <c r="T70">
        <v>1837</v>
      </c>
      <c r="U70">
        <v>435107</v>
      </c>
      <c r="V70">
        <v>236.857</v>
      </c>
      <c r="W70">
        <v>13.832000000000001</v>
      </c>
    </row>
    <row r="71" spans="1:23" x14ac:dyDescent="0.3">
      <c r="A71" t="s">
        <v>410</v>
      </c>
      <c r="B71">
        <v>5096</v>
      </c>
      <c r="C71">
        <v>278152</v>
      </c>
      <c r="D71">
        <v>54.582000000000001</v>
      </c>
      <c r="E71">
        <v>8.8420000000000005</v>
      </c>
      <c r="J71" t="s">
        <v>480</v>
      </c>
      <c r="K71">
        <v>2274</v>
      </c>
      <c r="L71">
        <v>197786</v>
      </c>
      <c r="M71">
        <v>86.977000000000004</v>
      </c>
      <c r="N71">
        <v>6.2869999999999999</v>
      </c>
      <c r="S71" t="s">
        <v>551</v>
      </c>
      <c r="T71">
        <v>2175</v>
      </c>
      <c r="U71">
        <v>366219</v>
      </c>
      <c r="V71">
        <v>168.37700000000001</v>
      </c>
      <c r="W71">
        <v>11.641999999999999</v>
      </c>
    </row>
    <row r="72" spans="1:23" x14ac:dyDescent="0.3">
      <c r="A72" t="s">
        <v>411</v>
      </c>
      <c r="B72">
        <v>4158</v>
      </c>
      <c r="C72">
        <v>318394</v>
      </c>
      <c r="D72">
        <v>76.573999999999998</v>
      </c>
      <c r="E72">
        <v>10.121</v>
      </c>
      <c r="J72" t="s">
        <v>481</v>
      </c>
      <c r="K72">
        <v>2287</v>
      </c>
      <c r="L72">
        <v>204050</v>
      </c>
      <c r="M72">
        <v>89.221999999999994</v>
      </c>
      <c r="N72">
        <v>6.4870000000000001</v>
      </c>
      <c r="S72" t="s">
        <v>552</v>
      </c>
      <c r="T72">
        <v>2337</v>
      </c>
      <c r="U72">
        <v>633530</v>
      </c>
      <c r="V72">
        <v>271.08699999999999</v>
      </c>
      <c r="W72">
        <v>20.138999999999999</v>
      </c>
    </row>
    <row r="73" spans="1:23" x14ac:dyDescent="0.3">
      <c r="A73" t="s">
        <v>412</v>
      </c>
      <c r="B73">
        <v>3884</v>
      </c>
      <c r="C73">
        <v>223164</v>
      </c>
      <c r="D73">
        <v>57.457000000000001</v>
      </c>
      <c r="E73">
        <v>7.0940000000000003</v>
      </c>
      <c r="J73" t="s">
        <v>482</v>
      </c>
      <c r="K73">
        <v>1949</v>
      </c>
      <c r="L73">
        <v>310693</v>
      </c>
      <c r="M73">
        <v>159.411</v>
      </c>
      <c r="N73">
        <v>9.8770000000000007</v>
      </c>
      <c r="S73" t="s">
        <v>553</v>
      </c>
      <c r="T73">
        <v>1946</v>
      </c>
      <c r="U73">
        <v>430959</v>
      </c>
      <c r="V73">
        <v>221.459</v>
      </c>
      <c r="W73">
        <v>13.7</v>
      </c>
    </row>
    <row r="74" spans="1:23" x14ac:dyDescent="0.3">
      <c r="A74" t="s">
        <v>413</v>
      </c>
      <c r="B74">
        <v>4650</v>
      </c>
      <c r="C74">
        <v>271963</v>
      </c>
      <c r="D74">
        <v>58.487000000000002</v>
      </c>
      <c r="E74">
        <v>8.6449999999999996</v>
      </c>
      <c r="J74" t="s">
        <v>483</v>
      </c>
      <c r="K74">
        <v>1817</v>
      </c>
      <c r="L74">
        <v>275112</v>
      </c>
      <c r="M74">
        <v>151.41</v>
      </c>
      <c r="N74">
        <v>8.7460000000000004</v>
      </c>
      <c r="S74" t="s">
        <v>554</v>
      </c>
      <c r="T74">
        <v>4409</v>
      </c>
      <c r="U74">
        <v>169216</v>
      </c>
      <c r="V74">
        <v>38.380000000000003</v>
      </c>
      <c r="W74">
        <v>5.3789999999999996</v>
      </c>
    </row>
    <row r="75" spans="1:23" x14ac:dyDescent="0.3">
      <c r="A75" t="s">
        <v>414</v>
      </c>
      <c r="B75">
        <v>4232</v>
      </c>
      <c r="C75">
        <v>219765</v>
      </c>
      <c r="D75">
        <v>51.929000000000002</v>
      </c>
      <c r="E75">
        <v>6.9859999999999998</v>
      </c>
      <c r="J75" t="s">
        <v>484</v>
      </c>
      <c r="K75">
        <v>1867</v>
      </c>
      <c r="L75">
        <v>349283</v>
      </c>
      <c r="M75">
        <v>187.08199999999999</v>
      </c>
      <c r="N75">
        <v>11.103</v>
      </c>
      <c r="S75" t="s">
        <v>555</v>
      </c>
      <c r="T75">
        <v>3695</v>
      </c>
      <c r="U75">
        <v>138893</v>
      </c>
      <c r="V75">
        <v>37.588999999999999</v>
      </c>
      <c r="W75">
        <v>4.415</v>
      </c>
    </row>
    <row r="76" spans="1:23" x14ac:dyDescent="0.3">
      <c r="A76" t="s">
        <v>415</v>
      </c>
      <c r="B76">
        <v>4009</v>
      </c>
      <c r="C76">
        <v>265721</v>
      </c>
      <c r="D76">
        <v>66.281000000000006</v>
      </c>
      <c r="E76">
        <v>8.4469999999999992</v>
      </c>
      <c r="J76" t="s">
        <v>485</v>
      </c>
      <c r="K76">
        <v>2053</v>
      </c>
      <c r="L76">
        <v>372828</v>
      </c>
      <c r="M76">
        <v>181.602</v>
      </c>
      <c r="N76">
        <v>11.852</v>
      </c>
      <c r="S76" t="s">
        <v>556</v>
      </c>
      <c r="T76">
        <v>4757</v>
      </c>
      <c r="U76">
        <v>191175</v>
      </c>
      <c r="V76">
        <v>40.188000000000002</v>
      </c>
      <c r="W76">
        <v>6.077</v>
      </c>
    </row>
    <row r="77" spans="1:23" x14ac:dyDescent="0.3">
      <c r="A77" t="s">
        <v>416</v>
      </c>
      <c r="B77">
        <v>3915</v>
      </c>
      <c r="C77">
        <v>248263</v>
      </c>
      <c r="D77">
        <v>63.412999999999997</v>
      </c>
      <c r="E77">
        <v>7.8920000000000003</v>
      </c>
      <c r="J77" t="s">
        <v>486</v>
      </c>
      <c r="K77">
        <v>2216</v>
      </c>
      <c r="L77">
        <v>286251</v>
      </c>
      <c r="M77">
        <v>129.17500000000001</v>
      </c>
      <c r="N77">
        <v>9.1</v>
      </c>
      <c r="S77" t="s">
        <v>557</v>
      </c>
      <c r="T77">
        <v>2465</v>
      </c>
      <c r="U77">
        <v>71450</v>
      </c>
      <c r="V77">
        <v>28.986000000000001</v>
      </c>
      <c r="W77">
        <v>2.2709999999999999</v>
      </c>
    </row>
    <row r="78" spans="1:23" x14ac:dyDescent="0.3">
      <c r="J78" t="s">
        <v>487</v>
      </c>
      <c r="K78">
        <v>2156</v>
      </c>
      <c r="L78">
        <v>387455</v>
      </c>
      <c r="M78">
        <v>179.71</v>
      </c>
      <c r="N78">
        <v>12.317</v>
      </c>
      <c r="S78" t="s">
        <v>558</v>
      </c>
      <c r="T78">
        <v>4944</v>
      </c>
      <c r="U78">
        <v>125285</v>
      </c>
      <c r="V78">
        <v>25.341000000000001</v>
      </c>
      <c r="W78">
        <v>3.9830000000000001</v>
      </c>
    </row>
    <row r="79" spans="1:23" x14ac:dyDescent="0.3">
      <c r="A79" t="s">
        <v>417</v>
      </c>
      <c r="B79">
        <v>2190</v>
      </c>
      <c r="C79">
        <v>543569</v>
      </c>
      <c r="D79">
        <v>248.20500000000001</v>
      </c>
      <c r="E79">
        <v>17.28</v>
      </c>
      <c r="S79" t="s">
        <v>559</v>
      </c>
      <c r="T79">
        <v>3760</v>
      </c>
      <c r="U79">
        <v>98271</v>
      </c>
      <c r="V79">
        <v>26.135999999999999</v>
      </c>
      <c r="W79">
        <v>3.1240000000000001</v>
      </c>
    </row>
    <row r="80" spans="1:23" x14ac:dyDescent="0.3">
      <c r="A80" t="s">
        <v>418</v>
      </c>
      <c r="B80">
        <v>1834</v>
      </c>
      <c r="C80">
        <v>456832</v>
      </c>
      <c r="D80">
        <v>249.09100000000001</v>
      </c>
      <c r="E80">
        <v>14.522</v>
      </c>
      <c r="J80" t="s">
        <v>488</v>
      </c>
      <c r="K80">
        <v>1607</v>
      </c>
      <c r="L80">
        <v>1079319</v>
      </c>
      <c r="M80">
        <v>671.63599999999997</v>
      </c>
      <c r="N80">
        <v>34.311</v>
      </c>
    </row>
    <row r="81" spans="1:23" x14ac:dyDescent="0.3">
      <c r="A81" t="s">
        <v>419</v>
      </c>
      <c r="B81">
        <v>1745</v>
      </c>
      <c r="C81">
        <v>410944</v>
      </c>
      <c r="D81">
        <v>235.49799999999999</v>
      </c>
      <c r="E81">
        <v>13.064</v>
      </c>
      <c r="J81" t="s">
        <v>489</v>
      </c>
      <c r="K81">
        <v>1831</v>
      </c>
      <c r="L81">
        <v>964445</v>
      </c>
      <c r="M81">
        <v>526.73099999999999</v>
      </c>
      <c r="N81">
        <v>30.658999999999999</v>
      </c>
      <c r="S81" t="s">
        <v>560</v>
      </c>
      <c r="T81">
        <v>1061</v>
      </c>
      <c r="U81">
        <v>858230</v>
      </c>
      <c r="V81">
        <v>808.88800000000003</v>
      </c>
      <c r="W81">
        <v>27.282</v>
      </c>
    </row>
    <row r="82" spans="1:23" x14ac:dyDescent="0.3">
      <c r="A82" t="s">
        <v>420</v>
      </c>
      <c r="B82">
        <v>6726</v>
      </c>
      <c r="C82">
        <v>803891</v>
      </c>
      <c r="D82">
        <v>119.52</v>
      </c>
      <c r="E82">
        <v>25.555</v>
      </c>
      <c r="J82" t="s">
        <v>490</v>
      </c>
      <c r="K82">
        <v>1600</v>
      </c>
      <c r="L82">
        <v>873554</v>
      </c>
      <c r="M82">
        <v>545.971</v>
      </c>
      <c r="N82">
        <v>27.77</v>
      </c>
      <c r="S82" t="s">
        <v>561</v>
      </c>
      <c r="T82">
        <v>1056</v>
      </c>
      <c r="U82">
        <v>823796</v>
      </c>
      <c r="V82">
        <v>780.11</v>
      </c>
      <c r="W82">
        <v>26.187999999999999</v>
      </c>
    </row>
    <row r="83" spans="1:23" x14ac:dyDescent="0.3">
      <c r="A83" t="s">
        <v>421</v>
      </c>
      <c r="B83">
        <v>2977</v>
      </c>
      <c r="C83">
        <v>675460</v>
      </c>
      <c r="D83">
        <v>226.893</v>
      </c>
      <c r="E83">
        <v>21.472000000000001</v>
      </c>
      <c r="J83" t="s">
        <v>491</v>
      </c>
      <c r="K83">
        <v>1543</v>
      </c>
      <c r="L83">
        <v>702990</v>
      </c>
      <c r="M83">
        <v>455.59899999999999</v>
      </c>
      <c r="N83">
        <v>22.347000000000001</v>
      </c>
      <c r="S83" t="s">
        <v>562</v>
      </c>
      <c r="T83">
        <v>1034</v>
      </c>
      <c r="U83">
        <v>692511</v>
      </c>
      <c r="V83">
        <v>669.74</v>
      </c>
      <c r="W83">
        <v>22.013999999999999</v>
      </c>
    </row>
    <row r="84" spans="1:23" x14ac:dyDescent="0.3">
      <c r="A84" t="s">
        <v>422</v>
      </c>
      <c r="B84">
        <v>6380</v>
      </c>
      <c r="C84">
        <v>965996</v>
      </c>
      <c r="D84">
        <v>151.41</v>
      </c>
      <c r="E84">
        <v>30.707999999999998</v>
      </c>
      <c r="J84" t="s">
        <v>492</v>
      </c>
      <c r="K84">
        <v>1860</v>
      </c>
      <c r="L84">
        <v>886993</v>
      </c>
      <c r="M84">
        <v>476.87799999999999</v>
      </c>
      <c r="N84">
        <v>28.196999999999999</v>
      </c>
      <c r="S84" t="s">
        <v>563</v>
      </c>
      <c r="T84">
        <v>1589</v>
      </c>
      <c r="U84">
        <v>872201</v>
      </c>
      <c r="V84">
        <v>548.899</v>
      </c>
      <c r="W84">
        <v>27.727</v>
      </c>
    </row>
    <row r="85" spans="1:23" x14ac:dyDescent="0.3">
      <c r="A85" t="s">
        <v>423</v>
      </c>
      <c r="B85">
        <v>5064</v>
      </c>
      <c r="C85">
        <v>93362</v>
      </c>
      <c r="D85">
        <v>18.436</v>
      </c>
      <c r="E85">
        <v>2.968</v>
      </c>
      <c r="J85" t="s">
        <v>493</v>
      </c>
      <c r="K85">
        <v>1470</v>
      </c>
      <c r="L85">
        <v>867692</v>
      </c>
      <c r="M85">
        <v>590.26700000000005</v>
      </c>
      <c r="N85">
        <v>27.582999999999998</v>
      </c>
      <c r="S85" t="s">
        <v>564</v>
      </c>
      <c r="T85">
        <v>1162</v>
      </c>
      <c r="U85">
        <v>916305</v>
      </c>
      <c r="V85">
        <v>788.55899999999997</v>
      </c>
      <c r="W85">
        <v>29.129000000000001</v>
      </c>
    </row>
    <row r="86" spans="1:23" x14ac:dyDescent="0.3">
      <c r="A86" t="s">
        <v>424</v>
      </c>
      <c r="B86">
        <v>10615</v>
      </c>
      <c r="C86">
        <v>344654</v>
      </c>
      <c r="D86">
        <v>32.469000000000001</v>
      </c>
      <c r="E86">
        <v>10.956</v>
      </c>
      <c r="J86" t="s">
        <v>494</v>
      </c>
      <c r="K86">
        <v>2308</v>
      </c>
      <c r="L86">
        <v>258598</v>
      </c>
      <c r="M86">
        <v>112.044</v>
      </c>
      <c r="N86">
        <v>8.2210000000000001</v>
      </c>
      <c r="S86" t="s">
        <v>565</v>
      </c>
      <c r="T86">
        <v>1054</v>
      </c>
      <c r="U86">
        <v>944463</v>
      </c>
      <c r="V86">
        <v>896.07500000000005</v>
      </c>
      <c r="W86">
        <v>30.024000000000001</v>
      </c>
    </row>
    <row r="87" spans="1:23" x14ac:dyDescent="0.3">
      <c r="A87" t="s">
        <v>425</v>
      </c>
      <c r="B87">
        <v>9316</v>
      </c>
      <c r="C87">
        <v>816707</v>
      </c>
      <c r="D87">
        <v>87.667000000000002</v>
      </c>
      <c r="E87">
        <v>25.962</v>
      </c>
      <c r="J87" t="s">
        <v>495</v>
      </c>
      <c r="K87">
        <v>2995</v>
      </c>
      <c r="L87">
        <v>288850</v>
      </c>
      <c r="M87">
        <v>96.444000000000003</v>
      </c>
      <c r="N87">
        <v>9.1820000000000004</v>
      </c>
      <c r="S87" t="s">
        <v>566</v>
      </c>
      <c r="T87">
        <v>1485</v>
      </c>
      <c r="U87">
        <v>845120</v>
      </c>
      <c r="V87">
        <v>569.10400000000004</v>
      </c>
      <c r="W87">
        <v>26.866</v>
      </c>
    </row>
    <row r="88" spans="1:23" x14ac:dyDescent="0.3">
      <c r="A88" t="s">
        <v>426</v>
      </c>
      <c r="B88">
        <v>7463</v>
      </c>
      <c r="C88">
        <v>382187</v>
      </c>
      <c r="D88">
        <v>51.210999999999999</v>
      </c>
      <c r="E88">
        <v>12.148999999999999</v>
      </c>
      <c r="J88" t="s">
        <v>496</v>
      </c>
      <c r="K88">
        <v>2496</v>
      </c>
      <c r="L88">
        <v>262710</v>
      </c>
      <c r="M88">
        <v>105.252</v>
      </c>
      <c r="N88">
        <v>8.3510000000000009</v>
      </c>
      <c r="S88" t="s">
        <v>567</v>
      </c>
      <c r="T88">
        <v>1520</v>
      </c>
      <c r="U88">
        <v>527425</v>
      </c>
      <c r="V88">
        <v>346.99</v>
      </c>
      <c r="W88">
        <v>16.765999999999998</v>
      </c>
    </row>
    <row r="89" spans="1:23" x14ac:dyDescent="0.3">
      <c r="A89" t="s">
        <v>427</v>
      </c>
      <c r="B89">
        <v>6930</v>
      </c>
      <c r="C89">
        <v>141632</v>
      </c>
      <c r="D89">
        <v>20.437999999999999</v>
      </c>
      <c r="E89">
        <v>4.5019999999999998</v>
      </c>
      <c r="J89" t="s">
        <v>497</v>
      </c>
      <c r="K89">
        <v>2600</v>
      </c>
      <c r="L89">
        <v>277228</v>
      </c>
      <c r="M89">
        <v>106.626</v>
      </c>
      <c r="N89">
        <v>8.8130000000000006</v>
      </c>
      <c r="S89" t="s">
        <v>568</v>
      </c>
      <c r="T89">
        <v>1786</v>
      </c>
      <c r="U89">
        <v>622741</v>
      </c>
      <c r="V89">
        <v>348.67899999999997</v>
      </c>
      <c r="W89">
        <v>19.795999999999999</v>
      </c>
    </row>
    <row r="90" spans="1:23" x14ac:dyDescent="0.3">
      <c r="A90" t="s">
        <v>428</v>
      </c>
      <c r="B90">
        <v>3808</v>
      </c>
      <c r="C90">
        <v>119719</v>
      </c>
      <c r="D90">
        <v>31.439</v>
      </c>
      <c r="E90">
        <v>3.806</v>
      </c>
      <c r="J90" t="s">
        <v>498</v>
      </c>
      <c r="K90">
        <v>2286</v>
      </c>
      <c r="L90">
        <v>163114</v>
      </c>
      <c r="M90">
        <v>71.352999999999994</v>
      </c>
      <c r="N90">
        <v>5.1849999999999996</v>
      </c>
      <c r="S90" t="s">
        <v>569</v>
      </c>
      <c r="T90">
        <v>1796</v>
      </c>
      <c r="U90">
        <v>573777</v>
      </c>
      <c r="V90">
        <v>319.47500000000002</v>
      </c>
      <c r="W90">
        <v>18.239999999999998</v>
      </c>
    </row>
    <row r="91" spans="1:23" x14ac:dyDescent="0.3">
      <c r="J91" t="s">
        <v>499</v>
      </c>
      <c r="K91">
        <v>2119</v>
      </c>
      <c r="L91">
        <v>200819</v>
      </c>
      <c r="M91">
        <v>94.771000000000001</v>
      </c>
      <c r="N91">
        <v>6.3840000000000003</v>
      </c>
      <c r="S91" t="s">
        <v>570</v>
      </c>
      <c r="T91">
        <v>1791</v>
      </c>
      <c r="U91">
        <v>657370</v>
      </c>
      <c r="V91">
        <v>367.041</v>
      </c>
      <c r="W91">
        <v>20.896999999999998</v>
      </c>
    </row>
    <row r="92" spans="1:23" x14ac:dyDescent="0.3">
      <c r="A92" t="s">
        <v>429</v>
      </c>
      <c r="B92">
        <v>3155</v>
      </c>
      <c r="C92">
        <v>351078</v>
      </c>
      <c r="D92">
        <v>111.277</v>
      </c>
      <c r="E92">
        <v>11.16</v>
      </c>
      <c r="S92" t="s">
        <v>571</v>
      </c>
      <c r="T92">
        <v>1810</v>
      </c>
      <c r="U92">
        <v>617536</v>
      </c>
      <c r="V92">
        <v>341.18</v>
      </c>
      <c r="W92">
        <v>19.631</v>
      </c>
    </row>
    <row r="93" spans="1:23" x14ac:dyDescent="0.3">
      <c r="A93" t="s">
        <v>430</v>
      </c>
      <c r="B93">
        <v>5262</v>
      </c>
      <c r="C93">
        <v>237670</v>
      </c>
      <c r="D93">
        <v>45.167000000000002</v>
      </c>
      <c r="E93">
        <v>7.5549999999999997</v>
      </c>
      <c r="J93" t="s">
        <v>500</v>
      </c>
      <c r="K93">
        <v>1029</v>
      </c>
      <c r="L93">
        <v>76841</v>
      </c>
      <c r="M93">
        <v>74.674999999999997</v>
      </c>
      <c r="N93">
        <v>2.4430000000000001</v>
      </c>
    </row>
    <row r="94" spans="1:23" x14ac:dyDescent="0.3">
      <c r="A94" t="s">
        <v>431</v>
      </c>
      <c r="B94">
        <v>4427</v>
      </c>
      <c r="C94">
        <v>139160</v>
      </c>
      <c r="D94">
        <v>31.434000000000001</v>
      </c>
      <c r="E94">
        <v>4.4240000000000004</v>
      </c>
      <c r="J94" t="s">
        <v>501</v>
      </c>
      <c r="K94">
        <v>1195</v>
      </c>
      <c r="L94">
        <v>124905</v>
      </c>
      <c r="M94">
        <v>104.523</v>
      </c>
      <c r="N94">
        <v>3.9710000000000001</v>
      </c>
      <c r="S94" t="s">
        <v>572</v>
      </c>
      <c r="T94">
        <v>1917</v>
      </c>
      <c r="U94">
        <v>276512</v>
      </c>
      <c r="V94">
        <v>144.24199999999999</v>
      </c>
      <c r="W94">
        <v>8.7899999999999991</v>
      </c>
    </row>
    <row r="95" spans="1:23" x14ac:dyDescent="0.3">
      <c r="A95" t="s">
        <v>432</v>
      </c>
      <c r="B95">
        <v>4780</v>
      </c>
      <c r="C95">
        <v>209048</v>
      </c>
      <c r="D95">
        <v>43.734000000000002</v>
      </c>
      <c r="E95">
        <v>6.6449999999999996</v>
      </c>
      <c r="J95" t="s">
        <v>502</v>
      </c>
      <c r="K95">
        <v>1467</v>
      </c>
      <c r="L95">
        <v>106972</v>
      </c>
      <c r="M95">
        <v>72.918999999999997</v>
      </c>
      <c r="N95">
        <v>3.4009999999999998</v>
      </c>
      <c r="S95" t="s">
        <v>573</v>
      </c>
      <c r="T95">
        <v>2124</v>
      </c>
      <c r="U95">
        <v>218854</v>
      </c>
      <c r="V95">
        <v>103.039</v>
      </c>
      <c r="W95">
        <v>6.9569999999999999</v>
      </c>
    </row>
    <row r="96" spans="1:23" x14ac:dyDescent="0.3">
      <c r="A96" t="s">
        <v>433</v>
      </c>
      <c r="B96">
        <v>3073</v>
      </c>
      <c r="C96">
        <v>189621</v>
      </c>
      <c r="D96">
        <v>61.704999999999998</v>
      </c>
      <c r="E96">
        <v>6.0279999999999996</v>
      </c>
      <c r="J96" t="s">
        <v>503</v>
      </c>
      <c r="K96">
        <v>1350</v>
      </c>
      <c r="L96">
        <v>146138</v>
      </c>
      <c r="M96">
        <v>108.25</v>
      </c>
      <c r="N96">
        <v>4.6459999999999999</v>
      </c>
      <c r="S96" t="s">
        <v>574</v>
      </c>
      <c r="T96">
        <v>2188</v>
      </c>
      <c r="U96">
        <v>202846</v>
      </c>
      <c r="V96">
        <v>92.707999999999998</v>
      </c>
      <c r="W96">
        <v>6.4480000000000004</v>
      </c>
    </row>
    <row r="97" spans="1:23" x14ac:dyDescent="0.3">
      <c r="A97" t="s">
        <v>434</v>
      </c>
      <c r="B97">
        <v>3696</v>
      </c>
      <c r="C97">
        <v>136858</v>
      </c>
      <c r="D97">
        <v>37.029000000000003</v>
      </c>
      <c r="E97">
        <v>4.351</v>
      </c>
      <c r="J97" t="s">
        <v>504</v>
      </c>
      <c r="K97">
        <v>1919</v>
      </c>
      <c r="L97">
        <v>192375</v>
      </c>
      <c r="M97">
        <v>100.248</v>
      </c>
      <c r="N97">
        <v>6.1150000000000002</v>
      </c>
      <c r="S97" t="s">
        <v>575</v>
      </c>
      <c r="T97">
        <v>1995</v>
      </c>
      <c r="U97">
        <v>227313</v>
      </c>
      <c r="V97">
        <v>113.941</v>
      </c>
      <c r="W97">
        <v>7.226</v>
      </c>
    </row>
    <row r="98" spans="1:23" x14ac:dyDescent="0.3">
      <c r="A98" t="s">
        <v>435</v>
      </c>
      <c r="B98">
        <v>2376</v>
      </c>
      <c r="C98">
        <v>61047</v>
      </c>
      <c r="D98">
        <v>25.693000000000001</v>
      </c>
      <c r="E98">
        <v>1.9410000000000001</v>
      </c>
      <c r="J98" t="s">
        <v>505</v>
      </c>
      <c r="K98">
        <v>1371</v>
      </c>
      <c r="L98">
        <v>137045</v>
      </c>
      <c r="M98">
        <v>99.96</v>
      </c>
      <c r="N98">
        <v>4.3570000000000002</v>
      </c>
      <c r="S98" t="s">
        <v>576</v>
      </c>
      <c r="T98">
        <v>1806</v>
      </c>
      <c r="U98">
        <v>325826</v>
      </c>
      <c r="V98">
        <v>180.41300000000001</v>
      </c>
      <c r="W98">
        <v>10.358000000000001</v>
      </c>
    </row>
    <row r="99" spans="1:23" x14ac:dyDescent="0.3">
      <c r="A99" t="s">
        <v>436</v>
      </c>
      <c r="B99">
        <v>2777</v>
      </c>
      <c r="C99">
        <v>92958</v>
      </c>
      <c r="D99">
        <v>33.473999999999997</v>
      </c>
      <c r="E99">
        <v>2.9550000000000001</v>
      </c>
      <c r="J99" t="s">
        <v>506</v>
      </c>
      <c r="K99">
        <v>2517</v>
      </c>
      <c r="L99">
        <v>104518</v>
      </c>
      <c r="M99">
        <v>41.524999999999999</v>
      </c>
      <c r="N99">
        <v>3.323</v>
      </c>
      <c r="S99" t="s">
        <v>577</v>
      </c>
      <c r="T99">
        <v>2114</v>
      </c>
      <c r="U99">
        <v>244422</v>
      </c>
      <c r="V99">
        <v>115.621</v>
      </c>
      <c r="W99">
        <v>7.77</v>
      </c>
    </row>
    <row r="100" spans="1:23" x14ac:dyDescent="0.3">
      <c r="A100" t="s">
        <v>437</v>
      </c>
      <c r="B100">
        <v>2476</v>
      </c>
      <c r="C100">
        <v>107074</v>
      </c>
      <c r="D100">
        <v>43.244999999999997</v>
      </c>
      <c r="E100">
        <v>3.4039999999999999</v>
      </c>
      <c r="J100" t="s">
        <v>507</v>
      </c>
      <c r="K100">
        <v>1910</v>
      </c>
      <c r="L100">
        <v>69903</v>
      </c>
      <c r="M100">
        <v>36.597999999999999</v>
      </c>
      <c r="N100">
        <v>2.222</v>
      </c>
      <c r="S100" t="s">
        <v>578</v>
      </c>
      <c r="T100">
        <v>4373</v>
      </c>
      <c r="U100">
        <v>128785</v>
      </c>
      <c r="V100">
        <v>29.45</v>
      </c>
      <c r="W100">
        <v>4.0940000000000003</v>
      </c>
    </row>
    <row r="101" spans="1:23" x14ac:dyDescent="0.3">
      <c r="A101" t="s">
        <v>438</v>
      </c>
      <c r="B101">
        <v>2970</v>
      </c>
      <c r="C101">
        <v>68105</v>
      </c>
      <c r="D101">
        <v>22.931000000000001</v>
      </c>
      <c r="E101">
        <v>2.165</v>
      </c>
      <c r="J101" t="s">
        <v>508</v>
      </c>
      <c r="K101">
        <v>2459</v>
      </c>
      <c r="L101">
        <v>126558</v>
      </c>
      <c r="M101">
        <v>51.466999999999999</v>
      </c>
      <c r="N101">
        <v>4.0229999999999997</v>
      </c>
      <c r="S101" t="s">
        <v>578</v>
      </c>
      <c r="T101">
        <v>2136</v>
      </c>
      <c r="U101">
        <v>55006</v>
      </c>
      <c r="V101">
        <v>25.751999999999999</v>
      </c>
      <c r="W101">
        <v>1.7490000000000001</v>
      </c>
    </row>
    <row r="102" spans="1:23" x14ac:dyDescent="0.3">
      <c r="A102" t="s">
        <v>439</v>
      </c>
      <c r="B102">
        <v>2944</v>
      </c>
      <c r="C102">
        <v>100535</v>
      </c>
      <c r="D102">
        <v>34.149000000000001</v>
      </c>
      <c r="E102">
        <v>3.1960000000000002</v>
      </c>
      <c r="J102" t="s">
        <v>509</v>
      </c>
      <c r="K102">
        <v>2506</v>
      </c>
      <c r="L102">
        <v>119324</v>
      </c>
      <c r="M102">
        <v>47.615000000000002</v>
      </c>
      <c r="N102">
        <v>3.7930000000000001</v>
      </c>
      <c r="S102" t="s">
        <v>579</v>
      </c>
      <c r="T102">
        <v>2561</v>
      </c>
      <c r="U102">
        <v>63946</v>
      </c>
      <c r="V102">
        <v>24.969000000000001</v>
      </c>
      <c r="W102">
        <v>2.0329999999999999</v>
      </c>
    </row>
    <row r="103" spans="1:23" x14ac:dyDescent="0.3">
      <c r="J103" t="s">
        <v>510</v>
      </c>
      <c r="K103">
        <v>3275</v>
      </c>
      <c r="L103">
        <v>228887</v>
      </c>
      <c r="M103">
        <v>69.888999999999996</v>
      </c>
      <c r="N103">
        <v>7.2759999999999998</v>
      </c>
      <c r="S103" t="s">
        <v>580</v>
      </c>
      <c r="T103">
        <v>4165</v>
      </c>
      <c r="U103">
        <v>135011</v>
      </c>
      <c r="V103">
        <v>32.415999999999997</v>
      </c>
      <c r="W103">
        <v>4.2919999999999998</v>
      </c>
    </row>
    <row r="104" spans="1:23" x14ac:dyDescent="0.3">
      <c r="J104" t="s">
        <v>511</v>
      </c>
      <c r="K104">
        <v>4597</v>
      </c>
      <c r="L104">
        <v>309012</v>
      </c>
      <c r="M104">
        <v>67.22</v>
      </c>
      <c r="N104">
        <v>9.8230000000000004</v>
      </c>
      <c r="S104" t="s">
        <v>581</v>
      </c>
      <c r="T104">
        <v>1256</v>
      </c>
      <c r="U104">
        <v>24751</v>
      </c>
      <c r="V104">
        <v>19.706</v>
      </c>
      <c r="W104">
        <v>0.78700000000000003</v>
      </c>
    </row>
    <row r="105" spans="1:23" x14ac:dyDescent="0.3">
      <c r="S105" t="s">
        <v>582</v>
      </c>
      <c r="T105">
        <v>2485</v>
      </c>
      <c r="U105">
        <v>90026</v>
      </c>
      <c r="V105">
        <v>36.228000000000002</v>
      </c>
      <c r="W105">
        <v>2.8620000000000001</v>
      </c>
    </row>
    <row r="106" spans="1:23" x14ac:dyDescent="0.3">
      <c r="S106" t="s">
        <v>583</v>
      </c>
      <c r="T106">
        <v>3484</v>
      </c>
      <c r="U106">
        <v>100870</v>
      </c>
      <c r="V106">
        <v>28.952000000000002</v>
      </c>
      <c r="W106">
        <v>3.2069999999999999</v>
      </c>
    </row>
  </sheetData>
  <mergeCells count="6">
    <mergeCell ref="C1:H1"/>
    <mergeCell ref="L1:Q1"/>
    <mergeCell ref="U1:Z1"/>
    <mergeCell ref="B3:B22"/>
    <mergeCell ref="K3:K22"/>
    <mergeCell ref="T3:T22"/>
  </mergeCells>
  <hyperlinks>
    <hyperlink ref="A1" location="'Table of Contents'!A1" display="Home" xr:uid="{2797B9F3-17F2-48A9-BF9B-D3991D74BC94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B107-22BB-4671-8B09-A2CA231D45F4}">
  <dimension ref="A1:Q38"/>
  <sheetViews>
    <sheetView workbookViewId="0">
      <selection activeCell="Q1" sqref="Q1"/>
    </sheetView>
  </sheetViews>
  <sheetFormatPr defaultRowHeight="14.4" x14ac:dyDescent="0.3"/>
  <sheetData>
    <row r="1" spans="1:17" x14ac:dyDescent="0.3">
      <c r="A1" t="s">
        <v>1098</v>
      </c>
      <c r="Q1" s="2" t="s">
        <v>52</v>
      </c>
    </row>
    <row r="17" spans="1:9" x14ac:dyDescent="0.3">
      <c r="A17" t="s">
        <v>1100</v>
      </c>
      <c r="I17" t="s">
        <v>1101</v>
      </c>
    </row>
    <row r="18" spans="1:9" x14ac:dyDescent="0.3">
      <c r="A18" t="s">
        <v>1099</v>
      </c>
    </row>
    <row r="35" spans="1:1" x14ac:dyDescent="0.3">
      <c r="A35" t="s">
        <v>1102</v>
      </c>
    </row>
    <row r="36" spans="1:1" x14ac:dyDescent="0.3">
      <c r="A36" t="s">
        <v>1103</v>
      </c>
    </row>
    <row r="38" spans="1:1" x14ac:dyDescent="0.3">
      <c r="A38" t="s">
        <v>1104</v>
      </c>
    </row>
  </sheetData>
  <hyperlinks>
    <hyperlink ref="Q1" location="'Table of Contents'!A1" display="Home" xr:uid="{E453EDF0-87A4-482D-BC58-1946AFEEDBEA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0832-ED6B-4EC8-A614-38EE5233262E}">
  <dimension ref="A1:W50"/>
  <sheetViews>
    <sheetView workbookViewId="0"/>
  </sheetViews>
  <sheetFormatPr defaultRowHeight="14.4" x14ac:dyDescent="0.3"/>
  <sheetData>
    <row r="1" spans="1:23" ht="15" thickBot="1" x14ac:dyDescent="0.35">
      <c r="A1" s="2" t="s">
        <v>52</v>
      </c>
    </row>
    <row r="2" spans="1:23" ht="72.599999999999994" thickBot="1" x14ac:dyDescent="0.35">
      <c r="A2" s="75" t="s">
        <v>121</v>
      </c>
      <c r="B2" s="76" t="s">
        <v>122</v>
      </c>
      <c r="C2" s="77" t="s">
        <v>123</v>
      </c>
      <c r="D2" s="78" t="s">
        <v>124</v>
      </c>
      <c r="E2" s="79" t="s">
        <v>125</v>
      </c>
      <c r="F2" s="80" t="s">
        <v>126</v>
      </c>
      <c r="G2" s="145" t="s">
        <v>127</v>
      </c>
      <c r="I2" s="75" t="s">
        <v>121</v>
      </c>
      <c r="J2" s="76" t="s">
        <v>122</v>
      </c>
      <c r="K2" s="77" t="s">
        <v>123</v>
      </c>
      <c r="L2" s="78" t="s">
        <v>124</v>
      </c>
      <c r="M2" s="79" t="s">
        <v>125</v>
      </c>
      <c r="N2" s="80" t="s">
        <v>126</v>
      </c>
      <c r="O2" s="145" t="s">
        <v>127</v>
      </c>
      <c r="Q2" s="75" t="s">
        <v>121</v>
      </c>
      <c r="R2" s="76" t="s">
        <v>122</v>
      </c>
      <c r="S2" s="77" t="s">
        <v>123</v>
      </c>
      <c r="T2" s="78" t="s">
        <v>124</v>
      </c>
      <c r="U2" s="79" t="s">
        <v>125</v>
      </c>
      <c r="V2" s="80" t="s">
        <v>126</v>
      </c>
      <c r="W2" s="145" t="s">
        <v>127</v>
      </c>
    </row>
    <row r="3" spans="1:23" ht="15" thickBot="1" x14ac:dyDescent="0.35">
      <c r="A3" s="83" t="s">
        <v>128</v>
      </c>
      <c r="B3" s="592" t="s">
        <v>137</v>
      </c>
      <c r="C3" s="82">
        <v>1</v>
      </c>
      <c r="D3">
        <v>209.69200000000001</v>
      </c>
      <c r="E3">
        <v>183.23400000000001</v>
      </c>
      <c r="F3" s="49">
        <f t="shared" ref="F3:F50" si="0">D3-E3</f>
        <v>26.457999999999998</v>
      </c>
      <c r="G3" s="146">
        <f t="shared" ref="G3:G50" si="1">(F3/D3)*100</f>
        <v>12.617553363981457</v>
      </c>
      <c r="I3" s="89" t="s">
        <v>135</v>
      </c>
      <c r="J3" s="592" t="s">
        <v>137</v>
      </c>
      <c r="K3" s="82">
        <v>1</v>
      </c>
      <c r="L3">
        <v>185.10900000000001</v>
      </c>
      <c r="M3">
        <v>157.21899999999999</v>
      </c>
      <c r="N3" s="49">
        <f t="shared" ref="N3:N50" si="2">L3-M3</f>
        <v>27.890000000000015</v>
      </c>
      <c r="O3" s="146">
        <f t="shared" ref="O3:O50" si="3">(N3/L3)*100</f>
        <v>15.066798480895047</v>
      </c>
      <c r="Q3" s="90" t="s">
        <v>136</v>
      </c>
      <c r="R3" s="592" t="s">
        <v>137</v>
      </c>
      <c r="S3" s="82">
        <v>1</v>
      </c>
      <c r="T3">
        <v>213.114</v>
      </c>
      <c r="U3">
        <v>201.88399999999999</v>
      </c>
      <c r="V3" s="49">
        <f t="shared" ref="V3:V50" si="4">T3-U3</f>
        <v>11.230000000000018</v>
      </c>
      <c r="W3" s="146">
        <f t="shared" ref="W3:W50" si="5">(V3/T3)*100</f>
        <v>5.2694801843145065</v>
      </c>
    </row>
    <row r="4" spans="1:23" ht="15" thickBot="1" x14ac:dyDescent="0.35">
      <c r="A4" s="83"/>
      <c r="B4" s="593"/>
      <c r="C4" s="84">
        <v>2</v>
      </c>
      <c r="D4">
        <v>200.22200000000001</v>
      </c>
      <c r="E4">
        <v>162.57900000000001</v>
      </c>
      <c r="F4" s="49">
        <f t="shared" si="0"/>
        <v>37.643000000000001</v>
      </c>
      <c r="G4" s="146">
        <f t="shared" si="1"/>
        <v>18.800631299257823</v>
      </c>
      <c r="I4" s="89"/>
      <c r="J4" s="593"/>
      <c r="K4" s="84">
        <v>2</v>
      </c>
      <c r="L4">
        <v>195.73500000000001</v>
      </c>
      <c r="M4">
        <v>167.07499999999999</v>
      </c>
      <c r="N4" s="49">
        <f t="shared" si="2"/>
        <v>28.660000000000025</v>
      </c>
      <c r="O4" s="146">
        <f t="shared" si="3"/>
        <v>14.642245893682798</v>
      </c>
      <c r="Q4" s="90"/>
      <c r="R4" s="593"/>
      <c r="S4" s="84">
        <v>2</v>
      </c>
      <c r="T4">
        <v>198.55600000000001</v>
      </c>
      <c r="U4">
        <v>196.72300000000001</v>
      </c>
      <c r="V4" s="49">
        <f t="shared" si="4"/>
        <v>1.8329999999999984</v>
      </c>
      <c r="W4" s="146">
        <f t="shared" si="5"/>
        <v>0.92316525312758024</v>
      </c>
    </row>
    <row r="5" spans="1:23" ht="15" thickBot="1" x14ac:dyDescent="0.35">
      <c r="A5" s="83"/>
      <c r="B5" s="593"/>
      <c r="C5" s="84">
        <v>3</v>
      </c>
      <c r="D5">
        <v>191.17099999999999</v>
      </c>
      <c r="E5">
        <v>161.315</v>
      </c>
      <c r="F5" s="49">
        <f t="shared" si="0"/>
        <v>29.855999999999995</v>
      </c>
      <c r="G5" s="146">
        <f t="shared" si="1"/>
        <v>15.617431514194097</v>
      </c>
      <c r="I5" s="89"/>
      <c r="J5" s="593"/>
      <c r="K5" s="84">
        <v>3</v>
      </c>
      <c r="L5">
        <v>200.923</v>
      </c>
      <c r="M5">
        <v>169.57</v>
      </c>
      <c r="N5" s="49">
        <f t="shared" si="2"/>
        <v>31.353000000000009</v>
      </c>
      <c r="O5" s="146">
        <f t="shared" si="3"/>
        <v>15.604485300338942</v>
      </c>
      <c r="Q5" s="90"/>
      <c r="R5" s="593"/>
      <c r="S5" s="84">
        <v>3</v>
      </c>
      <c r="T5">
        <v>214.28299999999999</v>
      </c>
      <c r="U5">
        <v>206.21</v>
      </c>
      <c r="V5" s="49">
        <f t="shared" si="4"/>
        <v>8.0729999999999791</v>
      </c>
      <c r="W5" s="146">
        <f t="shared" si="5"/>
        <v>3.7674477210044564</v>
      </c>
    </row>
    <row r="6" spans="1:23" ht="15" thickBot="1" x14ac:dyDescent="0.35">
      <c r="A6" s="83"/>
      <c r="B6" s="593"/>
      <c r="C6" s="84">
        <v>4</v>
      </c>
      <c r="D6">
        <v>171.75299999999999</v>
      </c>
      <c r="E6">
        <v>171.208</v>
      </c>
      <c r="F6" s="49">
        <f t="shared" si="0"/>
        <v>0.54499999999998749</v>
      </c>
      <c r="G6" s="146">
        <f t="shared" si="1"/>
        <v>0.31731614586061818</v>
      </c>
      <c r="I6" s="89"/>
      <c r="J6" s="593"/>
      <c r="K6" s="84">
        <v>4</v>
      </c>
      <c r="L6">
        <v>193.68</v>
      </c>
      <c r="M6">
        <v>171.46799999999999</v>
      </c>
      <c r="N6" s="49">
        <f t="shared" si="2"/>
        <v>22.212000000000018</v>
      </c>
      <c r="O6" s="146">
        <f t="shared" si="3"/>
        <v>11.468401486988856</v>
      </c>
      <c r="Q6" s="90"/>
      <c r="R6" s="593"/>
      <c r="S6" s="84">
        <v>4</v>
      </c>
      <c r="T6">
        <v>201.755</v>
      </c>
      <c r="U6">
        <v>187.95</v>
      </c>
      <c r="V6" s="49">
        <f t="shared" si="4"/>
        <v>13.805000000000007</v>
      </c>
      <c r="W6" s="146">
        <f t="shared" si="5"/>
        <v>6.842457435999111</v>
      </c>
    </row>
    <row r="7" spans="1:23" ht="15" thickBot="1" x14ac:dyDescent="0.35">
      <c r="A7" s="83"/>
      <c r="B7" s="593"/>
      <c r="C7" s="84">
        <v>5</v>
      </c>
      <c r="D7">
        <v>207.613</v>
      </c>
      <c r="E7">
        <v>183.852</v>
      </c>
      <c r="F7" s="49">
        <f t="shared" si="0"/>
        <v>23.760999999999996</v>
      </c>
      <c r="G7" s="146">
        <f t="shared" si="1"/>
        <v>11.444851719304665</v>
      </c>
      <c r="I7" s="89"/>
      <c r="J7" s="593"/>
      <c r="K7" s="84">
        <v>5</v>
      </c>
      <c r="L7">
        <v>180.82</v>
      </c>
      <c r="M7">
        <v>150.15</v>
      </c>
      <c r="N7" s="49">
        <f t="shared" si="2"/>
        <v>30.669999999999987</v>
      </c>
      <c r="O7" s="146">
        <f t="shared" si="3"/>
        <v>16.961619289901552</v>
      </c>
      <c r="Q7" s="90"/>
      <c r="R7" s="593"/>
      <c r="S7" s="84">
        <v>5</v>
      </c>
      <c r="T7">
        <v>165.06700000000001</v>
      </c>
      <c r="U7">
        <v>148.392</v>
      </c>
      <c r="V7" s="49">
        <f t="shared" si="4"/>
        <v>16.675000000000011</v>
      </c>
      <c r="W7" s="146">
        <f t="shared" si="5"/>
        <v>10.101958598629654</v>
      </c>
    </row>
    <row r="8" spans="1:23" ht="15" thickBot="1" x14ac:dyDescent="0.35">
      <c r="A8" s="83"/>
      <c r="B8" s="593"/>
      <c r="C8" s="84">
        <v>6</v>
      </c>
      <c r="D8">
        <v>192.97499999999999</v>
      </c>
      <c r="E8">
        <v>174.114</v>
      </c>
      <c r="F8" s="49">
        <f t="shared" si="0"/>
        <v>18.86099999999999</v>
      </c>
      <c r="G8" s="146">
        <f t="shared" si="1"/>
        <v>9.7738048970073788</v>
      </c>
      <c r="I8" s="89"/>
      <c r="J8" s="593"/>
      <c r="K8" s="84">
        <v>6</v>
      </c>
      <c r="L8">
        <v>190.572</v>
      </c>
      <c r="M8">
        <v>157.84100000000001</v>
      </c>
      <c r="N8" s="49">
        <f t="shared" si="2"/>
        <v>32.730999999999995</v>
      </c>
      <c r="O8" s="146">
        <f t="shared" si="3"/>
        <v>17.175135906638957</v>
      </c>
      <c r="Q8" s="90"/>
      <c r="R8" s="593"/>
      <c r="S8" s="84">
        <v>6</v>
      </c>
      <c r="T8">
        <v>170.62200000000001</v>
      </c>
      <c r="U8">
        <v>147.15100000000001</v>
      </c>
      <c r="V8" s="49">
        <f t="shared" si="4"/>
        <v>23.471000000000004</v>
      </c>
      <c r="W8" s="146">
        <f t="shared" si="5"/>
        <v>13.756139302082968</v>
      </c>
    </row>
    <row r="9" spans="1:23" ht="15" thickBot="1" x14ac:dyDescent="0.35">
      <c r="A9" s="83"/>
      <c r="B9" s="593"/>
      <c r="C9" s="84">
        <v>7</v>
      </c>
      <c r="D9">
        <v>193.93199999999999</v>
      </c>
      <c r="E9">
        <v>152.67400000000001</v>
      </c>
      <c r="F9" s="49">
        <f t="shared" si="0"/>
        <v>41.257999999999981</v>
      </c>
      <c r="G9" s="146">
        <f t="shared" si="1"/>
        <v>21.274467339067293</v>
      </c>
      <c r="I9" s="89"/>
      <c r="J9" s="593"/>
      <c r="K9" s="84">
        <v>7</v>
      </c>
      <c r="L9">
        <v>195.06800000000001</v>
      </c>
      <c r="M9">
        <v>156.696</v>
      </c>
      <c r="N9" s="49">
        <f t="shared" si="2"/>
        <v>38.372000000000014</v>
      </c>
      <c r="O9" s="146">
        <f t="shared" si="3"/>
        <v>19.671089056124025</v>
      </c>
      <c r="Q9" s="90"/>
      <c r="R9" s="593"/>
      <c r="S9" s="84">
        <v>7</v>
      </c>
      <c r="T9">
        <v>170.75399999999999</v>
      </c>
      <c r="U9">
        <v>148.11000000000001</v>
      </c>
      <c r="V9" s="49">
        <f t="shared" si="4"/>
        <v>22.643999999999977</v>
      </c>
      <c r="W9" s="146">
        <f t="shared" si="5"/>
        <v>13.261182754137518</v>
      </c>
    </row>
    <row r="10" spans="1:23" ht="15" thickBot="1" x14ac:dyDescent="0.35">
      <c r="A10" s="83"/>
      <c r="B10" s="594"/>
      <c r="C10" s="85">
        <v>8</v>
      </c>
      <c r="D10">
        <v>189.21199999999999</v>
      </c>
      <c r="E10">
        <v>154.279</v>
      </c>
      <c r="F10" s="49">
        <f t="shared" si="0"/>
        <v>34.932999999999993</v>
      </c>
      <c r="G10" s="146">
        <f t="shared" si="1"/>
        <v>18.462359681204148</v>
      </c>
      <c r="I10" s="89"/>
      <c r="J10" s="594"/>
      <c r="K10" s="85">
        <v>8</v>
      </c>
      <c r="L10">
        <v>201.41300000000001</v>
      </c>
      <c r="M10">
        <v>164.98400000000001</v>
      </c>
      <c r="N10" s="49">
        <f t="shared" si="2"/>
        <v>36.429000000000002</v>
      </c>
      <c r="O10" s="146">
        <f t="shared" si="3"/>
        <v>18.086717341978918</v>
      </c>
      <c r="Q10" s="90"/>
      <c r="R10" s="594"/>
      <c r="S10" s="85">
        <v>8</v>
      </c>
      <c r="T10">
        <v>196.67099999999999</v>
      </c>
      <c r="U10">
        <v>167.71299999999999</v>
      </c>
      <c r="V10" s="49">
        <f t="shared" si="4"/>
        <v>28.957999999999998</v>
      </c>
      <c r="W10" s="146">
        <f t="shared" si="5"/>
        <v>14.724082350727866</v>
      </c>
    </row>
    <row r="11" spans="1:23" ht="15" thickBot="1" x14ac:dyDescent="0.35">
      <c r="A11" s="83"/>
      <c r="B11" s="592" t="s">
        <v>138</v>
      </c>
      <c r="C11" s="82">
        <v>1</v>
      </c>
      <c r="D11">
        <v>210.16900000000001</v>
      </c>
      <c r="E11">
        <v>160.631</v>
      </c>
      <c r="F11" s="49">
        <f t="shared" si="0"/>
        <v>49.538000000000011</v>
      </c>
      <c r="G11" s="146">
        <f t="shared" si="1"/>
        <v>23.570555124685377</v>
      </c>
      <c r="I11" s="89"/>
      <c r="J11" s="592" t="s">
        <v>138</v>
      </c>
      <c r="K11" s="82">
        <v>1</v>
      </c>
      <c r="L11">
        <v>145.577</v>
      </c>
      <c r="M11">
        <v>93.873999999999995</v>
      </c>
      <c r="N11" s="49">
        <f t="shared" si="2"/>
        <v>51.703000000000003</v>
      </c>
      <c r="O11" s="146">
        <f t="shared" si="3"/>
        <v>35.515912541129438</v>
      </c>
      <c r="Q11" s="90"/>
      <c r="R11" s="592" t="s">
        <v>138</v>
      </c>
      <c r="S11" s="82">
        <v>1</v>
      </c>
      <c r="T11">
        <v>144.50700000000001</v>
      </c>
      <c r="U11">
        <v>105.87</v>
      </c>
      <c r="V11" s="49">
        <f t="shared" si="4"/>
        <v>38.637</v>
      </c>
      <c r="W11" s="146">
        <f t="shared" si="5"/>
        <v>26.737113081027214</v>
      </c>
    </row>
    <row r="12" spans="1:23" ht="15" thickBot="1" x14ac:dyDescent="0.35">
      <c r="A12" s="83"/>
      <c r="B12" s="593"/>
      <c r="C12" s="84">
        <v>2</v>
      </c>
      <c r="D12">
        <v>217.012</v>
      </c>
      <c r="E12">
        <v>169.84800000000001</v>
      </c>
      <c r="F12" s="49">
        <f t="shared" si="0"/>
        <v>47.163999999999987</v>
      </c>
      <c r="G12" s="146">
        <f t="shared" si="1"/>
        <v>21.733360367168629</v>
      </c>
      <c r="I12" s="89"/>
      <c r="J12" s="593"/>
      <c r="K12" s="84">
        <v>2</v>
      </c>
      <c r="L12">
        <v>135.69800000000001</v>
      </c>
      <c r="M12">
        <v>110.36199999999999</v>
      </c>
      <c r="N12" s="49">
        <f t="shared" si="2"/>
        <v>25.336000000000013</v>
      </c>
      <c r="O12" s="146">
        <f t="shared" si="3"/>
        <v>18.670872083597409</v>
      </c>
      <c r="Q12" s="90"/>
      <c r="R12" s="593"/>
      <c r="S12" s="84">
        <v>2</v>
      </c>
      <c r="T12">
        <v>149.72900000000001</v>
      </c>
      <c r="U12">
        <v>149.13200000000001</v>
      </c>
      <c r="V12" s="49">
        <f t="shared" si="4"/>
        <v>0.59700000000000841</v>
      </c>
      <c r="W12" s="146">
        <f t="shared" si="5"/>
        <v>0.39872035477429779</v>
      </c>
    </row>
    <row r="13" spans="1:23" ht="15" thickBot="1" x14ac:dyDescent="0.35">
      <c r="A13" s="83"/>
      <c r="B13" s="593"/>
      <c r="C13" s="84">
        <v>3</v>
      </c>
      <c r="D13">
        <v>205.303</v>
      </c>
      <c r="E13">
        <v>150.45699999999999</v>
      </c>
      <c r="F13" s="49">
        <f t="shared" si="0"/>
        <v>54.846000000000004</v>
      </c>
      <c r="G13" s="146">
        <f t="shared" si="1"/>
        <v>26.71466076969163</v>
      </c>
      <c r="I13" s="89"/>
      <c r="J13" s="593"/>
      <c r="K13" s="84">
        <v>3</v>
      </c>
      <c r="L13">
        <v>148.203</v>
      </c>
      <c r="M13">
        <v>107.18600000000001</v>
      </c>
      <c r="N13" s="49">
        <f t="shared" si="2"/>
        <v>41.016999999999996</v>
      </c>
      <c r="O13" s="146">
        <f t="shared" si="3"/>
        <v>27.676227876628673</v>
      </c>
      <c r="Q13" s="90"/>
      <c r="R13" s="593"/>
      <c r="S13" s="84">
        <v>3</v>
      </c>
      <c r="T13">
        <v>154.73400000000001</v>
      </c>
      <c r="U13">
        <v>135.37299999999999</v>
      </c>
      <c r="V13" s="49">
        <f t="shared" si="4"/>
        <v>19.361000000000018</v>
      </c>
      <c r="W13" s="146">
        <f t="shared" si="5"/>
        <v>12.512440704693226</v>
      </c>
    </row>
    <row r="14" spans="1:23" ht="15" thickBot="1" x14ac:dyDescent="0.35">
      <c r="A14" s="83"/>
      <c r="B14" s="593"/>
      <c r="C14" s="84">
        <v>4</v>
      </c>
      <c r="D14">
        <v>209.57599999999999</v>
      </c>
      <c r="E14" s="86">
        <v>159.31700000000001</v>
      </c>
      <c r="F14" s="49">
        <f t="shared" si="0"/>
        <v>50.258999999999986</v>
      </c>
      <c r="G14" s="146">
        <f t="shared" si="1"/>
        <v>23.981276482039924</v>
      </c>
      <c r="I14" s="89"/>
      <c r="J14" s="593"/>
      <c r="K14" s="84">
        <v>4</v>
      </c>
      <c r="L14" s="86">
        <v>185.036</v>
      </c>
      <c r="M14" s="86">
        <v>187.26400000000001</v>
      </c>
      <c r="N14" s="91">
        <f t="shared" si="2"/>
        <v>-2.2280000000000086</v>
      </c>
      <c r="O14" s="147">
        <f t="shared" si="3"/>
        <v>-1.204090014916021</v>
      </c>
      <c r="Q14" s="90"/>
      <c r="R14" s="593"/>
      <c r="S14" s="84">
        <v>4</v>
      </c>
      <c r="T14">
        <v>143.12299999999999</v>
      </c>
      <c r="U14">
        <v>130.279</v>
      </c>
      <c r="V14" s="49">
        <f t="shared" si="4"/>
        <v>12.843999999999994</v>
      </c>
      <c r="W14" s="146">
        <f t="shared" si="5"/>
        <v>8.9740992013862169</v>
      </c>
    </row>
    <row r="15" spans="1:23" ht="15" thickBot="1" x14ac:dyDescent="0.35">
      <c r="A15" s="83"/>
      <c r="B15" s="593"/>
      <c r="C15" s="84">
        <v>5</v>
      </c>
      <c r="D15">
        <v>140.29</v>
      </c>
      <c r="E15">
        <v>116.90600000000001</v>
      </c>
      <c r="F15" s="49">
        <f t="shared" si="0"/>
        <v>23.383999999999986</v>
      </c>
      <c r="G15" s="146">
        <f t="shared" si="1"/>
        <v>16.668329888088952</v>
      </c>
      <c r="I15" s="89"/>
      <c r="J15" s="593"/>
      <c r="K15" s="84">
        <v>5</v>
      </c>
      <c r="L15">
        <v>142.69800000000001</v>
      </c>
      <c r="M15">
        <v>134.70099999999999</v>
      </c>
      <c r="N15" s="49">
        <f t="shared" si="2"/>
        <v>7.9970000000000141</v>
      </c>
      <c r="O15" s="146">
        <f t="shared" si="3"/>
        <v>5.6041430153190746</v>
      </c>
      <c r="Q15" s="90"/>
      <c r="R15" s="593"/>
      <c r="S15" s="84">
        <v>5</v>
      </c>
      <c r="T15">
        <v>167.523</v>
      </c>
      <c r="U15">
        <v>135.53700000000001</v>
      </c>
      <c r="V15" s="49">
        <f t="shared" si="4"/>
        <v>31.98599999999999</v>
      </c>
      <c r="W15" s="146">
        <f t="shared" si="5"/>
        <v>19.093497609283496</v>
      </c>
    </row>
    <row r="16" spans="1:23" ht="15" thickBot="1" x14ac:dyDescent="0.35">
      <c r="A16" s="83"/>
      <c r="B16" s="593"/>
      <c r="C16" s="84">
        <v>6</v>
      </c>
      <c r="D16">
        <v>120.854</v>
      </c>
      <c r="E16">
        <v>99.751999999999995</v>
      </c>
      <c r="F16" s="49">
        <f t="shared" si="0"/>
        <v>21.102000000000004</v>
      </c>
      <c r="G16" s="146">
        <f t="shared" si="1"/>
        <v>17.460737749681439</v>
      </c>
      <c r="I16" s="89"/>
      <c r="J16" s="593"/>
      <c r="K16" s="84">
        <v>6</v>
      </c>
      <c r="L16">
        <v>149.828</v>
      </c>
      <c r="M16">
        <v>106.468</v>
      </c>
      <c r="N16" s="49">
        <f t="shared" si="2"/>
        <v>43.36</v>
      </c>
      <c r="O16" s="146">
        <f t="shared" si="3"/>
        <v>28.939851029180126</v>
      </c>
      <c r="Q16" s="90"/>
      <c r="R16" s="593"/>
      <c r="S16" s="84">
        <v>6</v>
      </c>
      <c r="T16">
        <v>204.55799999999999</v>
      </c>
      <c r="U16">
        <v>199.41300000000001</v>
      </c>
      <c r="V16" s="49">
        <f t="shared" si="4"/>
        <v>5.1449999999999818</v>
      </c>
      <c r="W16" s="146">
        <f t="shared" si="5"/>
        <v>2.5151790690170914</v>
      </c>
    </row>
    <row r="17" spans="1:23" ht="15" thickBot="1" x14ac:dyDescent="0.35">
      <c r="A17" s="83"/>
      <c r="B17" s="593"/>
      <c r="C17" s="84">
        <v>7</v>
      </c>
      <c r="D17">
        <v>136.56800000000001</v>
      </c>
      <c r="E17">
        <v>104.96299999999999</v>
      </c>
      <c r="F17" s="49">
        <f t="shared" si="0"/>
        <v>31.605000000000018</v>
      </c>
      <c r="G17" s="146">
        <f t="shared" si="1"/>
        <v>23.142317380352655</v>
      </c>
      <c r="I17" s="89"/>
      <c r="J17" s="593"/>
      <c r="K17" s="84">
        <v>7</v>
      </c>
      <c r="L17">
        <v>134.04400000000001</v>
      </c>
      <c r="M17">
        <v>87.471000000000004</v>
      </c>
      <c r="N17" s="49">
        <f t="shared" si="2"/>
        <v>46.573000000000008</v>
      </c>
      <c r="O17" s="146">
        <f t="shared" si="3"/>
        <v>34.74456148727284</v>
      </c>
      <c r="Q17" s="90"/>
      <c r="R17" s="593"/>
      <c r="S17" s="84">
        <v>7</v>
      </c>
      <c r="T17">
        <v>203.10900000000001</v>
      </c>
      <c r="U17">
        <v>178.964</v>
      </c>
      <c r="V17" s="49">
        <f t="shared" si="4"/>
        <v>24.14500000000001</v>
      </c>
      <c r="W17" s="146">
        <f t="shared" si="5"/>
        <v>11.887705616196234</v>
      </c>
    </row>
    <row r="18" spans="1:23" ht="15" thickBot="1" x14ac:dyDescent="0.35">
      <c r="A18" s="83"/>
      <c r="B18" s="594"/>
      <c r="C18" s="85">
        <v>8</v>
      </c>
      <c r="D18">
        <v>136.952</v>
      </c>
      <c r="E18">
        <v>101.482</v>
      </c>
      <c r="F18" s="49">
        <f t="shared" si="0"/>
        <v>35.47</v>
      </c>
      <c r="G18" s="146">
        <f t="shared" si="1"/>
        <v>25.899585256148139</v>
      </c>
      <c r="I18" s="89"/>
      <c r="J18" s="594"/>
      <c r="K18" s="85">
        <v>8</v>
      </c>
      <c r="L18">
        <v>145.66900000000001</v>
      </c>
      <c r="M18">
        <v>111.44199999999999</v>
      </c>
      <c r="N18" s="49">
        <f t="shared" si="2"/>
        <v>34.227000000000018</v>
      </c>
      <c r="O18" s="146">
        <f t="shared" si="3"/>
        <v>23.496419965812915</v>
      </c>
      <c r="Q18" s="90"/>
      <c r="R18" s="594"/>
      <c r="S18" s="85">
        <v>8</v>
      </c>
      <c r="T18">
        <v>192.40600000000001</v>
      </c>
      <c r="U18">
        <v>173.11799999999999</v>
      </c>
      <c r="V18" s="49">
        <f t="shared" si="4"/>
        <v>19.288000000000011</v>
      </c>
      <c r="W18" s="146">
        <f t="shared" si="5"/>
        <v>10.024635406380265</v>
      </c>
    </row>
    <row r="19" spans="1:23" ht="15" thickBot="1" x14ac:dyDescent="0.35">
      <c r="A19" s="83"/>
      <c r="B19" s="592" t="s">
        <v>139</v>
      </c>
      <c r="C19" s="82">
        <v>1</v>
      </c>
      <c r="D19">
        <v>245.51300000000001</v>
      </c>
      <c r="E19">
        <v>213.828</v>
      </c>
      <c r="F19" s="49">
        <f t="shared" si="0"/>
        <v>31.685000000000002</v>
      </c>
      <c r="G19" s="146">
        <f t="shared" si="1"/>
        <v>12.905630251758563</v>
      </c>
      <c r="I19" s="89"/>
      <c r="J19" s="592" t="s">
        <v>139</v>
      </c>
      <c r="K19" s="82">
        <v>1</v>
      </c>
      <c r="L19">
        <v>116.49</v>
      </c>
      <c r="M19">
        <v>111.44</v>
      </c>
      <c r="N19" s="49">
        <f t="shared" si="2"/>
        <v>5.0499999999999972</v>
      </c>
      <c r="O19" s="146">
        <f t="shared" si="3"/>
        <v>4.3351360631813867</v>
      </c>
      <c r="Q19" s="90"/>
      <c r="R19" s="592" t="s">
        <v>139</v>
      </c>
      <c r="S19" s="82">
        <v>1</v>
      </c>
      <c r="T19">
        <v>122.76</v>
      </c>
      <c r="U19">
        <v>107.501</v>
      </c>
      <c r="V19" s="49">
        <f t="shared" si="4"/>
        <v>15.259</v>
      </c>
      <c r="W19" s="146">
        <f t="shared" si="5"/>
        <v>12.429944607363961</v>
      </c>
    </row>
    <row r="20" spans="1:23" ht="15" thickBot="1" x14ac:dyDescent="0.35">
      <c r="A20" s="83"/>
      <c r="B20" s="593"/>
      <c r="C20" s="84">
        <v>2</v>
      </c>
      <c r="D20">
        <v>221.98</v>
      </c>
      <c r="E20">
        <v>198.215</v>
      </c>
      <c r="F20" s="49">
        <f t="shared" si="0"/>
        <v>23.764999999999986</v>
      </c>
      <c r="G20" s="146">
        <f t="shared" si="1"/>
        <v>10.705919452202895</v>
      </c>
      <c r="I20" s="89"/>
      <c r="J20" s="593"/>
      <c r="K20" s="84">
        <v>2</v>
      </c>
      <c r="L20">
        <v>139.62299999999999</v>
      </c>
      <c r="M20">
        <v>123.55</v>
      </c>
      <c r="N20" s="49">
        <f t="shared" si="2"/>
        <v>16.072999999999993</v>
      </c>
      <c r="O20" s="146">
        <f t="shared" si="3"/>
        <v>11.511713686140531</v>
      </c>
      <c r="Q20" s="90"/>
      <c r="R20" s="593"/>
      <c r="S20" s="84">
        <v>2</v>
      </c>
      <c r="T20">
        <v>128.99100000000001</v>
      </c>
      <c r="U20">
        <v>114.574</v>
      </c>
      <c r="V20" s="49">
        <f t="shared" si="4"/>
        <v>14.417000000000016</v>
      </c>
      <c r="W20" s="146">
        <f t="shared" si="5"/>
        <v>11.176748765417752</v>
      </c>
    </row>
    <row r="21" spans="1:23" ht="15" thickBot="1" x14ac:dyDescent="0.35">
      <c r="A21" s="83"/>
      <c r="B21" s="593"/>
      <c r="C21" s="84">
        <v>3</v>
      </c>
      <c r="D21">
        <v>227.05</v>
      </c>
      <c r="E21">
        <v>190.37799999999999</v>
      </c>
      <c r="F21" s="49">
        <f t="shared" si="0"/>
        <v>36.672000000000025</v>
      </c>
      <c r="G21" s="146">
        <f t="shared" si="1"/>
        <v>16.151508478308756</v>
      </c>
      <c r="I21" s="89"/>
      <c r="J21" s="593"/>
      <c r="K21" s="84">
        <v>3</v>
      </c>
      <c r="L21">
        <v>145.29300000000001</v>
      </c>
      <c r="M21">
        <v>99.021000000000001</v>
      </c>
      <c r="N21" s="49">
        <f t="shared" si="2"/>
        <v>46.272000000000006</v>
      </c>
      <c r="O21" s="146">
        <f t="shared" si="3"/>
        <v>31.847370485845843</v>
      </c>
      <c r="Q21" s="90"/>
      <c r="R21" s="593"/>
      <c r="S21" s="84">
        <v>3</v>
      </c>
      <c r="T21">
        <v>114.434</v>
      </c>
      <c r="U21">
        <v>98.64</v>
      </c>
      <c r="V21" s="49">
        <f t="shared" si="4"/>
        <v>15.793999999999997</v>
      </c>
      <c r="W21" s="146">
        <f t="shared" si="5"/>
        <v>13.80184210986245</v>
      </c>
    </row>
    <row r="22" spans="1:23" ht="15" thickBot="1" x14ac:dyDescent="0.35">
      <c r="A22" s="83"/>
      <c r="B22" s="593"/>
      <c r="C22" s="84">
        <v>4</v>
      </c>
      <c r="D22">
        <v>211.47800000000001</v>
      </c>
      <c r="E22">
        <v>181.17599999999999</v>
      </c>
      <c r="F22" s="49">
        <f t="shared" si="0"/>
        <v>30.302000000000021</v>
      </c>
      <c r="G22" s="146">
        <f t="shared" si="1"/>
        <v>14.328677214651178</v>
      </c>
      <c r="I22" s="89"/>
      <c r="J22" s="593"/>
      <c r="K22" s="84">
        <v>4</v>
      </c>
      <c r="L22">
        <v>171.61600000000001</v>
      </c>
      <c r="M22">
        <v>109.182</v>
      </c>
      <c r="N22" s="49">
        <f t="shared" si="2"/>
        <v>62.434000000000012</v>
      </c>
      <c r="O22" s="146">
        <f t="shared" si="3"/>
        <v>36.380057803468212</v>
      </c>
      <c r="Q22" s="90"/>
      <c r="R22" s="593"/>
      <c r="S22" s="84">
        <v>4</v>
      </c>
      <c r="T22">
        <v>117.81699999999999</v>
      </c>
      <c r="U22">
        <v>99.513000000000005</v>
      </c>
      <c r="V22" s="49">
        <f t="shared" si="4"/>
        <v>18.303999999999988</v>
      </c>
      <c r="W22" s="146">
        <f t="shared" si="5"/>
        <v>15.53595830822376</v>
      </c>
    </row>
    <row r="23" spans="1:23" ht="15" thickBot="1" x14ac:dyDescent="0.35">
      <c r="A23" s="83"/>
      <c r="B23" s="593"/>
      <c r="C23" s="84">
        <v>5</v>
      </c>
      <c r="D23">
        <v>201.64400000000001</v>
      </c>
      <c r="E23">
        <v>170.005</v>
      </c>
      <c r="F23" s="49">
        <f t="shared" si="0"/>
        <v>31.63900000000001</v>
      </c>
      <c r="G23" s="146">
        <f t="shared" si="1"/>
        <v>15.690523893594657</v>
      </c>
      <c r="I23" s="89"/>
      <c r="J23" s="593"/>
      <c r="K23" s="84">
        <v>5</v>
      </c>
      <c r="L23">
        <v>176.751</v>
      </c>
      <c r="M23">
        <v>144.03200000000001</v>
      </c>
      <c r="N23" s="49">
        <f t="shared" si="2"/>
        <v>32.718999999999994</v>
      </c>
      <c r="O23" s="146">
        <f t="shared" si="3"/>
        <v>18.511352128135055</v>
      </c>
      <c r="Q23" s="90"/>
      <c r="R23" s="593"/>
      <c r="S23" s="84">
        <v>5</v>
      </c>
      <c r="T23">
        <v>155.738</v>
      </c>
      <c r="U23">
        <v>137.76400000000001</v>
      </c>
      <c r="V23" s="49">
        <f t="shared" si="4"/>
        <v>17.97399999999999</v>
      </c>
      <c r="W23" s="146">
        <f t="shared" si="5"/>
        <v>11.541178132504584</v>
      </c>
    </row>
    <row r="24" spans="1:23" ht="15" thickBot="1" x14ac:dyDescent="0.35">
      <c r="A24" s="83"/>
      <c r="B24" s="593"/>
      <c r="C24" s="84">
        <v>6</v>
      </c>
      <c r="D24">
        <v>197.57</v>
      </c>
      <c r="E24">
        <v>179.345</v>
      </c>
      <c r="F24" s="49">
        <f t="shared" si="0"/>
        <v>18.224999999999994</v>
      </c>
      <c r="G24" s="146">
        <f t="shared" si="1"/>
        <v>9.2245786303588577</v>
      </c>
      <c r="I24" s="89"/>
      <c r="J24" s="593"/>
      <c r="K24" s="84">
        <v>6</v>
      </c>
      <c r="L24">
        <v>156.80099999999999</v>
      </c>
      <c r="M24">
        <v>136.94200000000001</v>
      </c>
      <c r="N24" s="49">
        <f t="shared" si="2"/>
        <v>19.85899999999998</v>
      </c>
      <c r="O24" s="146">
        <f t="shared" si="3"/>
        <v>12.665097799121167</v>
      </c>
      <c r="Q24" s="90"/>
      <c r="R24" s="593"/>
      <c r="S24" s="84">
        <v>6</v>
      </c>
      <c r="T24">
        <v>146.97800000000001</v>
      </c>
      <c r="U24">
        <v>130.09</v>
      </c>
      <c r="V24" s="49">
        <f t="shared" si="4"/>
        <v>16.888000000000005</v>
      </c>
      <c r="W24" s="146">
        <f t="shared" si="5"/>
        <v>11.490154989182058</v>
      </c>
    </row>
    <row r="25" spans="1:23" ht="15" thickBot="1" x14ac:dyDescent="0.35">
      <c r="A25" s="83"/>
      <c r="B25" s="593"/>
      <c r="C25" s="84">
        <v>7</v>
      </c>
      <c r="D25">
        <v>200.63900000000001</v>
      </c>
      <c r="E25">
        <v>175.89</v>
      </c>
      <c r="F25" s="49">
        <f t="shared" si="0"/>
        <v>24.749000000000024</v>
      </c>
      <c r="G25" s="146">
        <f t="shared" si="1"/>
        <v>12.335089389400876</v>
      </c>
      <c r="I25" s="89"/>
      <c r="J25" s="593"/>
      <c r="K25" s="84">
        <v>7</v>
      </c>
      <c r="L25">
        <v>157.82300000000001</v>
      </c>
      <c r="M25">
        <v>135.55199999999999</v>
      </c>
      <c r="N25" s="49">
        <f t="shared" si="2"/>
        <v>22.271000000000015</v>
      </c>
      <c r="O25" s="146">
        <f t="shared" si="3"/>
        <v>14.111377936042285</v>
      </c>
      <c r="Q25" s="90"/>
      <c r="R25" s="593"/>
      <c r="S25" s="84">
        <v>7</v>
      </c>
      <c r="T25">
        <v>147.42500000000001</v>
      </c>
      <c r="U25">
        <v>130.49299999999999</v>
      </c>
      <c r="V25" s="49">
        <f t="shared" si="4"/>
        <v>16.932000000000016</v>
      </c>
      <c r="W25" s="146">
        <f t="shared" si="5"/>
        <v>11.485161946752596</v>
      </c>
    </row>
    <row r="26" spans="1:23" ht="15" thickBot="1" x14ac:dyDescent="0.35">
      <c r="A26" s="83"/>
      <c r="B26" s="594"/>
      <c r="C26" s="85">
        <v>8</v>
      </c>
      <c r="D26">
        <v>193.755</v>
      </c>
      <c r="E26">
        <v>160.07599999999999</v>
      </c>
      <c r="F26" s="49">
        <f t="shared" si="0"/>
        <v>33.679000000000002</v>
      </c>
      <c r="G26" s="146">
        <f t="shared" si="1"/>
        <v>17.382261102939282</v>
      </c>
      <c r="I26" s="89"/>
      <c r="J26" s="594"/>
      <c r="K26" s="85">
        <v>8</v>
      </c>
      <c r="L26">
        <v>149.63</v>
      </c>
      <c r="M26">
        <v>131.18600000000001</v>
      </c>
      <c r="N26" s="49">
        <f t="shared" si="2"/>
        <v>18.443999999999988</v>
      </c>
      <c r="O26" s="146">
        <f t="shared" si="3"/>
        <v>12.326405132660554</v>
      </c>
      <c r="Q26" s="90"/>
      <c r="R26" s="594"/>
      <c r="S26" s="85">
        <v>8</v>
      </c>
      <c r="T26">
        <v>152.27099999999999</v>
      </c>
      <c r="U26">
        <v>130.244</v>
      </c>
      <c r="V26" s="49">
        <f t="shared" si="4"/>
        <v>22.026999999999987</v>
      </c>
      <c r="W26" s="146">
        <f t="shared" si="5"/>
        <v>14.465656625358728</v>
      </c>
    </row>
    <row r="27" spans="1:23" ht="15" thickBot="1" x14ac:dyDescent="0.35">
      <c r="A27" s="83"/>
      <c r="B27" s="589" t="s">
        <v>140</v>
      </c>
      <c r="C27" s="82">
        <v>1</v>
      </c>
      <c r="D27">
        <v>245.51300000000001</v>
      </c>
      <c r="E27">
        <v>213.828</v>
      </c>
      <c r="F27" s="49">
        <f t="shared" si="0"/>
        <v>31.685000000000002</v>
      </c>
      <c r="G27" s="146">
        <f t="shared" si="1"/>
        <v>12.905630251758563</v>
      </c>
      <c r="I27" s="89"/>
      <c r="J27" s="589" t="s">
        <v>140</v>
      </c>
      <c r="K27" s="82">
        <v>1</v>
      </c>
      <c r="L27">
        <v>202.59800000000001</v>
      </c>
      <c r="M27">
        <v>126.16800000000001</v>
      </c>
      <c r="N27" s="49">
        <f t="shared" si="2"/>
        <v>76.430000000000007</v>
      </c>
      <c r="O27" s="146">
        <f t="shared" si="3"/>
        <v>37.724952862318482</v>
      </c>
      <c r="Q27" s="90"/>
      <c r="R27" s="589" t="s">
        <v>140</v>
      </c>
      <c r="S27" s="82">
        <v>1</v>
      </c>
      <c r="T27">
        <v>207.012</v>
      </c>
      <c r="U27">
        <v>190.22300000000001</v>
      </c>
      <c r="V27" s="49">
        <f t="shared" si="4"/>
        <v>16.788999999999987</v>
      </c>
      <c r="W27" s="146">
        <f t="shared" si="5"/>
        <v>8.1101578652445205</v>
      </c>
    </row>
    <row r="28" spans="1:23" ht="15" thickBot="1" x14ac:dyDescent="0.35">
      <c r="A28" s="83"/>
      <c r="B28" s="590"/>
      <c r="C28" s="84">
        <v>2</v>
      </c>
      <c r="D28">
        <v>221.98</v>
      </c>
      <c r="E28">
        <v>198.215</v>
      </c>
      <c r="F28" s="49">
        <f t="shared" si="0"/>
        <v>23.764999999999986</v>
      </c>
      <c r="G28" s="146">
        <f t="shared" si="1"/>
        <v>10.705919452202895</v>
      </c>
      <c r="I28" s="89"/>
      <c r="J28" s="590"/>
      <c r="K28" s="84">
        <v>2</v>
      </c>
      <c r="L28">
        <v>201.089</v>
      </c>
      <c r="M28">
        <v>134.12899999999999</v>
      </c>
      <c r="N28" s="49">
        <f t="shared" si="2"/>
        <v>66.960000000000008</v>
      </c>
      <c r="O28" s="146">
        <f t="shared" si="3"/>
        <v>33.298688640353276</v>
      </c>
      <c r="Q28" s="90"/>
      <c r="R28" s="590"/>
      <c r="S28" s="84">
        <v>2</v>
      </c>
      <c r="T28">
        <v>214.78200000000001</v>
      </c>
      <c r="U28">
        <v>198.86799999999999</v>
      </c>
      <c r="V28" s="49">
        <f t="shared" si="4"/>
        <v>15.914000000000016</v>
      </c>
      <c r="W28" s="146">
        <f t="shared" si="5"/>
        <v>7.4093732249443693</v>
      </c>
    </row>
    <row r="29" spans="1:23" ht="15" thickBot="1" x14ac:dyDescent="0.35">
      <c r="A29" s="83"/>
      <c r="B29" s="590"/>
      <c r="C29" s="84">
        <v>3</v>
      </c>
      <c r="D29">
        <v>227.05</v>
      </c>
      <c r="E29">
        <v>190.37799999999999</v>
      </c>
      <c r="F29" s="49">
        <f t="shared" si="0"/>
        <v>36.672000000000025</v>
      </c>
      <c r="G29" s="146">
        <f t="shared" si="1"/>
        <v>16.151508478308756</v>
      </c>
      <c r="I29" s="89"/>
      <c r="J29" s="590"/>
      <c r="K29" s="84">
        <v>3</v>
      </c>
      <c r="L29">
        <v>209.10900000000001</v>
      </c>
      <c r="M29">
        <v>140.792</v>
      </c>
      <c r="N29" s="49">
        <f t="shared" si="2"/>
        <v>68.317000000000007</v>
      </c>
      <c r="O29" s="146">
        <f t="shared" si="3"/>
        <v>32.670521115781725</v>
      </c>
      <c r="Q29" s="90"/>
      <c r="R29" s="590"/>
      <c r="S29" s="84">
        <v>3</v>
      </c>
      <c r="T29">
        <v>210.19800000000001</v>
      </c>
      <c r="U29">
        <v>194.77799999999999</v>
      </c>
      <c r="V29" s="49">
        <f t="shared" si="4"/>
        <v>15.420000000000016</v>
      </c>
      <c r="W29" s="146">
        <f t="shared" si="5"/>
        <v>7.3359403990523289</v>
      </c>
    </row>
    <row r="30" spans="1:23" ht="15" thickBot="1" x14ac:dyDescent="0.35">
      <c r="A30" s="83"/>
      <c r="B30" s="590"/>
      <c r="C30" s="84">
        <v>4</v>
      </c>
      <c r="D30">
        <v>211.47800000000001</v>
      </c>
      <c r="E30">
        <v>181.17599999999999</v>
      </c>
      <c r="F30" s="49">
        <f t="shared" si="0"/>
        <v>30.302000000000021</v>
      </c>
      <c r="G30" s="146">
        <f t="shared" si="1"/>
        <v>14.328677214651178</v>
      </c>
      <c r="I30" s="89"/>
      <c r="J30" s="590"/>
      <c r="K30" s="84">
        <v>4</v>
      </c>
      <c r="L30">
        <v>202.709</v>
      </c>
      <c r="M30">
        <v>151.33099999999999</v>
      </c>
      <c r="N30" s="49">
        <f t="shared" si="2"/>
        <v>51.378000000000014</v>
      </c>
      <c r="O30" s="146">
        <f t="shared" si="3"/>
        <v>25.345692593816761</v>
      </c>
      <c r="Q30" s="90"/>
      <c r="R30" s="590"/>
      <c r="S30" s="84">
        <v>4</v>
      </c>
      <c r="T30">
        <v>222.608</v>
      </c>
      <c r="U30">
        <v>215.33199999999999</v>
      </c>
      <c r="V30" s="49">
        <f t="shared" si="4"/>
        <v>7.2760000000000105</v>
      </c>
      <c r="W30" s="146">
        <f t="shared" si="5"/>
        <v>3.2685258391432521</v>
      </c>
    </row>
    <row r="31" spans="1:23" ht="15" thickBot="1" x14ac:dyDescent="0.35">
      <c r="A31" s="83"/>
      <c r="B31" s="590"/>
      <c r="C31" s="84">
        <v>5</v>
      </c>
      <c r="D31">
        <v>201.64400000000001</v>
      </c>
      <c r="E31">
        <v>170.005</v>
      </c>
      <c r="F31" s="49">
        <f t="shared" si="0"/>
        <v>31.63900000000001</v>
      </c>
      <c r="G31" s="146">
        <f t="shared" si="1"/>
        <v>15.690523893594657</v>
      </c>
      <c r="I31" s="89"/>
      <c r="J31" s="590"/>
      <c r="K31" s="84">
        <v>5</v>
      </c>
      <c r="L31" s="86">
        <v>158.839</v>
      </c>
      <c r="M31" s="86">
        <v>173.363</v>
      </c>
      <c r="N31" s="91">
        <f t="shared" si="2"/>
        <v>-14.524000000000001</v>
      </c>
      <c r="O31" s="147">
        <f t="shared" si="3"/>
        <v>-9.1438500620124792</v>
      </c>
      <c r="Q31" s="90"/>
      <c r="R31" s="590"/>
      <c r="S31" s="84">
        <v>5</v>
      </c>
      <c r="T31">
        <v>181.64599999999999</v>
      </c>
      <c r="U31">
        <v>161.54499999999999</v>
      </c>
      <c r="V31" s="49">
        <f t="shared" si="4"/>
        <v>20.100999999999999</v>
      </c>
      <c r="W31" s="146">
        <f t="shared" si="5"/>
        <v>11.066029529964878</v>
      </c>
    </row>
    <row r="32" spans="1:23" ht="15" thickBot="1" x14ac:dyDescent="0.35">
      <c r="A32" s="83"/>
      <c r="B32" s="590"/>
      <c r="C32" s="84">
        <v>6</v>
      </c>
      <c r="D32">
        <v>197.57</v>
      </c>
      <c r="E32">
        <v>179.345</v>
      </c>
      <c r="F32" s="49">
        <f t="shared" si="0"/>
        <v>18.224999999999994</v>
      </c>
      <c r="G32" s="146">
        <f t="shared" si="1"/>
        <v>9.2245786303588577</v>
      </c>
      <c r="I32" s="89"/>
      <c r="J32" s="590"/>
      <c r="K32" s="84">
        <v>6</v>
      </c>
      <c r="L32" s="86">
        <v>164.99799999999999</v>
      </c>
      <c r="M32" s="86">
        <v>174.08699999999999</v>
      </c>
      <c r="N32" s="91">
        <f t="shared" si="2"/>
        <v>-9.0889999999999986</v>
      </c>
      <c r="O32" s="147">
        <f t="shared" si="3"/>
        <v>-5.5085516188075001</v>
      </c>
      <c r="Q32" s="90"/>
      <c r="R32" s="590"/>
      <c r="S32" s="84">
        <v>6</v>
      </c>
      <c r="T32">
        <v>166.57499999999999</v>
      </c>
      <c r="U32">
        <v>147.86600000000001</v>
      </c>
      <c r="V32" s="49">
        <f t="shared" si="4"/>
        <v>18.708999999999975</v>
      </c>
      <c r="W32" s="146">
        <f t="shared" si="5"/>
        <v>11.23157736755214</v>
      </c>
    </row>
    <row r="33" spans="1:23" ht="15" thickBot="1" x14ac:dyDescent="0.35">
      <c r="A33" s="83"/>
      <c r="B33" s="590"/>
      <c r="C33" s="84">
        <v>7</v>
      </c>
      <c r="D33">
        <v>200.63900000000001</v>
      </c>
      <c r="E33">
        <v>175.89</v>
      </c>
      <c r="F33" s="49">
        <f t="shared" si="0"/>
        <v>24.749000000000024</v>
      </c>
      <c r="G33" s="146">
        <f t="shared" si="1"/>
        <v>12.335089389400876</v>
      </c>
      <c r="I33" s="89"/>
      <c r="J33" s="590"/>
      <c r="K33" s="84">
        <v>7</v>
      </c>
      <c r="L33" s="86">
        <v>172.32499999999999</v>
      </c>
      <c r="M33" s="86">
        <v>174.505</v>
      </c>
      <c r="N33" s="91">
        <f t="shared" si="2"/>
        <v>-2.1800000000000068</v>
      </c>
      <c r="O33" s="147">
        <f t="shared" si="3"/>
        <v>-1.2650515015232886</v>
      </c>
      <c r="Q33" s="90"/>
      <c r="R33" s="590"/>
      <c r="S33" s="84">
        <v>7</v>
      </c>
      <c r="T33">
        <v>172.07400000000001</v>
      </c>
      <c r="U33">
        <v>153.16200000000001</v>
      </c>
      <c r="V33" s="49">
        <f t="shared" si="4"/>
        <v>18.912000000000006</v>
      </c>
      <c r="W33" s="146">
        <f t="shared" si="5"/>
        <v>10.99062031451585</v>
      </c>
    </row>
    <row r="34" spans="1:23" ht="15" thickBot="1" x14ac:dyDescent="0.35">
      <c r="A34" s="83"/>
      <c r="B34" s="591"/>
      <c r="C34" s="85">
        <v>8</v>
      </c>
      <c r="D34">
        <v>193.755</v>
      </c>
      <c r="E34">
        <v>160.07599999999999</v>
      </c>
      <c r="F34" s="49">
        <f t="shared" si="0"/>
        <v>33.679000000000002</v>
      </c>
      <c r="G34" s="146">
        <f t="shared" si="1"/>
        <v>17.382261102939282</v>
      </c>
      <c r="I34" s="89"/>
      <c r="J34" s="591"/>
      <c r="K34" s="85">
        <v>8</v>
      </c>
      <c r="L34" s="86">
        <v>177.68199999999999</v>
      </c>
      <c r="M34" s="86">
        <v>174.62100000000001</v>
      </c>
      <c r="N34" s="91">
        <f t="shared" si="2"/>
        <v>3.0609999999999786</v>
      </c>
      <c r="O34" s="147">
        <f t="shared" si="3"/>
        <v>1.7227406265125218</v>
      </c>
      <c r="Q34" s="90"/>
      <c r="R34" s="591"/>
      <c r="S34" s="85">
        <v>8</v>
      </c>
      <c r="T34">
        <v>179.80699999999999</v>
      </c>
      <c r="U34">
        <v>158.018</v>
      </c>
      <c r="V34" s="49">
        <f t="shared" si="4"/>
        <v>21.788999999999987</v>
      </c>
      <c r="W34" s="146">
        <f t="shared" si="5"/>
        <v>12.117993181578019</v>
      </c>
    </row>
    <row r="35" spans="1:23" ht="15" thickBot="1" x14ac:dyDescent="0.35">
      <c r="A35" s="83"/>
      <c r="B35" s="589" t="s">
        <v>141</v>
      </c>
      <c r="C35" s="82">
        <v>1</v>
      </c>
      <c r="D35">
        <v>194.869</v>
      </c>
      <c r="E35">
        <v>180.62299999999999</v>
      </c>
      <c r="F35" s="49">
        <f t="shared" si="0"/>
        <v>14.246000000000009</v>
      </c>
      <c r="G35" s="146">
        <f t="shared" si="1"/>
        <v>7.3105522171304882</v>
      </c>
      <c r="I35" s="89"/>
      <c r="J35" s="589" t="s">
        <v>141</v>
      </c>
      <c r="K35" s="82">
        <v>1</v>
      </c>
      <c r="L35">
        <v>163.81100000000001</v>
      </c>
      <c r="M35">
        <v>161.48400000000001</v>
      </c>
      <c r="N35" s="49">
        <f t="shared" si="2"/>
        <v>2.3269999999999982</v>
      </c>
      <c r="O35" s="146">
        <f t="shared" si="3"/>
        <v>1.420539524207775</v>
      </c>
      <c r="Q35" s="90"/>
      <c r="R35" s="589" t="s">
        <v>141</v>
      </c>
      <c r="S35" s="82">
        <v>1</v>
      </c>
      <c r="T35">
        <v>167.67400000000001</v>
      </c>
      <c r="U35">
        <v>161.149</v>
      </c>
      <c r="V35" s="49">
        <f t="shared" si="4"/>
        <v>6.5250000000000057</v>
      </c>
      <c r="W35" s="146">
        <f t="shared" si="5"/>
        <v>3.8914798955115315</v>
      </c>
    </row>
    <row r="36" spans="1:23" ht="15" thickBot="1" x14ac:dyDescent="0.35">
      <c r="A36" s="83"/>
      <c r="B36" s="590"/>
      <c r="C36" s="84">
        <v>2</v>
      </c>
      <c r="D36">
        <v>193.47</v>
      </c>
      <c r="E36">
        <v>186.03399999999999</v>
      </c>
      <c r="F36" s="49">
        <f t="shared" si="0"/>
        <v>7.436000000000007</v>
      </c>
      <c r="G36" s="146">
        <f t="shared" si="1"/>
        <v>3.843489946761776</v>
      </c>
      <c r="I36" s="89"/>
      <c r="J36" s="590"/>
      <c r="K36" s="84">
        <v>2</v>
      </c>
      <c r="L36">
        <v>164.971</v>
      </c>
      <c r="M36">
        <v>162.83199999999999</v>
      </c>
      <c r="N36" s="49">
        <f t="shared" si="2"/>
        <v>2.13900000000001</v>
      </c>
      <c r="O36" s="146">
        <f t="shared" si="3"/>
        <v>1.2965915221463227</v>
      </c>
      <c r="Q36" s="90"/>
      <c r="R36" s="590"/>
      <c r="S36" s="84">
        <v>2</v>
      </c>
      <c r="T36">
        <v>161.39099999999999</v>
      </c>
      <c r="U36">
        <v>154.13800000000001</v>
      </c>
      <c r="V36" s="49">
        <f t="shared" si="4"/>
        <v>7.2529999999999859</v>
      </c>
      <c r="W36" s="146">
        <f t="shared" si="5"/>
        <v>4.4940548109869738</v>
      </c>
    </row>
    <row r="37" spans="1:23" ht="15" thickBot="1" x14ac:dyDescent="0.35">
      <c r="A37" s="83"/>
      <c r="B37" s="590"/>
      <c r="C37" s="84">
        <v>3</v>
      </c>
      <c r="D37">
        <v>191.44499999999999</v>
      </c>
      <c r="E37">
        <v>186.03399999999999</v>
      </c>
      <c r="F37" s="49">
        <f t="shared" si="0"/>
        <v>5.4110000000000014</v>
      </c>
      <c r="G37" s="146">
        <f t="shared" si="1"/>
        <v>2.8263992269320179</v>
      </c>
      <c r="I37" s="89"/>
      <c r="J37" s="590"/>
      <c r="K37" s="84">
        <v>3</v>
      </c>
      <c r="L37">
        <v>175.38</v>
      </c>
      <c r="M37">
        <v>162.14699999999999</v>
      </c>
      <c r="N37" s="49">
        <f t="shared" si="2"/>
        <v>13.233000000000004</v>
      </c>
      <c r="O37" s="146">
        <f t="shared" si="3"/>
        <v>7.5453301402668513</v>
      </c>
      <c r="Q37" s="90"/>
      <c r="R37" s="590"/>
      <c r="S37" s="84">
        <v>3</v>
      </c>
      <c r="T37">
        <v>165.905</v>
      </c>
      <c r="U37">
        <v>160.37</v>
      </c>
      <c r="V37" s="49">
        <f t="shared" si="4"/>
        <v>5.5349999999999966</v>
      </c>
      <c r="W37" s="146">
        <f t="shared" si="5"/>
        <v>3.3362466471775996</v>
      </c>
    </row>
    <row r="38" spans="1:23" ht="15" thickBot="1" x14ac:dyDescent="0.35">
      <c r="A38" s="83"/>
      <c r="B38" s="590"/>
      <c r="C38" s="84">
        <v>4</v>
      </c>
      <c r="D38">
        <v>212.22200000000001</v>
      </c>
      <c r="E38">
        <v>186.8</v>
      </c>
      <c r="F38" s="49">
        <f t="shared" si="0"/>
        <v>25.421999999999997</v>
      </c>
      <c r="G38" s="146">
        <f t="shared" si="1"/>
        <v>11.978965423000441</v>
      </c>
      <c r="I38" s="89"/>
      <c r="J38" s="590"/>
      <c r="K38" s="84">
        <v>4</v>
      </c>
      <c r="L38">
        <v>197.863</v>
      </c>
      <c r="M38">
        <v>182.994</v>
      </c>
      <c r="N38" s="49">
        <f t="shared" si="2"/>
        <v>14.869</v>
      </c>
      <c r="O38" s="146">
        <f t="shared" si="3"/>
        <v>7.5147955908886459</v>
      </c>
      <c r="Q38" s="90"/>
      <c r="R38" s="590"/>
      <c r="S38" s="84">
        <v>4</v>
      </c>
      <c r="T38">
        <v>206.178</v>
      </c>
      <c r="U38">
        <v>204.334</v>
      </c>
      <c r="V38" s="49">
        <f t="shared" si="4"/>
        <v>1.8439999999999941</v>
      </c>
      <c r="W38" s="146">
        <f t="shared" si="5"/>
        <v>0.89437282348261893</v>
      </c>
    </row>
    <row r="39" spans="1:23" ht="15" thickBot="1" x14ac:dyDescent="0.35">
      <c r="A39" s="83"/>
      <c r="B39" s="590"/>
      <c r="C39" s="84">
        <v>5</v>
      </c>
      <c r="D39">
        <v>151.20099999999999</v>
      </c>
      <c r="E39">
        <v>123.529</v>
      </c>
      <c r="F39" s="49">
        <f t="shared" si="0"/>
        <v>27.671999999999997</v>
      </c>
      <c r="G39" s="146">
        <f t="shared" si="1"/>
        <v>18.30146626014378</v>
      </c>
      <c r="I39" s="89"/>
      <c r="J39" s="590"/>
      <c r="K39" s="84">
        <v>5</v>
      </c>
      <c r="L39">
        <v>136.42599999999999</v>
      </c>
      <c r="M39">
        <v>114.732</v>
      </c>
      <c r="N39" s="49">
        <f t="shared" si="2"/>
        <v>21.693999999999988</v>
      </c>
      <c r="O39" s="146">
        <f t="shared" si="3"/>
        <v>15.901660973714682</v>
      </c>
      <c r="Q39" s="90"/>
      <c r="R39" s="590"/>
      <c r="S39" s="84">
        <v>5</v>
      </c>
      <c r="T39">
        <v>225.41399999999999</v>
      </c>
      <c r="U39">
        <v>220.21299999999999</v>
      </c>
      <c r="V39" s="49">
        <f t="shared" si="4"/>
        <v>5.2009999999999934</v>
      </c>
      <c r="W39" s="146">
        <f t="shared" si="5"/>
        <v>2.3073101049624221</v>
      </c>
    </row>
    <row r="40" spans="1:23" ht="15" thickBot="1" x14ac:dyDescent="0.35">
      <c r="A40" s="83"/>
      <c r="B40" s="590"/>
      <c r="C40" s="84">
        <v>6</v>
      </c>
      <c r="D40">
        <v>150.58199999999999</v>
      </c>
      <c r="E40">
        <v>133.22200000000001</v>
      </c>
      <c r="F40" s="49">
        <f t="shared" si="0"/>
        <v>17.359999999999985</v>
      </c>
      <c r="G40" s="146">
        <f t="shared" si="1"/>
        <v>11.528602356191302</v>
      </c>
      <c r="I40" s="89"/>
      <c r="J40" s="590"/>
      <c r="K40" s="84">
        <v>6</v>
      </c>
      <c r="L40">
        <v>127.32</v>
      </c>
      <c r="M40">
        <v>110.57</v>
      </c>
      <c r="N40" s="49">
        <f t="shared" si="2"/>
        <v>16.75</v>
      </c>
      <c r="O40" s="146">
        <f t="shared" si="3"/>
        <v>13.155827835375433</v>
      </c>
      <c r="Q40" s="90"/>
      <c r="R40" s="590"/>
      <c r="S40" s="84">
        <v>6</v>
      </c>
      <c r="T40">
        <v>246.751</v>
      </c>
      <c r="U40">
        <v>247.904</v>
      </c>
      <c r="V40" s="49">
        <f t="shared" si="4"/>
        <v>-1.1529999999999916</v>
      </c>
      <c r="W40" s="146">
        <f t="shared" si="5"/>
        <v>-0.46727267569330688</v>
      </c>
    </row>
    <row r="41" spans="1:23" ht="15" thickBot="1" x14ac:dyDescent="0.35">
      <c r="A41" s="83"/>
      <c r="B41" s="590"/>
      <c r="C41" s="84">
        <v>7</v>
      </c>
      <c r="D41">
        <v>146.38399999999999</v>
      </c>
      <c r="E41">
        <v>127.98699999999999</v>
      </c>
      <c r="F41" s="49">
        <f t="shared" si="0"/>
        <v>18.396999999999991</v>
      </c>
      <c r="G41" s="146">
        <f t="shared" si="1"/>
        <v>12.567630342113887</v>
      </c>
      <c r="I41" s="89"/>
      <c r="J41" s="590"/>
      <c r="K41" s="84">
        <v>7</v>
      </c>
      <c r="L41">
        <v>144.464</v>
      </c>
      <c r="M41">
        <v>136.57900000000001</v>
      </c>
      <c r="N41" s="49">
        <f t="shared" si="2"/>
        <v>7.8849999999999909</v>
      </c>
      <c r="O41" s="146">
        <f t="shared" si="3"/>
        <v>5.4581072101007804</v>
      </c>
      <c r="Q41" s="90"/>
      <c r="R41" s="590"/>
      <c r="S41" s="84">
        <v>7</v>
      </c>
      <c r="T41">
        <v>240.15799999999999</v>
      </c>
      <c r="U41">
        <v>225.67099999999999</v>
      </c>
      <c r="V41" s="49">
        <f t="shared" si="4"/>
        <v>14.486999999999995</v>
      </c>
      <c r="W41" s="146">
        <f t="shared" si="5"/>
        <v>6.032278749823031</v>
      </c>
    </row>
    <row r="42" spans="1:23" ht="15" thickBot="1" x14ac:dyDescent="0.35">
      <c r="A42" s="83"/>
      <c r="B42" s="591"/>
      <c r="C42" s="85">
        <v>8</v>
      </c>
      <c r="D42">
        <v>152.87899999999999</v>
      </c>
      <c r="E42">
        <v>138.47200000000001</v>
      </c>
      <c r="F42" s="49">
        <f t="shared" si="0"/>
        <v>14.406999999999982</v>
      </c>
      <c r="G42" s="146">
        <f t="shared" si="1"/>
        <v>9.4237926726365195</v>
      </c>
      <c r="I42" s="89"/>
      <c r="J42" s="591"/>
      <c r="K42" s="85">
        <v>8</v>
      </c>
      <c r="L42">
        <v>169.56899999999999</v>
      </c>
      <c r="M42">
        <v>144.68799999999999</v>
      </c>
      <c r="N42" s="49">
        <f t="shared" si="2"/>
        <v>24.881</v>
      </c>
      <c r="O42" s="146">
        <f t="shared" si="3"/>
        <v>14.673082933790965</v>
      </c>
      <c r="Q42" s="90"/>
      <c r="R42" s="591"/>
      <c r="S42" s="85">
        <v>8</v>
      </c>
      <c r="T42">
        <v>228.00399999999999</v>
      </c>
      <c r="U42">
        <v>221.54499999999999</v>
      </c>
      <c r="V42" s="49">
        <f t="shared" si="4"/>
        <v>6.4590000000000032</v>
      </c>
      <c r="W42" s="146">
        <f t="shared" si="5"/>
        <v>2.8328450378063557</v>
      </c>
    </row>
    <row r="43" spans="1:23" ht="15" thickBot="1" x14ac:dyDescent="0.35">
      <c r="A43" s="83"/>
      <c r="B43" s="589" t="s">
        <v>142</v>
      </c>
      <c r="C43" s="82">
        <v>1</v>
      </c>
      <c r="D43">
        <v>214.48699999999999</v>
      </c>
      <c r="E43">
        <v>181.31399999999999</v>
      </c>
      <c r="F43" s="49">
        <f t="shared" si="0"/>
        <v>33.173000000000002</v>
      </c>
      <c r="G43" s="146">
        <f t="shared" si="1"/>
        <v>15.466205411050554</v>
      </c>
      <c r="I43" s="89"/>
      <c r="J43" s="589" t="s">
        <v>142</v>
      </c>
      <c r="K43" s="82">
        <v>1</v>
      </c>
      <c r="L43">
        <v>176.21199999999999</v>
      </c>
      <c r="M43">
        <v>146.87200000000001</v>
      </c>
      <c r="N43" s="49">
        <f t="shared" si="2"/>
        <v>29.339999999999975</v>
      </c>
      <c r="O43" s="146">
        <f t="shared" si="3"/>
        <v>16.650398383764998</v>
      </c>
      <c r="Q43" s="90"/>
      <c r="R43" s="589" t="s">
        <v>142</v>
      </c>
      <c r="S43" s="82">
        <v>1</v>
      </c>
      <c r="T43">
        <v>145.107</v>
      </c>
      <c r="U43">
        <v>100.261</v>
      </c>
      <c r="V43" s="49">
        <f t="shared" si="4"/>
        <v>44.846000000000004</v>
      </c>
      <c r="W43" s="146">
        <f t="shared" si="5"/>
        <v>30.905469756800159</v>
      </c>
    </row>
    <row r="44" spans="1:23" ht="15" thickBot="1" x14ac:dyDescent="0.35">
      <c r="A44" s="83"/>
      <c r="B44" s="590"/>
      <c r="C44" s="84">
        <v>2</v>
      </c>
      <c r="D44">
        <v>212.77699999999999</v>
      </c>
      <c r="E44">
        <v>180.745</v>
      </c>
      <c r="F44" s="49">
        <f t="shared" si="0"/>
        <v>32.031999999999982</v>
      </c>
      <c r="G44" s="146">
        <f t="shared" si="1"/>
        <v>15.054258683974295</v>
      </c>
      <c r="I44" s="89"/>
      <c r="J44" s="590"/>
      <c r="K44" s="84">
        <v>2</v>
      </c>
      <c r="L44">
        <v>153.45699999999999</v>
      </c>
      <c r="M44">
        <v>127.968</v>
      </c>
      <c r="N44" s="49">
        <f t="shared" si="2"/>
        <v>25.48899999999999</v>
      </c>
      <c r="O44" s="146">
        <f t="shared" si="3"/>
        <v>16.609864652638844</v>
      </c>
      <c r="Q44" s="90"/>
      <c r="R44" s="590"/>
      <c r="S44" s="84">
        <v>2</v>
      </c>
      <c r="T44">
        <v>133.23699999999999</v>
      </c>
      <c r="U44">
        <v>94.427999999999997</v>
      </c>
      <c r="V44" s="49">
        <f t="shared" si="4"/>
        <v>38.808999999999997</v>
      </c>
      <c r="W44" s="146">
        <f t="shared" si="5"/>
        <v>29.127794831765954</v>
      </c>
    </row>
    <row r="45" spans="1:23" ht="15" thickBot="1" x14ac:dyDescent="0.35">
      <c r="A45" s="83"/>
      <c r="B45" s="590"/>
      <c r="C45" s="84">
        <v>3</v>
      </c>
      <c r="D45">
        <v>213.62899999999999</v>
      </c>
      <c r="E45">
        <v>188.29900000000001</v>
      </c>
      <c r="F45" s="49">
        <f t="shared" si="0"/>
        <v>25.329999999999984</v>
      </c>
      <c r="G45" s="146">
        <f t="shared" si="1"/>
        <v>11.857004432918744</v>
      </c>
      <c r="I45" s="89"/>
      <c r="J45" s="590"/>
      <c r="K45" s="84">
        <v>3</v>
      </c>
      <c r="L45">
        <v>162.78200000000001</v>
      </c>
      <c r="M45">
        <v>127.724</v>
      </c>
      <c r="N45" s="49">
        <f t="shared" si="2"/>
        <v>35.058000000000007</v>
      </c>
      <c r="O45" s="146">
        <f t="shared" si="3"/>
        <v>21.536779250777116</v>
      </c>
      <c r="Q45" s="90"/>
      <c r="R45" s="590"/>
      <c r="S45" s="84">
        <v>3</v>
      </c>
      <c r="T45">
        <v>146.07</v>
      </c>
      <c r="U45">
        <v>118.38200000000001</v>
      </c>
      <c r="V45" s="49">
        <f t="shared" si="4"/>
        <v>27.687999999999988</v>
      </c>
      <c r="W45" s="146">
        <f t="shared" si="5"/>
        <v>18.955295406312032</v>
      </c>
    </row>
    <row r="46" spans="1:23" ht="15" thickBot="1" x14ac:dyDescent="0.35">
      <c r="A46" s="83"/>
      <c r="B46" s="590"/>
      <c r="C46" s="84">
        <v>4</v>
      </c>
      <c r="D46">
        <v>214.87799999999999</v>
      </c>
      <c r="E46">
        <v>188.71</v>
      </c>
      <c r="F46" s="49">
        <f t="shared" si="0"/>
        <v>26.167999999999978</v>
      </c>
      <c r="G46" s="146">
        <f t="shared" si="1"/>
        <v>12.178073139176639</v>
      </c>
      <c r="I46" s="89"/>
      <c r="J46" s="590"/>
      <c r="K46" s="84">
        <v>4</v>
      </c>
      <c r="L46">
        <v>171.52699999999999</v>
      </c>
      <c r="M46">
        <v>142.44800000000001</v>
      </c>
      <c r="N46" s="49">
        <f t="shared" si="2"/>
        <v>29.078999999999979</v>
      </c>
      <c r="O46" s="146">
        <f t="shared" si="3"/>
        <v>16.953016143231086</v>
      </c>
      <c r="Q46" s="90"/>
      <c r="R46" s="590"/>
      <c r="S46" s="84">
        <v>4</v>
      </c>
      <c r="T46">
        <v>153.06399999999999</v>
      </c>
      <c r="U46">
        <v>118.336</v>
      </c>
      <c r="V46" s="49">
        <f t="shared" si="4"/>
        <v>34.727999999999994</v>
      </c>
      <c r="W46" s="146">
        <f t="shared" si="5"/>
        <v>22.688548580985728</v>
      </c>
    </row>
    <row r="47" spans="1:23" ht="15" thickBot="1" x14ac:dyDescent="0.35">
      <c r="A47" s="83"/>
      <c r="B47" s="590"/>
      <c r="C47" s="84">
        <v>5</v>
      </c>
      <c r="D47">
        <v>216.14099999999999</v>
      </c>
      <c r="E47">
        <v>190.994</v>
      </c>
      <c r="F47" s="49">
        <f t="shared" si="0"/>
        <v>25.146999999999991</v>
      </c>
      <c r="G47" s="146">
        <f t="shared" si="1"/>
        <v>11.634534863815746</v>
      </c>
      <c r="I47" s="89"/>
      <c r="J47" s="590"/>
      <c r="K47" s="84">
        <v>5</v>
      </c>
      <c r="L47">
        <v>165.869</v>
      </c>
      <c r="M47">
        <v>142.08699999999999</v>
      </c>
      <c r="N47" s="49">
        <f t="shared" si="2"/>
        <v>23.782000000000011</v>
      </c>
      <c r="O47" s="146">
        <f t="shared" si="3"/>
        <v>14.337820810398574</v>
      </c>
      <c r="Q47" s="90"/>
      <c r="R47" s="590"/>
      <c r="S47" s="84">
        <v>5</v>
      </c>
      <c r="T47">
        <v>176.41300000000001</v>
      </c>
      <c r="U47">
        <v>141.68899999999999</v>
      </c>
      <c r="V47" s="49">
        <f t="shared" si="4"/>
        <v>34.724000000000018</v>
      </c>
      <c r="W47" s="146">
        <f t="shared" si="5"/>
        <v>19.683356668726237</v>
      </c>
    </row>
    <row r="48" spans="1:23" ht="15" thickBot="1" x14ac:dyDescent="0.35">
      <c r="A48" s="83"/>
      <c r="B48" s="590"/>
      <c r="C48" s="84">
        <v>6</v>
      </c>
      <c r="D48">
        <v>219.57499999999999</v>
      </c>
      <c r="E48">
        <v>187.05199999999999</v>
      </c>
      <c r="F48" s="49">
        <f t="shared" si="0"/>
        <v>32.522999999999996</v>
      </c>
      <c r="G48" s="146">
        <f t="shared" si="1"/>
        <v>14.811795514061254</v>
      </c>
      <c r="I48" s="89"/>
      <c r="J48" s="590"/>
      <c r="K48" s="84">
        <v>6</v>
      </c>
      <c r="L48">
        <v>157.28800000000001</v>
      </c>
      <c r="M48">
        <v>118.61499999999999</v>
      </c>
      <c r="N48" s="49">
        <f t="shared" si="2"/>
        <v>38.673000000000016</v>
      </c>
      <c r="O48" s="146">
        <f t="shared" si="3"/>
        <v>24.587381109811311</v>
      </c>
      <c r="Q48" s="90"/>
      <c r="R48" s="590"/>
      <c r="S48" s="84">
        <v>6</v>
      </c>
      <c r="T48">
        <v>199.95699999999999</v>
      </c>
      <c r="U48">
        <v>161.654</v>
      </c>
      <c r="V48" s="49">
        <f t="shared" si="4"/>
        <v>38.302999999999997</v>
      </c>
      <c r="W48" s="146">
        <f t="shared" si="5"/>
        <v>19.155618457968462</v>
      </c>
    </row>
    <row r="49" spans="1:23" ht="15" thickBot="1" x14ac:dyDescent="0.35">
      <c r="A49" s="83"/>
      <c r="B49" s="590"/>
      <c r="C49" s="84">
        <v>7</v>
      </c>
      <c r="D49">
        <v>219.74199999999999</v>
      </c>
      <c r="E49">
        <v>186.72200000000001</v>
      </c>
      <c r="F49" s="49">
        <f t="shared" si="0"/>
        <v>33.019999999999982</v>
      </c>
      <c r="G49" s="146">
        <f t="shared" si="1"/>
        <v>15.026713145415979</v>
      </c>
      <c r="I49" s="89"/>
      <c r="J49" s="590"/>
      <c r="K49" s="84">
        <v>7</v>
      </c>
      <c r="L49">
        <v>159.352</v>
      </c>
      <c r="M49">
        <v>129.43100000000001</v>
      </c>
      <c r="N49" s="49">
        <f t="shared" si="2"/>
        <v>29.920999999999992</v>
      </c>
      <c r="O49" s="146">
        <f t="shared" si="3"/>
        <v>18.776670515588126</v>
      </c>
      <c r="Q49" s="90"/>
      <c r="R49" s="590"/>
      <c r="S49" s="84">
        <v>7</v>
      </c>
      <c r="T49">
        <v>196.428</v>
      </c>
      <c r="U49">
        <v>159.316</v>
      </c>
      <c r="V49" s="49">
        <f t="shared" si="4"/>
        <v>37.111999999999995</v>
      </c>
      <c r="W49" s="146">
        <f t="shared" si="5"/>
        <v>18.893436780906995</v>
      </c>
    </row>
    <row r="50" spans="1:23" ht="15" thickBot="1" x14ac:dyDescent="0.35">
      <c r="A50" s="83"/>
      <c r="B50" s="591"/>
      <c r="C50" s="85">
        <v>8</v>
      </c>
      <c r="D50">
        <v>223.399</v>
      </c>
      <c r="E50">
        <v>210.38300000000001</v>
      </c>
      <c r="F50" s="49">
        <f t="shared" si="0"/>
        <v>13.015999999999991</v>
      </c>
      <c r="G50" s="146">
        <f t="shared" si="1"/>
        <v>5.8263465816767264</v>
      </c>
      <c r="I50" s="89"/>
      <c r="J50" s="591"/>
      <c r="K50" s="85">
        <v>8</v>
      </c>
      <c r="L50">
        <v>168.41399999999999</v>
      </c>
      <c r="M50">
        <v>131.49299999999999</v>
      </c>
      <c r="N50" s="49">
        <f t="shared" si="2"/>
        <v>36.920999999999992</v>
      </c>
      <c r="O50" s="146">
        <f t="shared" si="3"/>
        <v>21.922761765648936</v>
      </c>
      <c r="Q50" s="90"/>
      <c r="R50" s="591"/>
      <c r="S50" s="85">
        <v>8</v>
      </c>
      <c r="T50">
        <v>174.46799999999999</v>
      </c>
      <c r="U50">
        <v>142.93600000000001</v>
      </c>
      <c r="V50" s="49">
        <f t="shared" si="4"/>
        <v>31.531999999999982</v>
      </c>
      <c r="W50" s="146">
        <f t="shared" si="5"/>
        <v>18.073228328404053</v>
      </c>
    </row>
  </sheetData>
  <mergeCells count="18">
    <mergeCell ref="B35:B42"/>
    <mergeCell ref="J35:J42"/>
    <mergeCell ref="R35:R42"/>
    <mergeCell ref="B43:B50"/>
    <mergeCell ref="J43:J50"/>
    <mergeCell ref="R43:R50"/>
    <mergeCell ref="B19:B26"/>
    <mergeCell ref="J19:J26"/>
    <mergeCell ref="R19:R26"/>
    <mergeCell ref="B27:B34"/>
    <mergeCell ref="J27:J34"/>
    <mergeCell ref="R27:R34"/>
    <mergeCell ref="B3:B10"/>
    <mergeCell ref="J3:J10"/>
    <mergeCell ref="R3:R10"/>
    <mergeCell ref="B11:B18"/>
    <mergeCell ref="J11:J18"/>
    <mergeCell ref="R11:R18"/>
  </mergeCells>
  <hyperlinks>
    <hyperlink ref="A1" location="'Table of Contents'!A1" display="Home" xr:uid="{BC391A57-FC08-468A-8905-E544D6536FFF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0661-E889-409E-AF8D-BDB8C6F00ED8}">
  <dimension ref="A1:Z102"/>
  <sheetViews>
    <sheetView workbookViewId="0"/>
  </sheetViews>
  <sheetFormatPr defaultRowHeight="14.4" x14ac:dyDescent="0.3"/>
  <sheetData>
    <row r="1" spans="1:26" ht="15" thickBot="1" x14ac:dyDescent="0.35">
      <c r="A1" s="2" t="s">
        <v>52</v>
      </c>
      <c r="B1" s="95" t="s">
        <v>121</v>
      </c>
      <c r="C1" s="595" t="s">
        <v>143</v>
      </c>
      <c r="D1" s="596"/>
      <c r="E1" s="596"/>
      <c r="F1" s="596"/>
      <c r="G1" s="596"/>
      <c r="H1" s="597"/>
      <c r="J1" s="94"/>
      <c r="L1" s="598" t="s">
        <v>144</v>
      </c>
      <c r="M1" s="599"/>
      <c r="N1" s="599"/>
      <c r="O1" s="599"/>
      <c r="P1" s="599"/>
      <c r="Q1" s="600"/>
      <c r="R1" s="96"/>
      <c r="S1" s="94"/>
      <c r="U1" s="601" t="s">
        <v>145</v>
      </c>
      <c r="V1" s="602"/>
      <c r="W1" s="602"/>
      <c r="X1" s="602"/>
      <c r="Y1" s="602"/>
      <c r="Z1" s="603"/>
    </row>
    <row r="2" spans="1:26" ht="15" thickBot="1" x14ac:dyDescent="0.35">
      <c r="A2" s="95" t="s">
        <v>146</v>
      </c>
      <c r="B2" s="97" t="s">
        <v>147</v>
      </c>
      <c r="C2" s="98" t="s">
        <v>148</v>
      </c>
      <c r="D2" s="99" t="s">
        <v>130</v>
      </c>
      <c r="E2" s="100" t="s">
        <v>131</v>
      </c>
      <c r="F2" s="99" t="s">
        <v>132</v>
      </c>
      <c r="G2" s="100" t="s">
        <v>149</v>
      </c>
      <c r="H2" s="101" t="s">
        <v>150</v>
      </c>
      <c r="J2" s="95" t="s">
        <v>146</v>
      </c>
      <c r="K2" s="102" t="s">
        <v>147</v>
      </c>
      <c r="L2" s="98" t="s">
        <v>148</v>
      </c>
      <c r="M2" s="103" t="s">
        <v>130</v>
      </c>
      <c r="N2" s="100" t="s">
        <v>131</v>
      </c>
      <c r="O2" s="103" t="s">
        <v>132</v>
      </c>
      <c r="P2" s="100" t="s">
        <v>149</v>
      </c>
      <c r="Q2" s="104" t="s">
        <v>150</v>
      </c>
      <c r="R2" s="96"/>
      <c r="S2" s="95" t="s">
        <v>146</v>
      </c>
      <c r="T2" s="105" t="s">
        <v>147</v>
      </c>
      <c r="U2" s="98" t="s">
        <v>148</v>
      </c>
      <c r="V2" s="106" t="s">
        <v>130</v>
      </c>
      <c r="W2" s="100" t="s">
        <v>131</v>
      </c>
      <c r="X2" s="106" t="s">
        <v>132</v>
      </c>
      <c r="Y2" s="100" t="s">
        <v>149</v>
      </c>
      <c r="Z2" s="107" t="s">
        <v>150</v>
      </c>
    </row>
    <row r="3" spans="1:26" x14ac:dyDescent="0.3">
      <c r="A3" s="108">
        <v>1</v>
      </c>
      <c r="B3" s="604" t="s">
        <v>151</v>
      </c>
      <c r="C3" s="109">
        <v>4621</v>
      </c>
      <c r="D3" s="110">
        <v>7385</v>
      </c>
      <c r="E3" s="111">
        <v>7382</v>
      </c>
      <c r="F3" s="110">
        <v>2666</v>
      </c>
      <c r="G3" s="111">
        <v>7882</v>
      </c>
      <c r="H3" s="112">
        <v>4982</v>
      </c>
      <c r="J3" s="108">
        <v>1</v>
      </c>
      <c r="K3" s="607" t="s">
        <v>151</v>
      </c>
      <c r="L3" s="109">
        <v>4309</v>
      </c>
      <c r="M3" s="113">
        <v>7099</v>
      </c>
      <c r="N3" s="111">
        <v>15055</v>
      </c>
      <c r="O3" s="113">
        <v>2274</v>
      </c>
      <c r="P3" s="111">
        <v>1418</v>
      </c>
      <c r="Q3" s="114">
        <v>3531</v>
      </c>
      <c r="S3" s="108">
        <v>1</v>
      </c>
      <c r="T3" s="610" t="s">
        <v>151</v>
      </c>
      <c r="U3" s="109">
        <v>3463</v>
      </c>
      <c r="V3" s="115">
        <v>2476</v>
      </c>
      <c r="W3" s="111">
        <v>1462</v>
      </c>
      <c r="X3" s="115">
        <v>2556</v>
      </c>
      <c r="Y3" s="111">
        <v>3013</v>
      </c>
      <c r="Z3" s="116">
        <v>2210</v>
      </c>
    </row>
    <row r="4" spans="1:26" x14ac:dyDescent="0.3">
      <c r="A4" s="117">
        <v>2</v>
      </c>
      <c r="B4" s="605"/>
      <c r="C4" s="58">
        <v>5093</v>
      </c>
      <c r="D4" s="118">
        <v>14634</v>
      </c>
      <c r="E4" s="62">
        <v>16196</v>
      </c>
      <c r="F4" s="118">
        <v>4378</v>
      </c>
      <c r="G4" s="62">
        <v>4689</v>
      </c>
      <c r="H4" s="119">
        <v>10370</v>
      </c>
      <c r="J4" s="117">
        <v>2</v>
      </c>
      <c r="K4" s="608"/>
      <c r="L4" s="58">
        <v>4783</v>
      </c>
      <c r="M4" s="120">
        <v>6061</v>
      </c>
      <c r="N4" s="62">
        <v>13389</v>
      </c>
      <c r="O4" s="120">
        <v>2069</v>
      </c>
      <c r="P4" s="62">
        <v>1289</v>
      </c>
      <c r="Q4" s="121">
        <v>4433</v>
      </c>
      <c r="S4" s="117">
        <v>2</v>
      </c>
      <c r="T4" s="611"/>
      <c r="U4" s="58">
        <v>3140</v>
      </c>
      <c r="V4" s="122">
        <v>1577</v>
      </c>
      <c r="W4" s="62">
        <v>1106</v>
      </c>
      <c r="X4" s="122">
        <v>2291</v>
      </c>
      <c r="Y4" s="62">
        <v>2692</v>
      </c>
      <c r="Z4" s="123">
        <v>2534</v>
      </c>
    </row>
    <row r="5" spans="1:26" x14ac:dyDescent="0.3">
      <c r="A5" s="117">
        <v>3</v>
      </c>
      <c r="B5" s="605"/>
      <c r="C5" s="58">
        <v>6762</v>
      </c>
      <c r="D5" s="118">
        <v>12911</v>
      </c>
      <c r="E5" s="62">
        <v>9946</v>
      </c>
      <c r="F5" s="118">
        <v>4903</v>
      </c>
      <c r="G5" s="62">
        <v>4051</v>
      </c>
      <c r="H5" s="119">
        <v>6313</v>
      </c>
      <c r="J5" s="117">
        <v>3</v>
      </c>
      <c r="K5" s="608"/>
      <c r="L5" s="58">
        <v>5164</v>
      </c>
      <c r="M5" s="120">
        <v>5669</v>
      </c>
      <c r="N5" s="62">
        <v>8652</v>
      </c>
      <c r="O5" s="120">
        <v>2024</v>
      </c>
      <c r="P5" s="62">
        <v>1091</v>
      </c>
      <c r="Q5" s="121">
        <v>5622</v>
      </c>
      <c r="S5" s="117">
        <v>3</v>
      </c>
      <c r="T5" s="611"/>
      <c r="U5" s="58">
        <v>2266</v>
      </c>
      <c r="V5" s="122">
        <v>2201</v>
      </c>
      <c r="W5" s="62">
        <v>918</v>
      </c>
      <c r="X5" s="122">
        <v>2317</v>
      </c>
      <c r="Y5" s="62">
        <v>4005</v>
      </c>
      <c r="Z5" s="123">
        <v>2906</v>
      </c>
    </row>
    <row r="6" spans="1:26" x14ac:dyDescent="0.3">
      <c r="A6" s="117">
        <v>4</v>
      </c>
      <c r="B6" s="605"/>
      <c r="C6" s="58">
        <v>5991</v>
      </c>
      <c r="D6" s="118">
        <v>13274</v>
      </c>
      <c r="E6" s="62">
        <v>10123</v>
      </c>
      <c r="F6" s="118">
        <v>10590</v>
      </c>
      <c r="G6" s="62">
        <v>6607</v>
      </c>
      <c r="H6" s="119">
        <v>6482</v>
      </c>
      <c r="J6" s="117">
        <v>4</v>
      </c>
      <c r="K6" s="608"/>
      <c r="L6" s="58">
        <v>4307</v>
      </c>
      <c r="M6" s="120">
        <v>3599</v>
      </c>
      <c r="N6" s="62">
        <v>12200</v>
      </c>
      <c r="O6" s="120">
        <v>1970</v>
      </c>
      <c r="P6" s="62">
        <v>2122</v>
      </c>
      <c r="Q6" s="121">
        <v>4746</v>
      </c>
      <c r="S6" s="117">
        <v>4</v>
      </c>
      <c r="T6" s="611"/>
      <c r="U6" s="58">
        <v>2666</v>
      </c>
      <c r="V6" s="122">
        <v>2023</v>
      </c>
      <c r="W6" s="62">
        <v>747</v>
      </c>
      <c r="X6" s="122">
        <v>2933</v>
      </c>
      <c r="Y6" s="62">
        <v>2498</v>
      </c>
      <c r="Z6" s="123">
        <v>5064</v>
      </c>
    </row>
    <row r="7" spans="1:26" x14ac:dyDescent="0.3">
      <c r="A7" s="117">
        <v>5</v>
      </c>
      <c r="B7" s="605"/>
      <c r="C7" s="58">
        <v>5337</v>
      </c>
      <c r="D7" s="118">
        <v>15033</v>
      </c>
      <c r="E7" s="62">
        <v>5549</v>
      </c>
      <c r="F7" s="118">
        <v>10002</v>
      </c>
      <c r="G7" s="62">
        <v>8196</v>
      </c>
      <c r="H7" s="119">
        <v>3498</v>
      </c>
      <c r="J7" s="117">
        <v>5</v>
      </c>
      <c r="K7" s="608"/>
      <c r="L7" s="58">
        <v>5469</v>
      </c>
      <c r="M7" s="120">
        <v>5894</v>
      </c>
      <c r="N7" s="62">
        <v>11450</v>
      </c>
      <c r="O7" s="120">
        <v>2284</v>
      </c>
      <c r="P7" s="62">
        <v>2132</v>
      </c>
      <c r="Q7" s="121">
        <v>4504</v>
      </c>
      <c r="S7" s="117">
        <v>5</v>
      </c>
      <c r="T7" s="611"/>
      <c r="U7" s="58">
        <v>3919</v>
      </c>
      <c r="V7" s="122">
        <v>1438</v>
      </c>
      <c r="W7" s="62">
        <v>743</v>
      </c>
      <c r="X7" s="122">
        <v>3201</v>
      </c>
      <c r="Y7" s="62">
        <v>2166</v>
      </c>
      <c r="Z7" s="123">
        <v>2429</v>
      </c>
    </row>
    <row r="8" spans="1:26" x14ac:dyDescent="0.3">
      <c r="A8" s="117">
        <v>6</v>
      </c>
      <c r="B8" s="605"/>
      <c r="C8" s="58">
        <v>10256</v>
      </c>
      <c r="D8" s="118">
        <v>10979</v>
      </c>
      <c r="E8" s="62">
        <v>7283</v>
      </c>
      <c r="F8" s="118">
        <v>7535</v>
      </c>
      <c r="G8" s="62">
        <v>7767</v>
      </c>
      <c r="H8" s="119">
        <v>4238</v>
      </c>
      <c r="J8" s="117">
        <v>6</v>
      </c>
      <c r="K8" s="608"/>
      <c r="L8" s="58">
        <v>6471</v>
      </c>
      <c r="M8" s="120">
        <v>3909</v>
      </c>
      <c r="N8" s="62">
        <v>9381</v>
      </c>
      <c r="O8" s="120">
        <v>2806</v>
      </c>
      <c r="P8" s="62">
        <v>1362</v>
      </c>
      <c r="Q8" s="121">
        <v>7408</v>
      </c>
      <c r="S8" s="117">
        <v>6</v>
      </c>
      <c r="T8" s="611"/>
      <c r="U8" s="58">
        <v>3414</v>
      </c>
      <c r="V8" s="122">
        <v>2092</v>
      </c>
      <c r="W8" s="62">
        <v>447</v>
      </c>
      <c r="X8" s="122">
        <v>2951</v>
      </c>
      <c r="Y8" s="62">
        <v>1813</v>
      </c>
      <c r="Z8" s="123">
        <v>2817</v>
      </c>
    </row>
    <row r="9" spans="1:26" x14ac:dyDescent="0.3">
      <c r="A9" s="117">
        <v>7</v>
      </c>
      <c r="B9" s="605"/>
      <c r="C9" s="58">
        <v>5768</v>
      </c>
      <c r="D9" s="118">
        <v>8489</v>
      </c>
      <c r="E9" s="62">
        <v>3739</v>
      </c>
      <c r="F9" s="118">
        <v>5246</v>
      </c>
      <c r="G9" s="62">
        <v>14517</v>
      </c>
      <c r="H9" s="119">
        <v>6826</v>
      </c>
      <c r="J9" s="117">
        <v>7</v>
      </c>
      <c r="K9" s="608"/>
      <c r="L9" s="58">
        <v>6144</v>
      </c>
      <c r="M9" s="120">
        <v>6650</v>
      </c>
      <c r="N9" s="62">
        <v>4532</v>
      </c>
      <c r="O9" s="120">
        <v>1469</v>
      </c>
      <c r="P9" s="62">
        <v>1519</v>
      </c>
      <c r="Q9" s="121">
        <v>8802</v>
      </c>
      <c r="S9" s="117">
        <v>7</v>
      </c>
      <c r="T9" s="611"/>
      <c r="U9" s="58">
        <v>2544</v>
      </c>
      <c r="V9" s="122">
        <v>3296</v>
      </c>
      <c r="W9" s="62">
        <v>1643</v>
      </c>
      <c r="X9" s="122">
        <v>6583</v>
      </c>
      <c r="Y9" s="62">
        <v>4055</v>
      </c>
      <c r="Z9" s="123">
        <v>3145</v>
      </c>
    </row>
    <row r="10" spans="1:26" x14ac:dyDescent="0.3">
      <c r="A10" s="117">
        <v>8</v>
      </c>
      <c r="B10" s="605"/>
      <c r="C10" s="58">
        <v>7795</v>
      </c>
      <c r="D10" s="118">
        <v>9211</v>
      </c>
      <c r="E10" s="62">
        <v>2568</v>
      </c>
      <c r="F10" s="118">
        <v>8290</v>
      </c>
      <c r="G10" s="62">
        <v>3526</v>
      </c>
      <c r="H10" s="119">
        <v>4710</v>
      </c>
      <c r="J10" s="117">
        <v>8</v>
      </c>
      <c r="K10" s="608"/>
      <c r="L10" s="58">
        <v>3405</v>
      </c>
      <c r="M10" s="120">
        <v>1594</v>
      </c>
      <c r="N10" s="62">
        <v>7284</v>
      </c>
      <c r="O10" s="120">
        <v>2856</v>
      </c>
      <c r="P10" s="62">
        <v>3849</v>
      </c>
      <c r="Q10" s="121">
        <v>6028</v>
      </c>
      <c r="S10" s="117">
        <v>8</v>
      </c>
      <c r="T10" s="611"/>
      <c r="U10" s="58">
        <v>3838</v>
      </c>
      <c r="V10" s="122">
        <v>2591</v>
      </c>
      <c r="W10" s="62">
        <v>1713</v>
      </c>
      <c r="X10" s="122">
        <v>5345</v>
      </c>
      <c r="Y10" s="62">
        <v>3561</v>
      </c>
      <c r="Z10" s="123">
        <v>2457</v>
      </c>
    </row>
    <row r="11" spans="1:26" x14ac:dyDescent="0.3">
      <c r="A11" s="117">
        <v>9</v>
      </c>
      <c r="B11" s="605"/>
      <c r="C11" s="58">
        <v>8260</v>
      </c>
      <c r="D11" s="118">
        <v>4631</v>
      </c>
      <c r="E11" s="62">
        <v>3037</v>
      </c>
      <c r="F11" s="118">
        <v>9297</v>
      </c>
      <c r="G11" s="62">
        <v>5673</v>
      </c>
      <c r="H11" s="119">
        <v>6708</v>
      </c>
      <c r="J11" s="117">
        <v>9</v>
      </c>
      <c r="K11" s="608"/>
      <c r="L11" s="58">
        <v>4925</v>
      </c>
      <c r="M11" s="120">
        <v>2435</v>
      </c>
      <c r="N11" s="62">
        <v>4050</v>
      </c>
      <c r="O11" s="120">
        <v>1865</v>
      </c>
      <c r="P11" s="62">
        <v>3842</v>
      </c>
      <c r="Q11" s="121">
        <v>3729</v>
      </c>
      <c r="S11" s="117">
        <v>9</v>
      </c>
      <c r="T11" s="611"/>
      <c r="U11" s="58">
        <v>4774</v>
      </c>
      <c r="V11" s="122">
        <v>2974</v>
      </c>
      <c r="W11" s="62">
        <v>1815</v>
      </c>
      <c r="X11" s="122">
        <v>2385</v>
      </c>
      <c r="Y11" s="62">
        <v>1996</v>
      </c>
      <c r="Z11" s="123">
        <v>3099</v>
      </c>
    </row>
    <row r="12" spans="1:26" x14ac:dyDescent="0.3">
      <c r="A12" s="117">
        <v>10</v>
      </c>
      <c r="B12" s="605"/>
      <c r="C12" s="58">
        <v>4761</v>
      </c>
      <c r="D12" s="118">
        <v>2964</v>
      </c>
      <c r="E12" s="62">
        <v>3317</v>
      </c>
      <c r="F12" s="118">
        <v>6194</v>
      </c>
      <c r="G12" s="62">
        <v>4525</v>
      </c>
      <c r="H12" s="119">
        <v>11172</v>
      </c>
      <c r="J12" s="117">
        <v>10</v>
      </c>
      <c r="K12" s="608"/>
      <c r="L12" s="58">
        <v>5161</v>
      </c>
      <c r="M12" s="120">
        <v>1480</v>
      </c>
      <c r="N12" s="62">
        <v>3897</v>
      </c>
      <c r="O12" s="120">
        <v>1988</v>
      </c>
      <c r="P12" s="62">
        <v>3660</v>
      </c>
      <c r="Q12" s="121"/>
      <c r="S12" s="117">
        <v>10</v>
      </c>
      <c r="T12" s="611"/>
      <c r="U12" s="58">
        <v>3143</v>
      </c>
      <c r="V12" s="122">
        <v>2615</v>
      </c>
      <c r="W12" s="62">
        <v>1879</v>
      </c>
      <c r="X12" s="122">
        <v>3264</v>
      </c>
      <c r="Y12" s="62">
        <v>2214</v>
      </c>
      <c r="Z12" s="123">
        <v>3357</v>
      </c>
    </row>
    <row r="13" spans="1:26" x14ac:dyDescent="0.3">
      <c r="A13" s="117">
        <v>11</v>
      </c>
      <c r="B13" s="605"/>
      <c r="C13" s="58">
        <v>6887</v>
      </c>
      <c r="D13" s="118">
        <v>6177</v>
      </c>
      <c r="E13" s="62">
        <v>4448</v>
      </c>
      <c r="F13" s="118">
        <v>6406</v>
      </c>
      <c r="G13" s="62"/>
      <c r="H13" s="119">
        <v>8054</v>
      </c>
      <c r="J13" s="117">
        <v>11</v>
      </c>
      <c r="K13" s="608"/>
      <c r="L13" s="58">
        <v>6515</v>
      </c>
      <c r="M13" s="120">
        <v>2070</v>
      </c>
      <c r="N13" s="62">
        <v>5601</v>
      </c>
      <c r="O13" s="120">
        <v>2243</v>
      </c>
      <c r="P13" s="62">
        <v>3317</v>
      </c>
      <c r="Q13" s="121"/>
      <c r="S13" s="117">
        <v>11</v>
      </c>
      <c r="T13" s="611"/>
      <c r="U13" s="58">
        <v>3658</v>
      </c>
      <c r="V13" s="122">
        <v>3657</v>
      </c>
      <c r="W13" s="62"/>
      <c r="X13" s="122">
        <v>2395</v>
      </c>
      <c r="Y13" s="62">
        <v>1662</v>
      </c>
      <c r="Z13" s="123">
        <v>3248</v>
      </c>
    </row>
    <row r="14" spans="1:26" x14ac:dyDescent="0.3">
      <c r="A14" s="117">
        <v>12</v>
      </c>
      <c r="B14" s="605"/>
      <c r="C14" s="58">
        <v>8482</v>
      </c>
      <c r="D14" s="118">
        <v>6358</v>
      </c>
      <c r="E14" s="62">
        <v>2028</v>
      </c>
      <c r="F14" s="118">
        <v>5273</v>
      </c>
      <c r="G14" s="62"/>
      <c r="H14" s="119"/>
      <c r="J14" s="117">
        <v>12</v>
      </c>
      <c r="K14" s="608"/>
      <c r="L14" s="58">
        <v>5022</v>
      </c>
      <c r="M14" s="120"/>
      <c r="N14" s="62">
        <v>5148</v>
      </c>
      <c r="O14" s="120">
        <v>1450</v>
      </c>
      <c r="P14" s="62">
        <v>2676</v>
      </c>
      <c r="Q14" s="121"/>
      <c r="S14" s="117">
        <v>12</v>
      </c>
      <c r="T14" s="611"/>
      <c r="U14" s="58">
        <v>4926</v>
      </c>
      <c r="V14" s="122">
        <v>1966</v>
      </c>
      <c r="W14" s="62"/>
      <c r="X14" s="122">
        <v>4143</v>
      </c>
      <c r="Y14" s="62">
        <v>3642</v>
      </c>
      <c r="Z14" s="123"/>
    </row>
    <row r="15" spans="1:26" x14ac:dyDescent="0.3">
      <c r="A15" s="117">
        <v>13</v>
      </c>
      <c r="B15" s="605"/>
      <c r="C15" s="58"/>
      <c r="D15" s="118"/>
      <c r="E15" s="62"/>
      <c r="F15" s="118"/>
      <c r="G15" s="62"/>
      <c r="H15" s="119"/>
      <c r="J15" s="117">
        <v>13</v>
      </c>
      <c r="K15" s="608"/>
      <c r="L15" s="58"/>
      <c r="M15" s="120"/>
      <c r="N15" s="62"/>
      <c r="O15" s="120">
        <v>1226</v>
      </c>
      <c r="P15" s="62">
        <v>3551</v>
      </c>
      <c r="Q15" s="121"/>
      <c r="S15" s="117">
        <v>13</v>
      </c>
      <c r="T15" s="611"/>
      <c r="U15" s="58"/>
      <c r="V15" s="122"/>
      <c r="W15" s="62"/>
      <c r="X15" s="122"/>
      <c r="Y15" s="62"/>
      <c r="Z15" s="123"/>
    </row>
    <row r="16" spans="1:26" x14ac:dyDescent="0.3">
      <c r="A16" s="117">
        <v>14</v>
      </c>
      <c r="B16" s="605"/>
      <c r="C16" s="58"/>
      <c r="D16" s="118"/>
      <c r="E16" s="62"/>
      <c r="F16" s="118"/>
      <c r="G16" s="62"/>
      <c r="H16" s="119"/>
      <c r="J16" s="117">
        <v>14</v>
      </c>
      <c r="K16" s="608"/>
      <c r="L16" s="58"/>
      <c r="M16" s="120"/>
      <c r="N16" s="62"/>
      <c r="O16" s="120"/>
      <c r="P16" s="62"/>
      <c r="Q16" s="121"/>
      <c r="S16" s="117">
        <v>14</v>
      </c>
      <c r="T16" s="611"/>
      <c r="U16" s="58"/>
      <c r="V16" s="122"/>
      <c r="W16" s="62"/>
      <c r="X16" s="122"/>
      <c r="Y16" s="62"/>
      <c r="Z16" s="123"/>
    </row>
    <row r="17" spans="1:26" x14ac:dyDescent="0.3">
      <c r="A17" s="117">
        <v>15</v>
      </c>
      <c r="B17" s="605"/>
      <c r="C17" s="58"/>
      <c r="D17" s="118"/>
      <c r="E17" s="62"/>
      <c r="F17" s="118"/>
      <c r="G17" s="62"/>
      <c r="H17" s="119"/>
      <c r="J17" s="117">
        <v>15</v>
      </c>
      <c r="K17" s="608"/>
      <c r="L17" s="58"/>
      <c r="M17" s="120"/>
      <c r="N17" s="62"/>
      <c r="O17" s="120"/>
      <c r="P17" s="62"/>
      <c r="Q17" s="121"/>
      <c r="S17" s="117">
        <v>15</v>
      </c>
      <c r="T17" s="611"/>
      <c r="U17" s="58"/>
      <c r="V17" s="122"/>
      <c r="W17" s="62"/>
      <c r="X17" s="122"/>
      <c r="Y17" s="62"/>
      <c r="Z17" s="123"/>
    </row>
    <row r="18" spans="1:26" x14ac:dyDescent="0.3">
      <c r="A18" s="117">
        <v>16</v>
      </c>
      <c r="B18" s="605"/>
      <c r="C18" s="58"/>
      <c r="D18" s="118"/>
      <c r="E18" s="62"/>
      <c r="F18" s="118"/>
      <c r="G18" s="62"/>
      <c r="H18" s="119"/>
      <c r="J18" s="117">
        <v>16</v>
      </c>
      <c r="K18" s="608"/>
      <c r="L18" s="58"/>
      <c r="M18" s="120"/>
      <c r="N18" s="62"/>
      <c r="O18" s="120"/>
      <c r="P18" s="62"/>
      <c r="Q18" s="121"/>
      <c r="S18" s="117">
        <v>16</v>
      </c>
      <c r="T18" s="611"/>
      <c r="U18" s="58"/>
      <c r="V18" s="122"/>
      <c r="W18" s="62"/>
      <c r="X18" s="122"/>
      <c r="Y18" s="62"/>
      <c r="Z18" s="123"/>
    </row>
    <row r="19" spans="1:26" x14ac:dyDescent="0.3">
      <c r="A19" s="117">
        <v>17</v>
      </c>
      <c r="B19" s="605"/>
      <c r="C19" s="58"/>
      <c r="D19" s="118"/>
      <c r="E19" s="62"/>
      <c r="F19" s="118"/>
      <c r="G19" s="62"/>
      <c r="H19" s="119"/>
      <c r="J19" s="117">
        <v>17</v>
      </c>
      <c r="K19" s="608"/>
      <c r="L19" s="58"/>
      <c r="M19" s="120"/>
      <c r="N19" s="62"/>
      <c r="O19" s="120"/>
      <c r="P19" s="62"/>
      <c r="Q19" s="121"/>
      <c r="S19" s="117">
        <v>17</v>
      </c>
      <c r="T19" s="611"/>
      <c r="U19" s="58"/>
      <c r="V19" s="122"/>
      <c r="W19" s="62"/>
      <c r="X19" s="122"/>
      <c r="Y19" s="62"/>
      <c r="Z19" s="123"/>
    </row>
    <row r="20" spans="1:26" x14ac:dyDescent="0.3">
      <c r="A20" s="117">
        <v>18</v>
      </c>
      <c r="B20" s="605"/>
      <c r="C20" s="58"/>
      <c r="D20" s="118"/>
      <c r="E20" s="62"/>
      <c r="F20" s="118"/>
      <c r="G20" s="62"/>
      <c r="H20" s="119"/>
      <c r="J20" s="117">
        <v>18</v>
      </c>
      <c r="K20" s="608"/>
      <c r="L20" s="58"/>
      <c r="M20" s="120"/>
      <c r="N20" s="62"/>
      <c r="O20" s="120"/>
      <c r="P20" s="62"/>
      <c r="Q20" s="121"/>
      <c r="S20" s="117">
        <v>18</v>
      </c>
      <c r="T20" s="611"/>
      <c r="U20" s="58"/>
      <c r="V20" s="122"/>
      <c r="W20" s="62"/>
      <c r="X20" s="122"/>
      <c r="Y20" s="62"/>
      <c r="Z20" s="123"/>
    </row>
    <row r="21" spans="1:26" x14ac:dyDescent="0.3">
      <c r="A21" s="117">
        <v>19</v>
      </c>
      <c r="B21" s="605"/>
      <c r="C21" s="58"/>
      <c r="D21" s="118"/>
      <c r="E21" s="62"/>
      <c r="F21" s="118"/>
      <c r="G21" s="62"/>
      <c r="H21" s="119"/>
      <c r="J21" s="117">
        <v>19</v>
      </c>
      <c r="K21" s="608"/>
      <c r="L21" s="58"/>
      <c r="M21" s="120"/>
      <c r="N21" s="62"/>
      <c r="O21" s="120"/>
      <c r="P21" s="62"/>
      <c r="Q21" s="121"/>
      <c r="S21" s="117">
        <v>19</v>
      </c>
      <c r="T21" s="611"/>
      <c r="U21" s="58"/>
      <c r="V21" s="122"/>
      <c r="W21" s="62"/>
      <c r="X21" s="122"/>
      <c r="Y21" s="62"/>
      <c r="Z21" s="123"/>
    </row>
    <row r="22" spans="1:26" ht="15" thickBot="1" x14ac:dyDescent="0.35">
      <c r="A22" s="124">
        <v>20</v>
      </c>
      <c r="B22" s="606"/>
      <c r="C22" s="125"/>
      <c r="D22" s="126"/>
      <c r="E22" s="127"/>
      <c r="F22" s="126"/>
      <c r="G22" s="127"/>
      <c r="H22" s="128"/>
      <c r="J22" s="124">
        <v>20</v>
      </c>
      <c r="K22" s="609"/>
      <c r="L22" s="125"/>
      <c r="M22" s="129"/>
      <c r="N22" s="127"/>
      <c r="O22" s="129"/>
      <c r="P22" s="127"/>
      <c r="Q22" s="130"/>
      <c r="S22" s="124">
        <v>20</v>
      </c>
      <c r="T22" s="612"/>
      <c r="U22" s="125"/>
      <c r="V22" s="131"/>
      <c r="W22" s="127"/>
      <c r="X22" s="131"/>
      <c r="Y22" s="127"/>
      <c r="Z22" s="132"/>
    </row>
    <row r="23" spans="1:26" ht="15" thickBot="1" x14ac:dyDescent="0.35">
      <c r="A23" s="4"/>
      <c r="B23" s="4"/>
      <c r="J23" s="4"/>
      <c r="S23" s="4"/>
    </row>
    <row r="24" spans="1:26" x14ac:dyDescent="0.3">
      <c r="A24" s="4"/>
      <c r="B24" s="133" t="s">
        <v>152</v>
      </c>
      <c r="C24" s="134">
        <f t="shared" ref="C24:H24" si="0">AVERAGE(C3:C22)</f>
        <v>6667.75</v>
      </c>
      <c r="D24" s="135">
        <f t="shared" si="0"/>
        <v>9337.1666666666661</v>
      </c>
      <c r="E24" s="135">
        <f t="shared" si="0"/>
        <v>6301.333333333333</v>
      </c>
      <c r="F24" s="135">
        <f t="shared" si="0"/>
        <v>6731.666666666667</v>
      </c>
      <c r="G24" s="135">
        <f t="shared" si="0"/>
        <v>6743.3</v>
      </c>
      <c r="H24" s="136">
        <f t="shared" si="0"/>
        <v>6668.454545454545</v>
      </c>
      <c r="J24" s="4"/>
      <c r="K24" s="137" t="s">
        <v>152</v>
      </c>
      <c r="L24" s="134">
        <f t="shared" ref="L24:Q24" si="1">AVERAGE(L3:L22)</f>
        <v>5139.583333333333</v>
      </c>
      <c r="M24" s="135">
        <f t="shared" si="1"/>
        <v>4223.636363636364</v>
      </c>
      <c r="N24" s="135">
        <f t="shared" si="1"/>
        <v>8386.5833333333339</v>
      </c>
      <c r="O24" s="135">
        <f t="shared" si="1"/>
        <v>2040.3076923076924</v>
      </c>
      <c r="P24" s="135">
        <f t="shared" si="1"/>
        <v>2448.3076923076924</v>
      </c>
      <c r="Q24" s="136">
        <f t="shared" si="1"/>
        <v>5422.5555555555557</v>
      </c>
      <c r="S24" s="4"/>
      <c r="T24" s="138" t="s">
        <v>152</v>
      </c>
      <c r="U24" s="134">
        <f t="shared" ref="U24:Z24" si="2">AVERAGE(U3:U22)</f>
        <v>3479.25</v>
      </c>
      <c r="V24" s="135">
        <f t="shared" si="2"/>
        <v>2408.8333333333335</v>
      </c>
      <c r="W24" s="135">
        <f t="shared" si="2"/>
        <v>1247.3</v>
      </c>
      <c r="X24" s="135">
        <f t="shared" si="2"/>
        <v>3363.6666666666665</v>
      </c>
      <c r="Y24" s="135">
        <f t="shared" si="2"/>
        <v>2776.4166666666665</v>
      </c>
      <c r="Z24" s="136">
        <f t="shared" si="2"/>
        <v>3024.181818181818</v>
      </c>
    </row>
    <row r="25" spans="1:26" ht="15" thickBot="1" x14ac:dyDescent="0.35">
      <c r="A25" s="4"/>
      <c r="B25" s="139" t="s">
        <v>153</v>
      </c>
      <c r="C25" s="140">
        <f t="shared" ref="C25:H25" si="3">STDEV(C3:C22)</f>
        <v>1741.8146819807314</v>
      </c>
      <c r="D25" s="141">
        <f t="shared" si="3"/>
        <v>4018.5832382102326</v>
      </c>
      <c r="E25" s="141">
        <f t="shared" si="3"/>
        <v>4158.8060422397311</v>
      </c>
      <c r="F25" s="141">
        <f t="shared" si="3"/>
        <v>2437.9568693825768</v>
      </c>
      <c r="G25" s="141">
        <f t="shared" si="3"/>
        <v>3210.9183542684141</v>
      </c>
      <c r="H25" s="142">
        <f t="shared" si="3"/>
        <v>2423.409967943368</v>
      </c>
      <c r="J25" s="4"/>
      <c r="K25" s="143" t="s">
        <v>153</v>
      </c>
      <c r="L25" s="140">
        <f t="shared" ref="L25:Q25" si="4">STDEV(L3:L22)</f>
        <v>922.53262650688873</v>
      </c>
      <c r="M25" s="141">
        <f t="shared" si="4"/>
        <v>2125.5379682671992</v>
      </c>
      <c r="N25" s="141">
        <f t="shared" si="4"/>
        <v>3905.2603791281158</v>
      </c>
      <c r="O25" s="141">
        <f t="shared" si="4"/>
        <v>481.67890145050364</v>
      </c>
      <c r="P25" s="141">
        <f t="shared" si="4"/>
        <v>1075.9853146934197</v>
      </c>
      <c r="Q25" s="142">
        <f t="shared" si="4"/>
        <v>1749.849287160976</v>
      </c>
      <c r="S25" s="4"/>
      <c r="T25" s="144" t="s">
        <v>153</v>
      </c>
      <c r="U25" s="140">
        <f t="shared" ref="U25:Z25" si="5">STDEV(U3:U22)</f>
        <v>818.21403345668341</v>
      </c>
      <c r="V25" s="141">
        <f t="shared" si="5"/>
        <v>665.21422842342315</v>
      </c>
      <c r="W25" s="141">
        <f t="shared" si="5"/>
        <v>517.94273600252154</v>
      </c>
      <c r="X25" s="141">
        <f t="shared" si="5"/>
        <v>1351.223844811761</v>
      </c>
      <c r="Y25" s="141">
        <f t="shared" si="5"/>
        <v>859.05227466438907</v>
      </c>
      <c r="Z25" s="142">
        <f t="shared" si="5"/>
        <v>773.169686185616</v>
      </c>
    </row>
    <row r="27" spans="1:26" x14ac:dyDescent="0.3">
      <c r="A27" t="s">
        <v>154</v>
      </c>
      <c r="B27" t="s">
        <v>155</v>
      </c>
      <c r="C27" t="s">
        <v>156</v>
      </c>
      <c r="D27" t="s">
        <v>157</v>
      </c>
      <c r="E27" t="s">
        <v>158</v>
      </c>
      <c r="J27" t="s">
        <v>154</v>
      </c>
      <c r="K27" t="s">
        <v>155</v>
      </c>
      <c r="L27" t="s">
        <v>156</v>
      </c>
      <c r="M27" t="s">
        <v>157</v>
      </c>
      <c r="N27" t="s">
        <v>158</v>
      </c>
      <c r="S27" t="s">
        <v>154</v>
      </c>
      <c r="T27" t="s">
        <v>155</v>
      </c>
      <c r="U27" t="s">
        <v>156</v>
      </c>
      <c r="V27" t="s">
        <v>157</v>
      </c>
      <c r="W27" t="s">
        <v>158</v>
      </c>
    </row>
    <row r="28" spans="1:26" x14ac:dyDescent="0.3">
      <c r="A28" t="s">
        <v>159</v>
      </c>
      <c r="B28">
        <v>7385</v>
      </c>
      <c r="C28">
        <v>410621</v>
      </c>
      <c r="D28">
        <v>55.601999999999997</v>
      </c>
      <c r="E28">
        <v>13.053000000000001</v>
      </c>
      <c r="J28" t="s">
        <v>228</v>
      </c>
      <c r="K28">
        <v>7099</v>
      </c>
      <c r="L28">
        <v>633935</v>
      </c>
      <c r="M28">
        <v>89.299000000000007</v>
      </c>
      <c r="N28">
        <v>20.152000000000001</v>
      </c>
      <c r="S28" t="s">
        <v>298</v>
      </c>
      <c r="T28">
        <v>2476</v>
      </c>
      <c r="U28">
        <v>955375</v>
      </c>
      <c r="V28">
        <v>385.85399999999998</v>
      </c>
      <c r="W28">
        <v>30.370999999999999</v>
      </c>
    </row>
    <row r="29" spans="1:26" x14ac:dyDescent="0.3">
      <c r="A29" t="s">
        <v>160</v>
      </c>
      <c r="B29">
        <v>14634</v>
      </c>
      <c r="C29">
        <v>714458</v>
      </c>
      <c r="D29">
        <v>48.822000000000003</v>
      </c>
      <c r="E29">
        <v>22.712</v>
      </c>
      <c r="J29" t="s">
        <v>229</v>
      </c>
      <c r="K29">
        <v>6061</v>
      </c>
      <c r="L29">
        <v>562828</v>
      </c>
      <c r="M29">
        <v>92.861000000000004</v>
      </c>
      <c r="N29">
        <v>17.891999999999999</v>
      </c>
      <c r="S29" t="s">
        <v>299</v>
      </c>
      <c r="T29">
        <v>1577</v>
      </c>
      <c r="U29">
        <v>824531</v>
      </c>
      <c r="V29">
        <v>522.84799999999996</v>
      </c>
      <c r="W29">
        <v>26.210999999999999</v>
      </c>
    </row>
    <row r="30" spans="1:26" x14ac:dyDescent="0.3">
      <c r="A30" t="s">
        <v>161</v>
      </c>
      <c r="B30">
        <v>12911</v>
      </c>
      <c r="C30">
        <v>500587</v>
      </c>
      <c r="D30">
        <v>38.771999999999998</v>
      </c>
      <c r="E30">
        <v>15.913</v>
      </c>
      <c r="J30" t="s">
        <v>230</v>
      </c>
      <c r="K30">
        <v>5669</v>
      </c>
      <c r="L30">
        <v>460466</v>
      </c>
      <c r="M30">
        <v>81.224999999999994</v>
      </c>
      <c r="N30">
        <v>14.638</v>
      </c>
      <c r="S30" t="s">
        <v>300</v>
      </c>
      <c r="T30">
        <v>2201</v>
      </c>
      <c r="U30">
        <v>846448</v>
      </c>
      <c r="V30">
        <v>384.57400000000001</v>
      </c>
      <c r="W30">
        <v>26.908000000000001</v>
      </c>
    </row>
    <row r="31" spans="1:26" x14ac:dyDescent="0.3">
      <c r="A31" t="s">
        <v>162</v>
      </c>
      <c r="B31">
        <v>13274</v>
      </c>
      <c r="C31">
        <v>647934</v>
      </c>
      <c r="D31">
        <v>48.811999999999998</v>
      </c>
      <c r="E31">
        <v>20.597000000000001</v>
      </c>
      <c r="J31" t="s">
        <v>231</v>
      </c>
      <c r="K31">
        <v>3599</v>
      </c>
      <c r="L31">
        <v>304952</v>
      </c>
      <c r="M31">
        <v>84.731999999999999</v>
      </c>
      <c r="N31">
        <v>9.6940000000000008</v>
      </c>
      <c r="S31" t="s">
        <v>301</v>
      </c>
      <c r="T31">
        <v>2023</v>
      </c>
      <c r="U31">
        <v>923956</v>
      </c>
      <c r="V31">
        <v>456.726</v>
      </c>
      <c r="W31">
        <v>29.372</v>
      </c>
    </row>
    <row r="32" spans="1:26" x14ac:dyDescent="0.3">
      <c r="A32" t="s">
        <v>163</v>
      </c>
      <c r="B32">
        <v>15033</v>
      </c>
      <c r="C32">
        <v>489606</v>
      </c>
      <c r="D32">
        <v>32.569000000000003</v>
      </c>
      <c r="E32">
        <v>15.564</v>
      </c>
      <c r="J32" t="s">
        <v>232</v>
      </c>
      <c r="K32">
        <v>5894</v>
      </c>
      <c r="L32">
        <v>563774</v>
      </c>
      <c r="M32">
        <v>95.652000000000001</v>
      </c>
      <c r="N32">
        <v>17.922000000000001</v>
      </c>
      <c r="S32" t="s">
        <v>302</v>
      </c>
      <c r="T32">
        <v>1438</v>
      </c>
      <c r="U32">
        <v>885673</v>
      </c>
      <c r="V32">
        <v>615.90599999999995</v>
      </c>
      <c r="W32">
        <v>28.155000000000001</v>
      </c>
    </row>
    <row r="33" spans="1:23" x14ac:dyDescent="0.3">
      <c r="A33" t="s">
        <v>164</v>
      </c>
      <c r="B33">
        <v>10979</v>
      </c>
      <c r="C33">
        <v>411609</v>
      </c>
      <c r="D33">
        <v>37.491</v>
      </c>
      <c r="E33">
        <v>13.085000000000001</v>
      </c>
      <c r="J33" t="s">
        <v>233</v>
      </c>
      <c r="K33">
        <v>3909</v>
      </c>
      <c r="L33">
        <v>982015</v>
      </c>
      <c r="M33">
        <v>251.21899999999999</v>
      </c>
      <c r="N33">
        <v>31.216999999999999</v>
      </c>
      <c r="S33" t="s">
        <v>303</v>
      </c>
      <c r="T33">
        <v>2092</v>
      </c>
      <c r="U33">
        <v>736988</v>
      </c>
      <c r="V33">
        <v>352.28899999999999</v>
      </c>
      <c r="W33">
        <v>23.428000000000001</v>
      </c>
    </row>
    <row r="34" spans="1:23" x14ac:dyDescent="0.3">
      <c r="A34" t="s">
        <v>165</v>
      </c>
      <c r="B34">
        <v>8489</v>
      </c>
      <c r="C34">
        <v>263612</v>
      </c>
      <c r="D34">
        <v>31.053000000000001</v>
      </c>
      <c r="E34">
        <v>8.3800000000000008</v>
      </c>
      <c r="J34" t="s">
        <v>234</v>
      </c>
      <c r="K34">
        <v>6650</v>
      </c>
      <c r="L34">
        <v>546661</v>
      </c>
      <c r="M34">
        <v>82.204999999999998</v>
      </c>
      <c r="N34">
        <v>17.378</v>
      </c>
      <c r="S34" t="s">
        <v>304</v>
      </c>
      <c r="T34">
        <v>3296</v>
      </c>
      <c r="U34">
        <v>656618</v>
      </c>
      <c r="V34">
        <v>199.21700000000001</v>
      </c>
      <c r="W34">
        <v>20.873000000000001</v>
      </c>
    </row>
    <row r="35" spans="1:23" x14ac:dyDescent="0.3">
      <c r="A35" t="s">
        <v>166</v>
      </c>
      <c r="B35">
        <v>9211</v>
      </c>
      <c r="C35">
        <v>859206</v>
      </c>
      <c r="D35">
        <v>93.28</v>
      </c>
      <c r="E35">
        <v>27.312999999999999</v>
      </c>
      <c r="J35" t="s">
        <v>235</v>
      </c>
      <c r="K35">
        <v>1594</v>
      </c>
      <c r="L35">
        <v>1241183</v>
      </c>
      <c r="M35">
        <v>778.65899999999999</v>
      </c>
      <c r="N35">
        <v>39.456000000000003</v>
      </c>
      <c r="S35" t="s">
        <v>305</v>
      </c>
      <c r="T35">
        <v>2591</v>
      </c>
      <c r="U35">
        <v>613630</v>
      </c>
      <c r="V35">
        <v>236.83099999999999</v>
      </c>
      <c r="W35">
        <v>19.507000000000001</v>
      </c>
    </row>
    <row r="36" spans="1:23" x14ac:dyDescent="0.3">
      <c r="A36" t="s">
        <v>167</v>
      </c>
      <c r="B36">
        <v>4631</v>
      </c>
      <c r="C36">
        <v>815023</v>
      </c>
      <c r="D36">
        <v>175.99299999999999</v>
      </c>
      <c r="E36">
        <v>25.908999999999999</v>
      </c>
      <c r="J36" t="s">
        <v>236</v>
      </c>
      <c r="K36">
        <v>2435</v>
      </c>
      <c r="L36">
        <v>1271811</v>
      </c>
      <c r="M36">
        <v>522.30399999999997</v>
      </c>
      <c r="N36">
        <v>40.43</v>
      </c>
      <c r="S36" t="s">
        <v>306</v>
      </c>
      <c r="T36">
        <v>2974</v>
      </c>
      <c r="U36">
        <v>683638</v>
      </c>
      <c r="V36">
        <v>229.87200000000001</v>
      </c>
      <c r="W36">
        <v>21.731999999999999</v>
      </c>
    </row>
    <row r="37" spans="1:23" x14ac:dyDescent="0.3">
      <c r="A37" t="s">
        <v>168</v>
      </c>
      <c r="B37">
        <v>2964</v>
      </c>
      <c r="C37">
        <v>563833</v>
      </c>
      <c r="D37">
        <v>190.227</v>
      </c>
      <c r="E37">
        <v>17.923999999999999</v>
      </c>
      <c r="J37" t="s">
        <v>237</v>
      </c>
      <c r="K37">
        <v>1480</v>
      </c>
      <c r="L37">
        <v>1450844</v>
      </c>
      <c r="M37">
        <v>980.3</v>
      </c>
      <c r="N37">
        <v>46.121000000000002</v>
      </c>
      <c r="S37" t="s">
        <v>307</v>
      </c>
      <c r="T37">
        <v>2615</v>
      </c>
      <c r="U37">
        <v>564238</v>
      </c>
      <c r="V37">
        <v>215.77</v>
      </c>
      <c r="W37">
        <v>17.937000000000001</v>
      </c>
    </row>
    <row r="38" spans="1:23" x14ac:dyDescent="0.3">
      <c r="A38" t="s">
        <v>169</v>
      </c>
      <c r="B38">
        <v>6177</v>
      </c>
      <c r="C38">
        <v>709340</v>
      </c>
      <c r="D38">
        <v>114.836</v>
      </c>
      <c r="E38">
        <v>22.548999999999999</v>
      </c>
      <c r="J38" t="s">
        <v>238</v>
      </c>
      <c r="K38">
        <v>2070</v>
      </c>
      <c r="L38">
        <v>1579931</v>
      </c>
      <c r="M38">
        <v>763.25199999999995</v>
      </c>
      <c r="N38">
        <v>50.225000000000001</v>
      </c>
      <c r="S38" t="s">
        <v>308</v>
      </c>
      <c r="T38">
        <v>3657</v>
      </c>
      <c r="U38">
        <v>724305</v>
      </c>
      <c r="V38">
        <v>198.06</v>
      </c>
      <c r="W38">
        <v>23.024999999999999</v>
      </c>
    </row>
    <row r="39" spans="1:23" x14ac:dyDescent="0.3">
      <c r="A39" t="s">
        <v>170</v>
      </c>
      <c r="B39">
        <v>6358</v>
      </c>
      <c r="C39">
        <v>728664</v>
      </c>
      <c r="D39">
        <v>114.60599999999999</v>
      </c>
      <c r="E39">
        <v>23.164000000000001</v>
      </c>
      <c r="S39" t="s">
        <v>309</v>
      </c>
      <c r="T39">
        <v>1966</v>
      </c>
      <c r="U39">
        <v>439415</v>
      </c>
      <c r="V39">
        <v>223.50700000000001</v>
      </c>
      <c r="W39">
        <v>13.968999999999999</v>
      </c>
    </row>
    <row r="40" spans="1:23" x14ac:dyDescent="0.3">
      <c r="J40" t="s">
        <v>239</v>
      </c>
      <c r="K40">
        <v>1418</v>
      </c>
      <c r="L40">
        <v>899834</v>
      </c>
      <c r="M40">
        <v>634.58000000000004</v>
      </c>
      <c r="N40">
        <v>28.605</v>
      </c>
    </row>
    <row r="41" spans="1:23" x14ac:dyDescent="0.3">
      <c r="A41" t="s">
        <v>171</v>
      </c>
      <c r="B41">
        <v>7382</v>
      </c>
      <c r="C41">
        <v>401791</v>
      </c>
      <c r="D41">
        <v>54.427999999999997</v>
      </c>
      <c r="E41">
        <v>12.773</v>
      </c>
      <c r="J41" t="s">
        <v>240</v>
      </c>
      <c r="K41">
        <v>1289</v>
      </c>
      <c r="L41">
        <v>1390475</v>
      </c>
      <c r="M41">
        <v>1078.7239999999999</v>
      </c>
      <c r="N41">
        <v>44.201999999999998</v>
      </c>
      <c r="S41" t="s">
        <v>310</v>
      </c>
      <c r="T41">
        <v>1462</v>
      </c>
      <c r="U41">
        <v>1075293</v>
      </c>
      <c r="V41">
        <v>735.495</v>
      </c>
      <c r="W41">
        <v>34.183</v>
      </c>
    </row>
    <row r="42" spans="1:23" x14ac:dyDescent="0.3">
      <c r="A42" t="s">
        <v>172</v>
      </c>
      <c r="B42">
        <v>16196</v>
      </c>
      <c r="C42">
        <v>410573</v>
      </c>
      <c r="D42">
        <v>25.35</v>
      </c>
      <c r="E42">
        <v>13.052</v>
      </c>
      <c r="J42" t="s">
        <v>241</v>
      </c>
      <c r="K42">
        <v>1091</v>
      </c>
      <c r="L42">
        <v>1029611</v>
      </c>
      <c r="M42">
        <v>943.73099999999999</v>
      </c>
      <c r="N42">
        <v>32.729999999999997</v>
      </c>
      <c r="S42" t="s">
        <v>311</v>
      </c>
      <c r="T42">
        <v>1106</v>
      </c>
      <c r="U42">
        <v>993789</v>
      </c>
      <c r="V42">
        <v>898.54300000000001</v>
      </c>
      <c r="W42">
        <v>31.591999999999999</v>
      </c>
    </row>
    <row r="43" spans="1:23" x14ac:dyDescent="0.3">
      <c r="A43" t="s">
        <v>173</v>
      </c>
      <c r="B43">
        <v>9946</v>
      </c>
      <c r="C43">
        <v>287905</v>
      </c>
      <c r="D43">
        <v>28.946999999999999</v>
      </c>
      <c r="E43">
        <v>9.1519999999999992</v>
      </c>
      <c r="J43" t="s">
        <v>242</v>
      </c>
      <c r="K43">
        <v>2122</v>
      </c>
      <c r="L43">
        <v>1085436</v>
      </c>
      <c r="M43">
        <v>511.51600000000002</v>
      </c>
      <c r="N43">
        <v>34.505000000000003</v>
      </c>
      <c r="S43" t="s">
        <v>312</v>
      </c>
      <c r="T43">
        <v>918</v>
      </c>
      <c r="U43">
        <v>1135016</v>
      </c>
      <c r="V43">
        <v>1236.4010000000001</v>
      </c>
      <c r="W43">
        <v>36.081000000000003</v>
      </c>
    </row>
    <row r="44" spans="1:23" x14ac:dyDescent="0.3">
      <c r="A44" t="s">
        <v>174</v>
      </c>
      <c r="B44">
        <v>10123</v>
      </c>
      <c r="C44">
        <v>333491</v>
      </c>
      <c r="D44">
        <v>32.944000000000003</v>
      </c>
      <c r="E44">
        <v>10.601000000000001</v>
      </c>
      <c r="J44" t="s">
        <v>243</v>
      </c>
      <c r="K44">
        <v>2132</v>
      </c>
      <c r="L44">
        <v>1168896</v>
      </c>
      <c r="M44">
        <v>548.26300000000003</v>
      </c>
      <c r="N44">
        <v>37.158000000000001</v>
      </c>
      <c r="S44" t="s">
        <v>313</v>
      </c>
      <c r="T44">
        <v>747</v>
      </c>
      <c r="U44">
        <v>1356393</v>
      </c>
      <c r="V44">
        <v>1815.787</v>
      </c>
      <c r="W44">
        <v>43.119</v>
      </c>
    </row>
    <row r="45" spans="1:23" x14ac:dyDescent="0.3">
      <c r="A45" t="s">
        <v>175</v>
      </c>
      <c r="B45">
        <v>5549</v>
      </c>
      <c r="C45">
        <v>182240</v>
      </c>
      <c r="D45">
        <v>32.841999999999999</v>
      </c>
      <c r="E45">
        <v>5.7930000000000001</v>
      </c>
      <c r="J45" t="s">
        <v>244</v>
      </c>
      <c r="K45">
        <v>1362</v>
      </c>
      <c r="L45">
        <v>1292987</v>
      </c>
      <c r="M45">
        <v>949.33</v>
      </c>
      <c r="N45">
        <v>41.103000000000002</v>
      </c>
      <c r="S45" t="s">
        <v>314</v>
      </c>
      <c r="T45">
        <v>743</v>
      </c>
      <c r="U45">
        <v>1547732</v>
      </c>
      <c r="V45">
        <v>2083.085</v>
      </c>
      <c r="W45">
        <v>49.201000000000001</v>
      </c>
    </row>
    <row r="46" spans="1:23" x14ac:dyDescent="0.3">
      <c r="A46" t="s">
        <v>176</v>
      </c>
      <c r="B46">
        <v>7283</v>
      </c>
      <c r="C46">
        <v>333879</v>
      </c>
      <c r="D46">
        <v>45.844000000000001</v>
      </c>
      <c r="E46">
        <v>10.614000000000001</v>
      </c>
      <c r="J46" t="s">
        <v>245</v>
      </c>
      <c r="K46">
        <v>1519</v>
      </c>
      <c r="L46">
        <v>1332166</v>
      </c>
      <c r="M46">
        <v>877.00199999999995</v>
      </c>
      <c r="N46">
        <v>42.347999999999999</v>
      </c>
      <c r="S46" t="s">
        <v>315</v>
      </c>
      <c r="T46">
        <v>447</v>
      </c>
      <c r="U46">
        <v>1777660</v>
      </c>
      <c r="V46">
        <v>3976.8679999999999</v>
      </c>
      <c r="W46">
        <v>56.51</v>
      </c>
    </row>
    <row r="47" spans="1:23" x14ac:dyDescent="0.3">
      <c r="A47" t="s">
        <v>177</v>
      </c>
      <c r="B47">
        <v>3739</v>
      </c>
      <c r="C47">
        <v>733429</v>
      </c>
      <c r="D47">
        <v>196.15600000000001</v>
      </c>
      <c r="E47">
        <v>23.315000000000001</v>
      </c>
      <c r="J47" t="s">
        <v>246</v>
      </c>
      <c r="K47">
        <v>3849</v>
      </c>
      <c r="L47">
        <v>1089903</v>
      </c>
      <c r="M47">
        <v>283.16500000000002</v>
      </c>
      <c r="N47">
        <v>34.646999999999998</v>
      </c>
      <c r="S47" t="s">
        <v>316</v>
      </c>
      <c r="T47">
        <v>1643</v>
      </c>
      <c r="U47">
        <v>641146</v>
      </c>
      <c r="V47">
        <v>390.22899999999998</v>
      </c>
      <c r="W47">
        <v>20.381</v>
      </c>
    </row>
    <row r="48" spans="1:23" x14ac:dyDescent="0.3">
      <c r="A48" t="s">
        <v>178</v>
      </c>
      <c r="B48">
        <v>2568</v>
      </c>
      <c r="C48">
        <v>729359</v>
      </c>
      <c r="D48">
        <v>284.01799999999997</v>
      </c>
      <c r="E48">
        <v>23.186</v>
      </c>
      <c r="J48" t="s">
        <v>247</v>
      </c>
      <c r="K48">
        <v>3842</v>
      </c>
      <c r="L48">
        <v>1105040</v>
      </c>
      <c r="M48">
        <v>287.62099999999998</v>
      </c>
      <c r="N48">
        <v>35.128</v>
      </c>
      <c r="S48" t="s">
        <v>317</v>
      </c>
      <c r="T48">
        <v>1713</v>
      </c>
      <c r="U48">
        <v>786160</v>
      </c>
      <c r="V48">
        <v>458.93799999999999</v>
      </c>
      <c r="W48">
        <v>24.991</v>
      </c>
    </row>
    <row r="49" spans="1:23" x14ac:dyDescent="0.3">
      <c r="A49" t="s">
        <v>179</v>
      </c>
      <c r="B49">
        <v>3037</v>
      </c>
      <c r="C49">
        <v>773935</v>
      </c>
      <c r="D49">
        <v>254.83500000000001</v>
      </c>
      <c r="E49">
        <v>24.603000000000002</v>
      </c>
      <c r="J49" t="s">
        <v>248</v>
      </c>
      <c r="K49">
        <v>3660</v>
      </c>
      <c r="L49">
        <v>1291752</v>
      </c>
      <c r="M49">
        <v>352.93799999999999</v>
      </c>
      <c r="N49">
        <v>41.064</v>
      </c>
      <c r="S49" t="s">
        <v>318</v>
      </c>
      <c r="T49">
        <v>1815</v>
      </c>
      <c r="U49">
        <v>972857</v>
      </c>
      <c r="V49">
        <v>536.00900000000001</v>
      </c>
      <c r="W49">
        <v>30.925999999999998</v>
      </c>
    </row>
    <row r="50" spans="1:23" x14ac:dyDescent="0.3">
      <c r="A50" t="s">
        <v>180</v>
      </c>
      <c r="B50">
        <v>3317</v>
      </c>
      <c r="C50">
        <v>1000069</v>
      </c>
      <c r="D50">
        <v>301.49799999999999</v>
      </c>
      <c r="E50">
        <v>31.791</v>
      </c>
      <c r="J50" t="s">
        <v>249</v>
      </c>
      <c r="K50">
        <v>3317</v>
      </c>
      <c r="L50">
        <v>1411243</v>
      </c>
      <c r="M50">
        <v>425.45800000000003</v>
      </c>
      <c r="N50">
        <v>44.862000000000002</v>
      </c>
      <c r="S50" t="s">
        <v>319</v>
      </c>
      <c r="T50">
        <v>1879</v>
      </c>
      <c r="U50">
        <v>900053</v>
      </c>
      <c r="V50">
        <v>479.00599999999997</v>
      </c>
      <c r="W50">
        <v>28.611999999999998</v>
      </c>
    </row>
    <row r="51" spans="1:23" x14ac:dyDescent="0.3">
      <c r="A51" t="s">
        <v>181</v>
      </c>
      <c r="B51">
        <v>4448</v>
      </c>
      <c r="C51">
        <v>869494</v>
      </c>
      <c r="D51">
        <v>195.48</v>
      </c>
      <c r="E51">
        <v>27.64</v>
      </c>
      <c r="J51" t="s">
        <v>250</v>
      </c>
      <c r="K51">
        <v>2676</v>
      </c>
      <c r="L51">
        <v>1074464</v>
      </c>
      <c r="M51">
        <v>401.51900000000001</v>
      </c>
      <c r="N51">
        <v>34.155999999999999</v>
      </c>
    </row>
    <row r="52" spans="1:23" x14ac:dyDescent="0.3">
      <c r="A52" t="s">
        <v>182</v>
      </c>
      <c r="B52">
        <v>2028</v>
      </c>
      <c r="C52">
        <v>825917</v>
      </c>
      <c r="D52">
        <v>407.25700000000001</v>
      </c>
      <c r="E52">
        <v>26.254999999999999</v>
      </c>
      <c r="J52" t="s">
        <v>251</v>
      </c>
      <c r="K52">
        <v>3551</v>
      </c>
      <c r="L52">
        <v>1230482</v>
      </c>
      <c r="M52">
        <v>346.517</v>
      </c>
      <c r="N52">
        <v>39.116</v>
      </c>
      <c r="S52" t="s">
        <v>320</v>
      </c>
      <c r="T52">
        <v>2556</v>
      </c>
      <c r="U52">
        <v>682783</v>
      </c>
      <c r="V52">
        <v>267.12900000000002</v>
      </c>
      <c r="W52">
        <v>21.704999999999998</v>
      </c>
    </row>
    <row r="53" spans="1:23" x14ac:dyDescent="0.3">
      <c r="S53" t="s">
        <v>321</v>
      </c>
      <c r="T53">
        <v>2291</v>
      </c>
      <c r="U53">
        <v>607150</v>
      </c>
      <c r="V53">
        <v>265.01499999999999</v>
      </c>
      <c r="W53">
        <v>19.300999999999998</v>
      </c>
    </row>
    <row r="54" spans="1:23" x14ac:dyDescent="0.3">
      <c r="A54" t="s">
        <v>183</v>
      </c>
      <c r="B54">
        <v>2666</v>
      </c>
      <c r="C54">
        <v>95150</v>
      </c>
      <c r="D54">
        <v>35.69</v>
      </c>
      <c r="E54">
        <v>3.0249999999999999</v>
      </c>
      <c r="J54" t="s">
        <v>252</v>
      </c>
      <c r="K54">
        <v>3531</v>
      </c>
      <c r="L54">
        <v>751070</v>
      </c>
      <c r="M54">
        <v>212.70699999999999</v>
      </c>
      <c r="N54">
        <v>23.876000000000001</v>
      </c>
      <c r="S54" t="s">
        <v>322</v>
      </c>
      <c r="T54">
        <v>2317</v>
      </c>
      <c r="U54">
        <v>587704</v>
      </c>
      <c r="V54">
        <v>253.649</v>
      </c>
      <c r="W54">
        <v>18.683</v>
      </c>
    </row>
    <row r="55" spans="1:23" x14ac:dyDescent="0.3">
      <c r="A55" t="s">
        <v>184</v>
      </c>
      <c r="B55">
        <v>4378</v>
      </c>
      <c r="C55">
        <v>143719</v>
      </c>
      <c r="D55">
        <v>32.828000000000003</v>
      </c>
      <c r="E55">
        <v>4.569</v>
      </c>
      <c r="J55" t="s">
        <v>253</v>
      </c>
      <c r="K55">
        <v>4433</v>
      </c>
      <c r="L55">
        <v>713741</v>
      </c>
      <c r="M55">
        <v>161.006</v>
      </c>
      <c r="N55">
        <v>22.689</v>
      </c>
      <c r="S55" t="s">
        <v>323</v>
      </c>
      <c r="T55">
        <v>2933</v>
      </c>
      <c r="U55">
        <v>708113</v>
      </c>
      <c r="V55">
        <v>241.43</v>
      </c>
      <c r="W55">
        <v>22.51</v>
      </c>
    </row>
    <row r="56" spans="1:23" x14ac:dyDescent="0.3">
      <c r="A56" t="s">
        <v>185</v>
      </c>
      <c r="B56">
        <v>4903</v>
      </c>
      <c r="C56">
        <v>145961</v>
      </c>
      <c r="D56">
        <v>29.77</v>
      </c>
      <c r="E56">
        <v>4.6399999999999997</v>
      </c>
      <c r="J56" t="s">
        <v>254</v>
      </c>
      <c r="K56">
        <v>5622</v>
      </c>
      <c r="L56">
        <v>853160</v>
      </c>
      <c r="M56">
        <v>151.75399999999999</v>
      </c>
      <c r="N56">
        <v>27.120999999999999</v>
      </c>
      <c r="S56" t="s">
        <v>324</v>
      </c>
      <c r="T56">
        <v>3201</v>
      </c>
      <c r="U56">
        <v>649257</v>
      </c>
      <c r="V56">
        <v>202.82900000000001</v>
      </c>
      <c r="W56">
        <v>20.638999999999999</v>
      </c>
    </row>
    <row r="57" spans="1:23" x14ac:dyDescent="0.3">
      <c r="A57" t="s">
        <v>186</v>
      </c>
      <c r="B57">
        <v>10590</v>
      </c>
      <c r="C57">
        <v>275535</v>
      </c>
      <c r="D57">
        <v>26.018000000000001</v>
      </c>
      <c r="E57">
        <v>8.7590000000000003</v>
      </c>
      <c r="J57" t="s">
        <v>255</v>
      </c>
      <c r="K57">
        <v>4746</v>
      </c>
      <c r="L57">
        <v>794722</v>
      </c>
      <c r="M57">
        <v>167.45099999999999</v>
      </c>
      <c r="N57">
        <v>25.263999999999999</v>
      </c>
      <c r="S57" t="s">
        <v>325</v>
      </c>
      <c r="T57">
        <v>2951</v>
      </c>
      <c r="U57">
        <v>752382</v>
      </c>
      <c r="V57">
        <v>254.958</v>
      </c>
      <c r="W57">
        <v>23.917999999999999</v>
      </c>
    </row>
    <row r="58" spans="1:23" x14ac:dyDescent="0.3">
      <c r="A58" t="s">
        <v>187</v>
      </c>
      <c r="B58">
        <v>10002</v>
      </c>
      <c r="C58">
        <v>305469</v>
      </c>
      <c r="D58">
        <v>30.541</v>
      </c>
      <c r="E58">
        <v>9.7110000000000003</v>
      </c>
      <c r="J58" t="s">
        <v>256</v>
      </c>
      <c r="K58">
        <v>4504</v>
      </c>
      <c r="L58">
        <v>784479</v>
      </c>
      <c r="M58">
        <v>174.17400000000001</v>
      </c>
      <c r="N58">
        <v>24.937999999999999</v>
      </c>
      <c r="S58" t="s">
        <v>326</v>
      </c>
      <c r="T58">
        <v>6583</v>
      </c>
      <c r="U58">
        <v>748232</v>
      </c>
      <c r="V58">
        <v>113.661</v>
      </c>
      <c r="W58">
        <v>23.786000000000001</v>
      </c>
    </row>
    <row r="59" spans="1:23" x14ac:dyDescent="0.3">
      <c r="A59" t="s">
        <v>188</v>
      </c>
      <c r="B59">
        <v>7535</v>
      </c>
      <c r="C59">
        <v>200893</v>
      </c>
      <c r="D59">
        <v>26.661000000000001</v>
      </c>
      <c r="E59">
        <v>6.3860000000000001</v>
      </c>
      <c r="J59" t="s">
        <v>257</v>
      </c>
      <c r="K59">
        <v>7408</v>
      </c>
      <c r="L59">
        <v>878467</v>
      </c>
      <c r="M59">
        <v>118.584</v>
      </c>
      <c r="N59">
        <v>27.925999999999998</v>
      </c>
      <c r="S59" t="s">
        <v>327</v>
      </c>
      <c r="T59">
        <v>5345</v>
      </c>
      <c r="U59">
        <v>600270</v>
      </c>
      <c r="V59">
        <v>112.30500000000001</v>
      </c>
      <c r="W59">
        <v>19.082000000000001</v>
      </c>
    </row>
    <row r="60" spans="1:23" x14ac:dyDescent="0.3">
      <c r="A60" t="s">
        <v>189</v>
      </c>
      <c r="B60">
        <v>5246</v>
      </c>
      <c r="C60">
        <v>220469</v>
      </c>
      <c r="D60">
        <v>42.026000000000003</v>
      </c>
      <c r="E60">
        <v>7.0090000000000003</v>
      </c>
      <c r="J60" t="s">
        <v>258</v>
      </c>
      <c r="K60">
        <v>8802</v>
      </c>
      <c r="L60">
        <v>778215</v>
      </c>
      <c r="M60">
        <v>88.412999999999997</v>
      </c>
      <c r="N60">
        <v>24.739000000000001</v>
      </c>
      <c r="S60" t="s">
        <v>328</v>
      </c>
      <c r="T60">
        <v>2385</v>
      </c>
      <c r="U60">
        <v>393460</v>
      </c>
      <c r="V60">
        <v>164.97300000000001</v>
      </c>
      <c r="W60">
        <v>12.507999999999999</v>
      </c>
    </row>
    <row r="61" spans="1:23" x14ac:dyDescent="0.3">
      <c r="A61" t="s">
        <v>190</v>
      </c>
      <c r="B61">
        <v>8290</v>
      </c>
      <c r="C61">
        <v>274309</v>
      </c>
      <c r="D61">
        <v>33.088999999999999</v>
      </c>
      <c r="E61">
        <v>8.7200000000000006</v>
      </c>
      <c r="J61" t="s">
        <v>259</v>
      </c>
      <c r="K61">
        <v>6028</v>
      </c>
      <c r="L61">
        <v>793026</v>
      </c>
      <c r="M61">
        <v>131.55699999999999</v>
      </c>
      <c r="N61">
        <v>25.21</v>
      </c>
      <c r="S61" t="s">
        <v>329</v>
      </c>
      <c r="T61">
        <v>3264</v>
      </c>
      <c r="U61">
        <v>557228</v>
      </c>
      <c r="V61">
        <v>170.71899999999999</v>
      </c>
      <c r="W61">
        <v>17.713999999999999</v>
      </c>
    </row>
    <row r="62" spans="1:23" x14ac:dyDescent="0.3">
      <c r="A62" t="s">
        <v>191</v>
      </c>
      <c r="B62">
        <v>9297</v>
      </c>
      <c r="C62">
        <v>278943</v>
      </c>
      <c r="D62">
        <v>30.004000000000001</v>
      </c>
      <c r="E62">
        <v>8.8670000000000009</v>
      </c>
      <c r="J62" t="s">
        <v>260</v>
      </c>
      <c r="K62">
        <v>3729</v>
      </c>
      <c r="L62">
        <v>918605</v>
      </c>
      <c r="M62">
        <v>246.34100000000001</v>
      </c>
      <c r="N62">
        <v>29.202000000000002</v>
      </c>
      <c r="S62" t="s">
        <v>330</v>
      </c>
      <c r="T62">
        <v>2395</v>
      </c>
      <c r="U62">
        <v>572567</v>
      </c>
      <c r="V62">
        <v>239.06800000000001</v>
      </c>
      <c r="W62">
        <v>18.201000000000001</v>
      </c>
    </row>
    <row r="63" spans="1:23" x14ac:dyDescent="0.3">
      <c r="A63" t="s">
        <v>192</v>
      </c>
      <c r="B63">
        <v>6194</v>
      </c>
      <c r="C63">
        <v>203692</v>
      </c>
      <c r="D63">
        <v>32.884999999999998</v>
      </c>
      <c r="E63">
        <v>6.4749999999999996</v>
      </c>
      <c r="S63" t="s">
        <v>331</v>
      </c>
      <c r="T63">
        <v>4143</v>
      </c>
      <c r="U63">
        <v>615422</v>
      </c>
      <c r="V63">
        <v>148.54499999999999</v>
      </c>
      <c r="W63">
        <v>19.564</v>
      </c>
    </row>
    <row r="64" spans="1:23" x14ac:dyDescent="0.3">
      <c r="A64" t="s">
        <v>193</v>
      </c>
      <c r="B64">
        <v>6406</v>
      </c>
      <c r="C64">
        <v>240237</v>
      </c>
      <c r="D64">
        <v>37.502000000000002</v>
      </c>
      <c r="E64">
        <v>7.6369999999999996</v>
      </c>
      <c r="J64" t="s">
        <v>261</v>
      </c>
      <c r="K64">
        <v>2274</v>
      </c>
      <c r="L64">
        <v>1380714</v>
      </c>
      <c r="M64">
        <v>607.17399999999998</v>
      </c>
      <c r="N64">
        <v>43.892000000000003</v>
      </c>
    </row>
    <row r="65" spans="1:23" x14ac:dyDescent="0.3">
      <c r="A65" t="s">
        <v>194</v>
      </c>
      <c r="B65">
        <v>5273</v>
      </c>
      <c r="C65">
        <v>183121</v>
      </c>
      <c r="D65">
        <v>34.728000000000002</v>
      </c>
      <c r="E65">
        <v>5.8209999999999997</v>
      </c>
      <c r="J65" t="s">
        <v>262</v>
      </c>
      <c r="K65">
        <v>2069</v>
      </c>
      <c r="L65">
        <v>1626989</v>
      </c>
      <c r="M65">
        <v>786.36500000000001</v>
      </c>
      <c r="N65">
        <v>51.720999999999997</v>
      </c>
      <c r="S65" t="s">
        <v>332</v>
      </c>
      <c r="T65">
        <v>3013</v>
      </c>
      <c r="U65">
        <v>833591</v>
      </c>
      <c r="V65">
        <v>276.66500000000002</v>
      </c>
      <c r="W65">
        <v>26.498999999999999</v>
      </c>
    </row>
    <row r="66" spans="1:23" x14ac:dyDescent="0.3">
      <c r="J66" t="s">
        <v>263</v>
      </c>
      <c r="K66">
        <v>2024</v>
      </c>
      <c r="L66">
        <v>1240279</v>
      </c>
      <c r="M66">
        <v>612.78599999999994</v>
      </c>
      <c r="N66">
        <v>39.427</v>
      </c>
      <c r="S66" t="s">
        <v>333</v>
      </c>
      <c r="T66">
        <v>2692</v>
      </c>
      <c r="U66">
        <v>785120</v>
      </c>
      <c r="V66">
        <v>291.649</v>
      </c>
      <c r="W66">
        <v>24.957999999999998</v>
      </c>
    </row>
    <row r="67" spans="1:23" x14ac:dyDescent="0.3">
      <c r="A67" t="s">
        <v>195</v>
      </c>
      <c r="B67">
        <v>7882</v>
      </c>
      <c r="C67">
        <v>246504</v>
      </c>
      <c r="D67">
        <v>31.274000000000001</v>
      </c>
      <c r="E67">
        <v>7.8360000000000003</v>
      </c>
      <c r="J67" t="s">
        <v>264</v>
      </c>
      <c r="K67">
        <v>1970</v>
      </c>
      <c r="L67">
        <v>1596898</v>
      </c>
      <c r="M67">
        <v>810.60799999999995</v>
      </c>
      <c r="N67">
        <v>50.764000000000003</v>
      </c>
      <c r="S67" t="s">
        <v>334</v>
      </c>
      <c r="T67">
        <v>4005</v>
      </c>
      <c r="U67">
        <v>852140</v>
      </c>
      <c r="V67">
        <v>212.76900000000001</v>
      </c>
      <c r="W67">
        <v>27.088999999999999</v>
      </c>
    </row>
    <row r="68" spans="1:23" x14ac:dyDescent="0.3">
      <c r="A68" t="s">
        <v>196</v>
      </c>
      <c r="B68">
        <v>4689</v>
      </c>
      <c r="C68">
        <v>183640</v>
      </c>
      <c r="D68">
        <v>39.164000000000001</v>
      </c>
      <c r="E68">
        <v>5.8380000000000001</v>
      </c>
      <c r="J68" t="s">
        <v>265</v>
      </c>
      <c r="K68">
        <v>2284</v>
      </c>
      <c r="L68">
        <v>1618718</v>
      </c>
      <c r="M68">
        <v>708.721</v>
      </c>
      <c r="N68">
        <v>51.457999999999998</v>
      </c>
      <c r="S68" t="s">
        <v>335</v>
      </c>
      <c r="T68">
        <v>2498</v>
      </c>
      <c r="U68">
        <v>708901</v>
      </c>
      <c r="V68">
        <v>283.78699999999998</v>
      </c>
      <c r="W68">
        <v>22.535</v>
      </c>
    </row>
    <row r="69" spans="1:23" x14ac:dyDescent="0.3">
      <c r="A69" t="s">
        <v>197</v>
      </c>
      <c r="B69">
        <v>4051</v>
      </c>
      <c r="C69">
        <v>168097</v>
      </c>
      <c r="D69">
        <v>41.494999999999997</v>
      </c>
      <c r="E69">
        <v>5.3440000000000003</v>
      </c>
      <c r="J69" t="s">
        <v>266</v>
      </c>
      <c r="K69">
        <v>2806</v>
      </c>
      <c r="L69">
        <v>1897211</v>
      </c>
      <c r="M69">
        <v>676.12699999999995</v>
      </c>
      <c r="N69">
        <v>60.311</v>
      </c>
      <c r="S69" t="s">
        <v>336</v>
      </c>
      <c r="T69">
        <v>2166</v>
      </c>
      <c r="U69">
        <v>618867</v>
      </c>
      <c r="V69">
        <v>285.71899999999999</v>
      </c>
      <c r="W69">
        <v>19.672999999999998</v>
      </c>
    </row>
    <row r="70" spans="1:23" x14ac:dyDescent="0.3">
      <c r="A70" t="s">
        <v>198</v>
      </c>
      <c r="B70">
        <v>6607</v>
      </c>
      <c r="C70">
        <v>326566</v>
      </c>
      <c r="D70">
        <v>49.427</v>
      </c>
      <c r="E70">
        <v>10.381</v>
      </c>
      <c r="J70" t="s">
        <v>267</v>
      </c>
      <c r="K70">
        <v>1469</v>
      </c>
      <c r="L70">
        <v>1990010</v>
      </c>
      <c r="M70">
        <v>1354.67</v>
      </c>
      <c r="N70">
        <v>63.261000000000003</v>
      </c>
      <c r="S70" t="s">
        <v>337</v>
      </c>
      <c r="T70">
        <v>1813</v>
      </c>
      <c r="U70">
        <v>763022</v>
      </c>
      <c r="V70">
        <v>420.86200000000002</v>
      </c>
      <c r="W70">
        <v>24.256</v>
      </c>
    </row>
    <row r="71" spans="1:23" x14ac:dyDescent="0.3">
      <c r="A71" t="s">
        <v>199</v>
      </c>
      <c r="B71">
        <v>8196</v>
      </c>
      <c r="C71">
        <v>323874</v>
      </c>
      <c r="D71">
        <v>39.515999999999998</v>
      </c>
      <c r="E71">
        <v>10.295999999999999</v>
      </c>
      <c r="J71" t="s">
        <v>268</v>
      </c>
      <c r="K71">
        <v>2856</v>
      </c>
      <c r="L71">
        <v>1404507</v>
      </c>
      <c r="M71">
        <v>491.774</v>
      </c>
      <c r="N71">
        <v>44.648000000000003</v>
      </c>
      <c r="S71" t="s">
        <v>338</v>
      </c>
      <c r="T71">
        <v>4055</v>
      </c>
      <c r="U71">
        <v>762842</v>
      </c>
      <c r="V71">
        <v>188.124</v>
      </c>
      <c r="W71">
        <v>24.25</v>
      </c>
    </row>
    <row r="72" spans="1:23" x14ac:dyDescent="0.3">
      <c r="A72" t="s">
        <v>200</v>
      </c>
      <c r="B72">
        <v>7767</v>
      </c>
      <c r="C72">
        <v>300399</v>
      </c>
      <c r="D72">
        <v>38.676000000000002</v>
      </c>
      <c r="E72">
        <v>9.5489999999999995</v>
      </c>
      <c r="J72" t="s">
        <v>269</v>
      </c>
      <c r="K72">
        <v>1865</v>
      </c>
      <c r="L72">
        <v>1234952</v>
      </c>
      <c r="M72">
        <v>662.173</v>
      </c>
      <c r="N72">
        <v>39.258000000000003</v>
      </c>
      <c r="S72" t="s">
        <v>339</v>
      </c>
      <c r="T72">
        <v>3561</v>
      </c>
      <c r="U72">
        <v>789001</v>
      </c>
      <c r="V72">
        <v>221.56700000000001</v>
      </c>
      <c r="W72">
        <v>25.082000000000001</v>
      </c>
    </row>
    <row r="73" spans="1:23" x14ac:dyDescent="0.3">
      <c r="A73" t="s">
        <v>201</v>
      </c>
      <c r="B73">
        <v>14517</v>
      </c>
      <c r="C73">
        <v>384216</v>
      </c>
      <c r="D73">
        <v>26.466999999999999</v>
      </c>
      <c r="E73">
        <v>12.214</v>
      </c>
      <c r="J73" t="s">
        <v>270</v>
      </c>
      <c r="K73">
        <v>1988</v>
      </c>
      <c r="L73">
        <v>1257327</v>
      </c>
      <c r="M73">
        <v>632.45799999999997</v>
      </c>
      <c r="N73">
        <v>39.969000000000001</v>
      </c>
      <c r="S73" t="s">
        <v>340</v>
      </c>
      <c r="T73">
        <v>1996</v>
      </c>
      <c r="U73">
        <v>653613</v>
      </c>
      <c r="V73">
        <v>327.46100000000001</v>
      </c>
      <c r="W73">
        <v>20.777999999999999</v>
      </c>
    </row>
    <row r="74" spans="1:23" x14ac:dyDescent="0.3">
      <c r="A74" t="s">
        <v>202</v>
      </c>
      <c r="B74">
        <v>3526</v>
      </c>
      <c r="C74">
        <v>177870</v>
      </c>
      <c r="D74">
        <v>50.445</v>
      </c>
      <c r="E74">
        <v>5.6539999999999999</v>
      </c>
      <c r="J74" t="s">
        <v>271</v>
      </c>
      <c r="K74">
        <v>2243</v>
      </c>
      <c r="L74">
        <v>1587843</v>
      </c>
      <c r="M74">
        <v>707.91</v>
      </c>
      <c r="N74">
        <v>50.475999999999999</v>
      </c>
      <c r="S74" t="s">
        <v>341</v>
      </c>
      <c r="T74">
        <v>2214</v>
      </c>
      <c r="U74">
        <v>406191</v>
      </c>
      <c r="V74">
        <v>183.465</v>
      </c>
      <c r="W74">
        <v>12.912000000000001</v>
      </c>
    </row>
    <row r="75" spans="1:23" x14ac:dyDescent="0.3">
      <c r="A75" t="s">
        <v>203</v>
      </c>
      <c r="B75">
        <v>5673</v>
      </c>
      <c r="C75">
        <v>236399</v>
      </c>
      <c r="D75">
        <v>41.670999999999999</v>
      </c>
      <c r="E75">
        <v>7.5149999999999997</v>
      </c>
      <c r="J75" t="s">
        <v>272</v>
      </c>
      <c r="K75">
        <v>1450</v>
      </c>
      <c r="L75">
        <v>996459</v>
      </c>
      <c r="M75">
        <v>687.21299999999997</v>
      </c>
      <c r="N75">
        <v>31.677</v>
      </c>
      <c r="S75" t="s">
        <v>342</v>
      </c>
      <c r="T75">
        <v>1662</v>
      </c>
      <c r="U75">
        <v>526417</v>
      </c>
      <c r="V75">
        <v>316.73700000000002</v>
      </c>
      <c r="W75">
        <v>16.734000000000002</v>
      </c>
    </row>
    <row r="76" spans="1:23" x14ac:dyDescent="0.3">
      <c r="A76" t="s">
        <v>204</v>
      </c>
      <c r="B76">
        <v>4525</v>
      </c>
      <c r="C76">
        <v>261738</v>
      </c>
      <c r="D76">
        <v>57.843000000000004</v>
      </c>
      <c r="E76">
        <v>8.32</v>
      </c>
      <c r="J76" t="s">
        <v>273</v>
      </c>
      <c r="K76">
        <v>1226</v>
      </c>
      <c r="L76">
        <v>1017830</v>
      </c>
      <c r="M76">
        <v>830.20399999999995</v>
      </c>
      <c r="N76">
        <v>32.356000000000002</v>
      </c>
      <c r="S76" t="s">
        <v>343</v>
      </c>
      <c r="T76">
        <v>3642</v>
      </c>
      <c r="U76">
        <v>719915</v>
      </c>
      <c r="V76">
        <v>197.67</v>
      </c>
      <c r="W76">
        <v>22.885000000000002</v>
      </c>
    </row>
    <row r="78" spans="1:23" x14ac:dyDescent="0.3">
      <c r="A78" t="s">
        <v>205</v>
      </c>
      <c r="B78">
        <v>4982</v>
      </c>
      <c r="C78">
        <v>215530</v>
      </c>
      <c r="D78">
        <v>43.262</v>
      </c>
      <c r="E78">
        <v>6.8520000000000003</v>
      </c>
      <c r="J78" t="s">
        <v>274</v>
      </c>
      <c r="K78">
        <v>15055</v>
      </c>
      <c r="L78">
        <v>854671</v>
      </c>
      <c r="M78">
        <v>56.77</v>
      </c>
      <c r="N78">
        <v>27.169</v>
      </c>
      <c r="S78" t="s">
        <v>344</v>
      </c>
      <c r="T78">
        <v>2210</v>
      </c>
      <c r="U78">
        <v>882108</v>
      </c>
      <c r="V78">
        <v>399.14400000000001</v>
      </c>
      <c r="W78">
        <v>28.041</v>
      </c>
    </row>
    <row r="79" spans="1:23" x14ac:dyDescent="0.3">
      <c r="A79" t="s">
        <v>206</v>
      </c>
      <c r="B79">
        <v>10370</v>
      </c>
      <c r="C79">
        <v>302355</v>
      </c>
      <c r="D79">
        <v>29.157</v>
      </c>
      <c r="E79">
        <v>9.6120000000000001</v>
      </c>
      <c r="J79" t="s">
        <v>275</v>
      </c>
      <c r="K79">
        <v>13389</v>
      </c>
      <c r="L79">
        <v>538450</v>
      </c>
      <c r="M79">
        <v>40.216000000000001</v>
      </c>
      <c r="N79">
        <v>17.117000000000001</v>
      </c>
      <c r="S79" t="s">
        <v>345</v>
      </c>
      <c r="T79">
        <v>2534</v>
      </c>
      <c r="U79">
        <v>707936</v>
      </c>
      <c r="V79">
        <v>279.375</v>
      </c>
      <c r="W79">
        <v>22.504999999999999</v>
      </c>
    </row>
    <row r="80" spans="1:23" x14ac:dyDescent="0.3">
      <c r="A80" t="s">
        <v>207</v>
      </c>
      <c r="B80">
        <v>6313</v>
      </c>
      <c r="C80">
        <v>223414</v>
      </c>
      <c r="D80">
        <v>35.39</v>
      </c>
      <c r="E80">
        <v>7.1020000000000003</v>
      </c>
      <c r="J80" t="s">
        <v>276</v>
      </c>
      <c r="K80">
        <v>8652</v>
      </c>
      <c r="L80">
        <v>326923</v>
      </c>
      <c r="M80">
        <v>37.786000000000001</v>
      </c>
      <c r="N80">
        <v>10.393000000000001</v>
      </c>
      <c r="S80" t="s">
        <v>346</v>
      </c>
      <c r="T80">
        <v>2906</v>
      </c>
      <c r="U80">
        <v>792513</v>
      </c>
      <c r="V80">
        <v>272.71600000000001</v>
      </c>
      <c r="W80">
        <v>25.193000000000001</v>
      </c>
    </row>
    <row r="81" spans="1:23" x14ac:dyDescent="0.3">
      <c r="A81" t="s">
        <v>208</v>
      </c>
      <c r="B81">
        <v>6482</v>
      </c>
      <c r="C81">
        <v>226883</v>
      </c>
      <c r="D81">
        <v>35.002000000000002</v>
      </c>
      <c r="E81">
        <v>7.2119999999999997</v>
      </c>
      <c r="J81" t="s">
        <v>277</v>
      </c>
      <c r="K81">
        <v>12200</v>
      </c>
      <c r="L81">
        <v>431176</v>
      </c>
      <c r="M81">
        <v>35.341999999999999</v>
      </c>
      <c r="N81">
        <v>13.707000000000001</v>
      </c>
      <c r="S81" t="s">
        <v>347</v>
      </c>
      <c r="T81">
        <v>5064</v>
      </c>
      <c r="U81">
        <v>756655</v>
      </c>
      <c r="V81">
        <v>149.41800000000001</v>
      </c>
      <c r="W81">
        <v>24.053000000000001</v>
      </c>
    </row>
    <row r="82" spans="1:23" x14ac:dyDescent="0.3">
      <c r="A82" t="s">
        <v>209</v>
      </c>
      <c r="B82">
        <v>3498</v>
      </c>
      <c r="C82">
        <v>247589</v>
      </c>
      <c r="D82">
        <v>70.78</v>
      </c>
      <c r="E82">
        <v>7.8710000000000004</v>
      </c>
      <c r="J82" t="s">
        <v>278</v>
      </c>
      <c r="K82">
        <v>11450</v>
      </c>
      <c r="L82">
        <v>416983</v>
      </c>
      <c r="M82">
        <v>36.417999999999999</v>
      </c>
      <c r="N82">
        <v>13.256</v>
      </c>
      <c r="S82" t="s">
        <v>348</v>
      </c>
      <c r="T82">
        <v>2429</v>
      </c>
      <c r="U82">
        <v>944315</v>
      </c>
      <c r="V82">
        <v>388.767</v>
      </c>
      <c r="W82">
        <v>30.018999999999998</v>
      </c>
    </row>
    <row r="83" spans="1:23" x14ac:dyDescent="0.3">
      <c r="A83" t="s">
        <v>210</v>
      </c>
      <c r="B83">
        <v>4238</v>
      </c>
      <c r="C83">
        <v>255803</v>
      </c>
      <c r="D83">
        <v>60.359000000000002</v>
      </c>
      <c r="E83">
        <v>8.1319999999999997</v>
      </c>
      <c r="J83" t="s">
        <v>279</v>
      </c>
      <c r="K83">
        <v>9381</v>
      </c>
      <c r="L83">
        <v>476570</v>
      </c>
      <c r="M83">
        <v>50.802</v>
      </c>
      <c r="N83">
        <v>15.15</v>
      </c>
      <c r="S83" t="s">
        <v>349</v>
      </c>
      <c r="T83">
        <v>2817</v>
      </c>
      <c r="U83">
        <v>841919</v>
      </c>
      <c r="V83">
        <v>298.87099999999998</v>
      </c>
      <c r="W83">
        <v>26.763999999999999</v>
      </c>
    </row>
    <row r="84" spans="1:23" x14ac:dyDescent="0.3">
      <c r="A84" t="s">
        <v>211</v>
      </c>
      <c r="B84">
        <v>6826</v>
      </c>
      <c r="C84">
        <v>279188</v>
      </c>
      <c r="D84">
        <v>40.901000000000003</v>
      </c>
      <c r="E84">
        <v>8.875</v>
      </c>
      <c r="J84" t="s">
        <v>280</v>
      </c>
      <c r="K84">
        <v>4532</v>
      </c>
      <c r="L84">
        <v>248929</v>
      </c>
      <c r="M84">
        <v>54.927</v>
      </c>
      <c r="N84">
        <v>7.9130000000000003</v>
      </c>
      <c r="S84" t="s">
        <v>350</v>
      </c>
      <c r="T84">
        <v>3145</v>
      </c>
      <c r="U84">
        <v>814376</v>
      </c>
      <c r="V84">
        <v>258.94299999999998</v>
      </c>
      <c r="W84">
        <v>25.888000000000002</v>
      </c>
    </row>
    <row r="85" spans="1:23" x14ac:dyDescent="0.3">
      <c r="A85" t="s">
        <v>212</v>
      </c>
      <c r="B85">
        <v>4710</v>
      </c>
      <c r="C85">
        <v>172102</v>
      </c>
      <c r="D85">
        <v>36.54</v>
      </c>
      <c r="E85">
        <v>5.4710000000000001</v>
      </c>
      <c r="J85" t="s">
        <v>281</v>
      </c>
      <c r="K85">
        <v>7284</v>
      </c>
      <c r="L85">
        <v>193393</v>
      </c>
      <c r="M85">
        <v>26.55</v>
      </c>
      <c r="N85">
        <v>6.1479999999999997</v>
      </c>
      <c r="S85" t="s">
        <v>351</v>
      </c>
      <c r="T85">
        <v>2457</v>
      </c>
      <c r="U85">
        <v>648183</v>
      </c>
      <c r="V85">
        <v>263.81099999999998</v>
      </c>
      <c r="W85">
        <v>20.605</v>
      </c>
    </row>
    <row r="86" spans="1:23" x14ac:dyDescent="0.3">
      <c r="A86" t="s">
        <v>213</v>
      </c>
      <c r="B86">
        <v>6708</v>
      </c>
      <c r="C86">
        <v>295675</v>
      </c>
      <c r="D86">
        <v>44.078000000000003</v>
      </c>
      <c r="E86">
        <v>9.3989999999999991</v>
      </c>
      <c r="J86" t="s">
        <v>282</v>
      </c>
      <c r="K86">
        <v>4050</v>
      </c>
      <c r="L86">
        <v>164669</v>
      </c>
      <c r="M86">
        <v>40.658999999999999</v>
      </c>
      <c r="N86">
        <v>5.2350000000000003</v>
      </c>
      <c r="S86" t="s">
        <v>352</v>
      </c>
      <c r="T86">
        <v>3099</v>
      </c>
      <c r="U86">
        <v>649203</v>
      </c>
      <c r="V86">
        <v>209.488</v>
      </c>
      <c r="W86">
        <v>20.638000000000002</v>
      </c>
    </row>
    <row r="87" spans="1:23" x14ac:dyDescent="0.3">
      <c r="A87" t="s">
        <v>214</v>
      </c>
      <c r="B87">
        <v>11172</v>
      </c>
      <c r="C87">
        <v>374167</v>
      </c>
      <c r="D87">
        <v>33.491</v>
      </c>
      <c r="E87">
        <v>11.894</v>
      </c>
      <c r="J87" t="s">
        <v>283</v>
      </c>
      <c r="K87">
        <v>3897</v>
      </c>
      <c r="L87">
        <v>214619</v>
      </c>
      <c r="M87">
        <v>55.073</v>
      </c>
      <c r="N87">
        <v>6.8230000000000004</v>
      </c>
      <c r="S87" t="s">
        <v>353</v>
      </c>
      <c r="T87">
        <v>3357</v>
      </c>
      <c r="U87">
        <v>815537</v>
      </c>
      <c r="V87">
        <v>242.93600000000001</v>
      </c>
      <c r="W87">
        <v>25.925000000000001</v>
      </c>
    </row>
    <row r="88" spans="1:23" x14ac:dyDescent="0.3">
      <c r="A88" t="s">
        <v>215</v>
      </c>
      <c r="B88">
        <v>8054</v>
      </c>
      <c r="C88">
        <v>374799</v>
      </c>
      <c r="D88">
        <v>46.536000000000001</v>
      </c>
      <c r="E88">
        <v>11.914999999999999</v>
      </c>
      <c r="J88" t="s">
        <v>284</v>
      </c>
      <c r="K88">
        <v>5601</v>
      </c>
      <c r="L88">
        <v>171455</v>
      </c>
      <c r="M88">
        <v>30.611000000000001</v>
      </c>
      <c r="N88">
        <v>5.45</v>
      </c>
      <c r="S88" t="s">
        <v>354</v>
      </c>
      <c r="T88">
        <v>3248</v>
      </c>
      <c r="U88">
        <v>525204</v>
      </c>
      <c r="V88">
        <v>161.70099999999999</v>
      </c>
      <c r="W88">
        <v>16.696000000000002</v>
      </c>
    </row>
    <row r="89" spans="1:23" x14ac:dyDescent="0.3">
      <c r="J89" t="s">
        <v>285</v>
      </c>
      <c r="K89">
        <v>5148</v>
      </c>
      <c r="L89">
        <v>203632</v>
      </c>
      <c r="M89">
        <v>39.555999999999997</v>
      </c>
      <c r="N89">
        <v>6.4729999999999999</v>
      </c>
    </row>
    <row r="90" spans="1:23" x14ac:dyDescent="0.3">
      <c r="A90" t="s">
        <v>216</v>
      </c>
      <c r="B90">
        <v>4621</v>
      </c>
      <c r="C90">
        <v>315424</v>
      </c>
      <c r="D90">
        <v>68.259</v>
      </c>
      <c r="E90">
        <v>10.026999999999999</v>
      </c>
      <c r="S90" t="s">
        <v>355</v>
      </c>
      <c r="T90">
        <v>3463</v>
      </c>
      <c r="U90">
        <v>278639</v>
      </c>
      <c r="V90">
        <v>80.462000000000003</v>
      </c>
      <c r="W90">
        <v>8.8580000000000005</v>
      </c>
    </row>
    <row r="91" spans="1:23" x14ac:dyDescent="0.3">
      <c r="A91" t="s">
        <v>217</v>
      </c>
      <c r="B91">
        <v>5093</v>
      </c>
      <c r="C91">
        <v>262661</v>
      </c>
      <c r="D91">
        <v>51.573</v>
      </c>
      <c r="E91">
        <v>8.35</v>
      </c>
      <c r="J91" t="s">
        <v>286</v>
      </c>
      <c r="K91">
        <v>4309</v>
      </c>
      <c r="L91">
        <v>214418</v>
      </c>
      <c r="M91">
        <v>49.761000000000003</v>
      </c>
      <c r="N91">
        <v>6.8159999999999998</v>
      </c>
      <c r="S91" t="s">
        <v>356</v>
      </c>
      <c r="T91">
        <v>3140</v>
      </c>
      <c r="U91">
        <v>250286</v>
      </c>
      <c r="V91">
        <v>79.709000000000003</v>
      </c>
      <c r="W91">
        <v>7.9560000000000004</v>
      </c>
    </row>
    <row r="92" spans="1:23" x14ac:dyDescent="0.3">
      <c r="A92" t="s">
        <v>218</v>
      </c>
      <c r="B92">
        <v>6762</v>
      </c>
      <c r="C92">
        <v>305138</v>
      </c>
      <c r="D92">
        <v>45.125</v>
      </c>
      <c r="E92">
        <v>9.6999999999999993</v>
      </c>
      <c r="J92" t="s">
        <v>287</v>
      </c>
      <c r="K92">
        <v>4783</v>
      </c>
      <c r="L92">
        <v>231924</v>
      </c>
      <c r="M92">
        <v>48.488999999999997</v>
      </c>
      <c r="N92">
        <v>7.3730000000000002</v>
      </c>
      <c r="S92" t="s">
        <v>357</v>
      </c>
      <c r="T92">
        <v>2266</v>
      </c>
      <c r="U92">
        <v>191422</v>
      </c>
      <c r="V92">
        <v>84.475999999999999</v>
      </c>
      <c r="W92">
        <v>6.085</v>
      </c>
    </row>
    <row r="93" spans="1:23" x14ac:dyDescent="0.3">
      <c r="A93" t="s">
        <v>219</v>
      </c>
      <c r="B93">
        <v>5991</v>
      </c>
      <c r="C93">
        <v>207197</v>
      </c>
      <c r="D93">
        <v>34.585000000000001</v>
      </c>
      <c r="E93">
        <v>6.5869999999999997</v>
      </c>
      <c r="J93" t="s">
        <v>288</v>
      </c>
      <c r="K93">
        <v>5164</v>
      </c>
      <c r="L93">
        <v>290970</v>
      </c>
      <c r="M93">
        <v>56.345999999999997</v>
      </c>
      <c r="N93">
        <v>9.25</v>
      </c>
      <c r="S93" t="s">
        <v>358</v>
      </c>
      <c r="T93">
        <v>2666</v>
      </c>
      <c r="U93">
        <v>182188</v>
      </c>
      <c r="V93">
        <v>68.337999999999994</v>
      </c>
      <c r="W93">
        <v>5.7919999999999998</v>
      </c>
    </row>
    <row r="94" spans="1:23" x14ac:dyDescent="0.3">
      <c r="A94" t="s">
        <v>220</v>
      </c>
      <c r="B94">
        <v>5337</v>
      </c>
      <c r="C94">
        <v>131596</v>
      </c>
      <c r="D94">
        <v>24.657</v>
      </c>
      <c r="E94">
        <v>4.1829999999999998</v>
      </c>
      <c r="J94" t="s">
        <v>289</v>
      </c>
      <c r="K94">
        <v>4307</v>
      </c>
      <c r="L94">
        <v>267253</v>
      </c>
      <c r="M94">
        <v>62.051000000000002</v>
      </c>
      <c r="N94">
        <v>8.4960000000000004</v>
      </c>
      <c r="S94" t="s">
        <v>359</v>
      </c>
      <c r="T94">
        <v>3919</v>
      </c>
      <c r="U94">
        <v>293109</v>
      </c>
      <c r="V94">
        <v>74.792000000000002</v>
      </c>
      <c r="W94">
        <v>9.3179999999999996</v>
      </c>
    </row>
    <row r="95" spans="1:23" x14ac:dyDescent="0.3">
      <c r="A95" t="s">
        <v>221</v>
      </c>
      <c r="B95">
        <v>10256</v>
      </c>
      <c r="C95">
        <v>370342</v>
      </c>
      <c r="D95">
        <v>36.11</v>
      </c>
      <c r="E95">
        <v>11.773</v>
      </c>
      <c r="J95" t="s">
        <v>290</v>
      </c>
      <c r="K95">
        <v>5469</v>
      </c>
      <c r="L95">
        <v>290271</v>
      </c>
      <c r="M95">
        <v>53.076000000000001</v>
      </c>
      <c r="N95">
        <v>9.2270000000000003</v>
      </c>
      <c r="S95" t="s">
        <v>360</v>
      </c>
      <c r="T95">
        <v>3414</v>
      </c>
      <c r="U95">
        <v>222942</v>
      </c>
      <c r="V95">
        <v>65.302000000000007</v>
      </c>
      <c r="W95">
        <v>7.0869999999999997</v>
      </c>
    </row>
    <row r="96" spans="1:23" x14ac:dyDescent="0.3">
      <c r="A96" t="s">
        <v>222</v>
      </c>
      <c r="B96">
        <v>5768</v>
      </c>
      <c r="C96">
        <v>182663</v>
      </c>
      <c r="D96">
        <v>31.667999999999999</v>
      </c>
      <c r="E96">
        <v>5.8070000000000004</v>
      </c>
      <c r="J96" t="s">
        <v>291</v>
      </c>
      <c r="K96">
        <v>6471</v>
      </c>
      <c r="L96">
        <v>364696</v>
      </c>
      <c r="M96">
        <v>56.359000000000002</v>
      </c>
      <c r="N96">
        <v>11.593</v>
      </c>
      <c r="S96" t="s">
        <v>361</v>
      </c>
      <c r="T96">
        <v>2544</v>
      </c>
      <c r="U96">
        <v>457558</v>
      </c>
      <c r="V96">
        <v>179.858</v>
      </c>
      <c r="W96">
        <v>14.545</v>
      </c>
    </row>
    <row r="97" spans="1:23" x14ac:dyDescent="0.3">
      <c r="A97" t="s">
        <v>223</v>
      </c>
      <c r="B97">
        <v>7795</v>
      </c>
      <c r="C97">
        <v>257174</v>
      </c>
      <c r="D97">
        <v>32.991999999999997</v>
      </c>
      <c r="E97">
        <v>8.1750000000000007</v>
      </c>
      <c r="J97" t="s">
        <v>292</v>
      </c>
      <c r="K97">
        <v>6144</v>
      </c>
      <c r="L97">
        <v>309006</v>
      </c>
      <c r="M97">
        <v>50.293999999999997</v>
      </c>
      <c r="N97">
        <v>9.8230000000000004</v>
      </c>
      <c r="S97" t="s">
        <v>362</v>
      </c>
      <c r="T97">
        <v>3838</v>
      </c>
      <c r="U97">
        <v>342397</v>
      </c>
      <c r="V97">
        <v>89.212000000000003</v>
      </c>
      <c r="W97">
        <v>10.885</v>
      </c>
    </row>
    <row r="98" spans="1:23" x14ac:dyDescent="0.3">
      <c r="A98" t="s">
        <v>224</v>
      </c>
      <c r="B98">
        <v>8260</v>
      </c>
      <c r="C98">
        <v>403299</v>
      </c>
      <c r="D98">
        <v>48.826000000000001</v>
      </c>
      <c r="E98">
        <v>12.821</v>
      </c>
      <c r="J98" t="s">
        <v>293</v>
      </c>
      <c r="K98">
        <v>3405</v>
      </c>
      <c r="L98">
        <v>207197</v>
      </c>
      <c r="M98">
        <v>60.850999999999999</v>
      </c>
      <c r="N98">
        <v>6.5869999999999997</v>
      </c>
      <c r="S98" t="s">
        <v>363</v>
      </c>
      <c r="T98">
        <v>4774</v>
      </c>
      <c r="U98">
        <v>403889</v>
      </c>
      <c r="V98">
        <v>84.602000000000004</v>
      </c>
      <c r="W98">
        <v>12.839</v>
      </c>
    </row>
    <row r="99" spans="1:23" x14ac:dyDescent="0.3">
      <c r="A99" t="s">
        <v>225</v>
      </c>
      <c r="B99">
        <v>4761</v>
      </c>
      <c r="C99">
        <v>326672</v>
      </c>
      <c r="D99">
        <v>68.614000000000004</v>
      </c>
      <c r="E99">
        <v>10.385</v>
      </c>
      <c r="J99" t="s">
        <v>294</v>
      </c>
      <c r="K99">
        <v>4925</v>
      </c>
      <c r="L99">
        <v>260752</v>
      </c>
      <c r="M99">
        <v>52.945</v>
      </c>
      <c r="N99">
        <v>8.2889999999999997</v>
      </c>
      <c r="S99" t="s">
        <v>364</v>
      </c>
      <c r="T99">
        <v>3143</v>
      </c>
      <c r="U99">
        <v>287206</v>
      </c>
      <c r="V99">
        <v>91.38</v>
      </c>
      <c r="W99">
        <v>9.1300000000000008</v>
      </c>
    </row>
    <row r="100" spans="1:23" x14ac:dyDescent="0.3">
      <c r="A100" t="s">
        <v>226</v>
      </c>
      <c r="B100">
        <v>6887</v>
      </c>
      <c r="C100">
        <v>372696</v>
      </c>
      <c r="D100">
        <v>54.116</v>
      </c>
      <c r="E100">
        <v>11.848000000000001</v>
      </c>
      <c r="J100" t="s">
        <v>295</v>
      </c>
      <c r="K100">
        <v>5161</v>
      </c>
      <c r="L100">
        <v>270222</v>
      </c>
      <c r="M100">
        <v>52.357999999999997</v>
      </c>
      <c r="N100">
        <v>8.59</v>
      </c>
      <c r="S100" t="s">
        <v>365</v>
      </c>
      <c r="T100">
        <v>3658</v>
      </c>
      <c r="U100">
        <v>571267</v>
      </c>
      <c r="V100">
        <v>156.16900000000001</v>
      </c>
      <c r="W100">
        <v>18.16</v>
      </c>
    </row>
    <row r="101" spans="1:23" x14ac:dyDescent="0.3">
      <c r="A101" t="s">
        <v>227</v>
      </c>
      <c r="B101">
        <v>8482</v>
      </c>
      <c r="C101">
        <v>399863</v>
      </c>
      <c r="D101">
        <v>47.143000000000001</v>
      </c>
      <c r="E101">
        <v>12.711</v>
      </c>
      <c r="J101" t="s">
        <v>296</v>
      </c>
      <c r="K101">
        <v>6515</v>
      </c>
      <c r="L101">
        <v>327939</v>
      </c>
      <c r="M101">
        <v>50.335999999999999</v>
      </c>
      <c r="N101">
        <v>10.425000000000001</v>
      </c>
      <c r="S101" t="s">
        <v>366</v>
      </c>
      <c r="T101">
        <v>4926</v>
      </c>
      <c r="U101">
        <v>369720</v>
      </c>
      <c r="V101">
        <v>75.055000000000007</v>
      </c>
      <c r="W101">
        <v>11.753</v>
      </c>
    </row>
    <row r="102" spans="1:23" x14ac:dyDescent="0.3">
      <c r="J102" t="s">
        <v>297</v>
      </c>
      <c r="K102">
        <v>5022</v>
      </c>
      <c r="L102">
        <v>221979</v>
      </c>
      <c r="M102">
        <v>44.201000000000001</v>
      </c>
      <c r="N102">
        <v>7.0570000000000004</v>
      </c>
    </row>
  </sheetData>
  <mergeCells count="6">
    <mergeCell ref="C1:H1"/>
    <mergeCell ref="L1:Q1"/>
    <mergeCell ref="U1:Z1"/>
    <mergeCell ref="B3:B22"/>
    <mergeCell ref="K3:K22"/>
    <mergeCell ref="T3:T22"/>
  </mergeCells>
  <hyperlinks>
    <hyperlink ref="A1" location="'Table of Contents'!A1" display="Home" xr:uid="{5DB1E4CE-4F5B-4E1E-A30B-CB8F64A28235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4BF4-6BF1-4CFB-AB8E-AE67F1278C8D}">
  <dimension ref="A1:Q38"/>
  <sheetViews>
    <sheetView workbookViewId="0">
      <selection activeCell="Q1" sqref="Q1"/>
    </sheetView>
  </sheetViews>
  <sheetFormatPr defaultRowHeight="14.4" x14ac:dyDescent="0.3"/>
  <sheetData>
    <row r="1" spans="1:17" x14ac:dyDescent="0.3">
      <c r="A1" t="s">
        <v>1098</v>
      </c>
      <c r="Q1" s="2" t="s">
        <v>52</v>
      </c>
    </row>
    <row r="17" spans="1:9" x14ac:dyDescent="0.3">
      <c r="A17" t="s">
        <v>1100</v>
      </c>
      <c r="I17" t="s">
        <v>1101</v>
      </c>
    </row>
    <row r="18" spans="1:9" x14ac:dyDescent="0.3">
      <c r="A18" t="s">
        <v>1099</v>
      </c>
    </row>
    <row r="35" spans="1:1" x14ac:dyDescent="0.3">
      <c r="A35" t="s">
        <v>1102</v>
      </c>
    </row>
    <row r="36" spans="1:1" x14ac:dyDescent="0.3">
      <c r="A36" t="s">
        <v>1103</v>
      </c>
    </row>
    <row r="38" spans="1:1" x14ac:dyDescent="0.3">
      <c r="A38" t="s">
        <v>1104</v>
      </c>
    </row>
  </sheetData>
  <hyperlinks>
    <hyperlink ref="Q1" location="'Table of Contents'!A1" display="Home" xr:uid="{4CC9E29D-B7F1-4335-A2A1-965BDDDE0D3D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A67A-6C0B-468A-BF5B-EBCE59F549C1}">
  <dimension ref="A1:W50"/>
  <sheetViews>
    <sheetView workbookViewId="0"/>
  </sheetViews>
  <sheetFormatPr defaultColWidth="8.88671875" defaultRowHeight="14.4" x14ac:dyDescent="0.3"/>
  <cols>
    <col min="1" max="1" width="13.5546875" style="3" bestFit="1" customWidth="1"/>
    <col min="2" max="2" width="15.88671875" style="3" bestFit="1" customWidth="1"/>
    <col min="3" max="3" width="10.5546875" style="3" bestFit="1" customWidth="1"/>
    <col min="4" max="4" width="12.5546875" style="3" bestFit="1" customWidth="1"/>
    <col min="5" max="5" width="8.88671875" style="3" bestFit="1"/>
    <col min="6" max="6" width="12.44140625" style="3" bestFit="1" customWidth="1"/>
    <col min="7" max="7" width="13" style="3" bestFit="1" customWidth="1"/>
    <col min="8" max="8" width="8.88671875" style="3"/>
    <col min="9" max="9" width="13.5546875" style="3" bestFit="1" customWidth="1"/>
    <col min="10" max="10" width="15.88671875" style="3" bestFit="1" customWidth="1"/>
    <col min="11" max="11" width="10.5546875" style="3" bestFit="1" customWidth="1"/>
    <col min="12" max="12" width="12.5546875" style="3" bestFit="1" customWidth="1"/>
    <col min="13" max="13" width="8.88671875" style="3" bestFit="1"/>
    <col min="14" max="14" width="12.44140625" style="3" bestFit="1" customWidth="1"/>
    <col min="15" max="15" width="13" style="3" bestFit="1" customWidth="1"/>
    <col min="16" max="16" width="8.88671875" style="3"/>
    <col min="17" max="17" width="13.5546875" style="3" bestFit="1" customWidth="1"/>
    <col min="18" max="18" width="15.88671875" style="3" bestFit="1" customWidth="1"/>
    <col min="19" max="19" width="10.5546875" style="3" bestFit="1" customWidth="1"/>
    <col min="20" max="20" width="12.5546875" style="3" bestFit="1" customWidth="1"/>
    <col min="21" max="21" width="8.88671875" style="3" bestFit="1"/>
    <col min="22" max="22" width="12.44140625" style="3" bestFit="1" customWidth="1"/>
    <col min="23" max="23" width="13" style="3" bestFit="1" customWidth="1"/>
    <col min="24" max="16384" width="8.88671875" style="3"/>
  </cols>
  <sheetData>
    <row r="1" spans="1:23" ht="15" thickBot="1" x14ac:dyDescent="0.35">
      <c r="A1" s="2" t="s">
        <v>52</v>
      </c>
    </row>
    <row r="2" spans="1:23" ht="58.2" thickBot="1" x14ac:dyDescent="0.35">
      <c r="A2" s="148" t="s">
        <v>121</v>
      </c>
      <c r="B2" s="149" t="s">
        <v>122</v>
      </c>
      <c r="C2" s="150" t="s">
        <v>123</v>
      </c>
      <c r="D2" s="151" t="s">
        <v>124</v>
      </c>
      <c r="E2" s="152" t="s">
        <v>125</v>
      </c>
      <c r="F2" s="153" t="s">
        <v>126</v>
      </c>
      <c r="G2" s="165" t="s">
        <v>127</v>
      </c>
      <c r="H2" s="153"/>
      <c r="I2" s="148" t="s">
        <v>121</v>
      </c>
      <c r="J2" s="149" t="s">
        <v>122</v>
      </c>
      <c r="K2" s="150" t="s">
        <v>123</v>
      </c>
      <c r="L2" s="151" t="s">
        <v>124</v>
      </c>
      <c r="M2" s="152" t="s">
        <v>125</v>
      </c>
      <c r="N2" s="153" t="s">
        <v>126</v>
      </c>
      <c r="O2" s="165" t="s">
        <v>127</v>
      </c>
      <c r="Q2" s="148" t="s">
        <v>121</v>
      </c>
      <c r="R2" s="149" t="s">
        <v>122</v>
      </c>
      <c r="S2" s="150" t="s">
        <v>123</v>
      </c>
      <c r="T2" s="151" t="s">
        <v>124</v>
      </c>
      <c r="U2" s="152" t="s">
        <v>125</v>
      </c>
      <c r="V2" s="153" t="s">
        <v>126</v>
      </c>
      <c r="W2" s="165" t="s">
        <v>127</v>
      </c>
    </row>
    <row r="3" spans="1:23" ht="15" thickBot="1" x14ac:dyDescent="0.35">
      <c r="A3" s="154" t="s">
        <v>128</v>
      </c>
      <c r="B3" s="616" t="s">
        <v>129</v>
      </c>
      <c r="C3" s="155">
        <v>1</v>
      </c>
      <c r="D3">
        <v>183.916</v>
      </c>
      <c r="E3">
        <v>106.15</v>
      </c>
      <c r="F3" s="156">
        <f t="shared" ref="F3:F50" si="0">D3-E3</f>
        <v>77.765999999999991</v>
      </c>
      <c r="G3" s="166">
        <f t="shared" ref="G3:G50" si="1">(F3/D3)*100</f>
        <v>42.283433741490676</v>
      </c>
      <c r="I3" s="157" t="s">
        <v>135</v>
      </c>
      <c r="J3" s="616" t="s">
        <v>129</v>
      </c>
      <c r="K3" s="155">
        <v>1</v>
      </c>
      <c r="L3">
        <v>182.059</v>
      </c>
      <c r="M3">
        <v>93.686000000000007</v>
      </c>
      <c r="N3" s="156">
        <f t="shared" ref="N3:N50" si="2">L3-M3</f>
        <v>88.37299999999999</v>
      </c>
      <c r="O3" s="166">
        <f t="shared" ref="O3:O50" si="3">(N3/L3)*100</f>
        <v>48.540857634063677</v>
      </c>
      <c r="Q3" s="158" t="s">
        <v>136</v>
      </c>
      <c r="R3" s="616" t="s">
        <v>129</v>
      </c>
      <c r="S3" s="155">
        <v>1</v>
      </c>
      <c r="T3">
        <v>190.852</v>
      </c>
      <c r="U3">
        <v>138.38399999999999</v>
      </c>
      <c r="V3" s="156">
        <f t="shared" ref="V3:V50" si="4">T3-U3</f>
        <v>52.468000000000018</v>
      </c>
      <c r="W3" s="166">
        <f t="shared" ref="W3:W50" si="5">(V3/T3)*100</f>
        <v>27.491459350701074</v>
      </c>
    </row>
    <row r="4" spans="1:23" ht="15" thickBot="1" x14ac:dyDescent="0.35">
      <c r="A4" s="159"/>
      <c r="B4" s="617"/>
      <c r="C4" s="160">
        <v>2</v>
      </c>
      <c r="D4">
        <v>172.9</v>
      </c>
      <c r="E4">
        <v>55.417000000000002</v>
      </c>
      <c r="F4" s="156">
        <f t="shared" si="0"/>
        <v>117.483</v>
      </c>
      <c r="G4" s="166">
        <f t="shared" si="1"/>
        <v>67.948525159051471</v>
      </c>
      <c r="I4" s="161"/>
      <c r="J4" s="617"/>
      <c r="K4" s="160">
        <v>2</v>
      </c>
      <c r="L4">
        <v>209.26900000000001</v>
      </c>
      <c r="M4">
        <f>2*62.424</f>
        <v>124.848</v>
      </c>
      <c r="N4" s="156">
        <f t="shared" si="2"/>
        <v>84.421000000000006</v>
      </c>
      <c r="O4" s="166">
        <f t="shared" si="3"/>
        <v>40.3409009456728</v>
      </c>
      <c r="Q4" s="162"/>
      <c r="R4" s="617"/>
      <c r="S4" s="160">
        <v>2</v>
      </c>
      <c r="T4">
        <v>186.655</v>
      </c>
      <c r="U4">
        <v>115.437</v>
      </c>
      <c r="V4" s="156">
        <f t="shared" si="4"/>
        <v>71.218000000000004</v>
      </c>
      <c r="W4" s="166">
        <f t="shared" si="5"/>
        <v>38.154884680292525</v>
      </c>
    </row>
    <row r="5" spans="1:23" ht="15" thickBot="1" x14ac:dyDescent="0.35">
      <c r="A5" s="159"/>
      <c r="B5" s="617"/>
      <c r="C5" s="160">
        <v>3</v>
      </c>
      <c r="D5">
        <v>170.93600000000001</v>
      </c>
      <c r="E5">
        <v>28.045999999999999</v>
      </c>
      <c r="F5" s="156">
        <f t="shared" si="0"/>
        <v>142.89000000000001</v>
      </c>
      <c r="G5" s="166">
        <f t="shared" si="1"/>
        <v>83.592689661627745</v>
      </c>
      <c r="I5" s="161"/>
      <c r="J5" s="617"/>
      <c r="K5" s="160">
        <v>3</v>
      </c>
      <c r="L5">
        <v>212.13499999999999</v>
      </c>
      <c r="M5">
        <v>91.956000000000003</v>
      </c>
      <c r="N5" s="156">
        <f t="shared" si="2"/>
        <v>120.17899999999999</v>
      </c>
      <c r="O5" s="166">
        <f t="shared" si="3"/>
        <v>56.652131897140968</v>
      </c>
      <c r="Q5" s="162"/>
      <c r="R5" s="617"/>
      <c r="S5" s="160">
        <v>3</v>
      </c>
      <c r="T5">
        <v>186.92400000000001</v>
      </c>
      <c r="U5">
        <v>125.837</v>
      </c>
      <c r="V5" s="156">
        <f t="shared" si="4"/>
        <v>61.087000000000003</v>
      </c>
      <c r="W5" s="166">
        <f t="shared" si="5"/>
        <v>32.680126682501978</v>
      </c>
    </row>
    <row r="6" spans="1:23" ht="15" thickBot="1" x14ac:dyDescent="0.35">
      <c r="A6" s="159"/>
      <c r="B6" s="617"/>
      <c r="C6" s="160">
        <v>4</v>
      </c>
      <c r="D6">
        <v>179.37700000000001</v>
      </c>
      <c r="E6">
        <v>84.832999999999998</v>
      </c>
      <c r="F6" s="156">
        <f t="shared" si="0"/>
        <v>94.544000000000011</v>
      </c>
      <c r="G6" s="166">
        <f t="shared" si="1"/>
        <v>52.706868773588589</v>
      </c>
      <c r="I6" s="161"/>
      <c r="J6" s="617"/>
      <c r="K6" s="160">
        <v>4</v>
      </c>
      <c r="L6">
        <v>210.90899999999999</v>
      </c>
      <c r="M6">
        <v>169.858</v>
      </c>
      <c r="N6" s="156">
        <f t="shared" si="2"/>
        <v>41.050999999999988</v>
      </c>
      <c r="O6" s="166">
        <f t="shared" si="3"/>
        <v>19.463844596484734</v>
      </c>
      <c r="Q6" s="162"/>
      <c r="R6" s="617"/>
      <c r="S6" s="160">
        <v>4</v>
      </c>
      <c r="T6">
        <v>177.00200000000001</v>
      </c>
      <c r="U6">
        <v>167.69900000000001</v>
      </c>
      <c r="V6" s="156">
        <f t="shared" si="4"/>
        <v>9.3029999999999973</v>
      </c>
      <c r="W6" s="166">
        <f t="shared" si="5"/>
        <v>5.2558728149964384</v>
      </c>
    </row>
    <row r="7" spans="1:23" ht="15" thickBot="1" x14ac:dyDescent="0.35">
      <c r="A7" s="159"/>
      <c r="B7" s="617"/>
      <c r="C7" s="160">
        <v>5</v>
      </c>
      <c r="D7">
        <v>180.30500000000001</v>
      </c>
      <c r="E7">
        <v>31.106999999999999</v>
      </c>
      <c r="F7" s="156">
        <f t="shared" si="0"/>
        <v>149.19800000000001</v>
      </c>
      <c r="G7" s="166">
        <f t="shared" si="1"/>
        <v>82.747566623221772</v>
      </c>
      <c r="I7" s="161"/>
      <c r="J7" s="617"/>
      <c r="K7" s="160">
        <v>5</v>
      </c>
      <c r="L7">
        <v>181.511</v>
      </c>
      <c r="M7" s="3">
        <v>182.04300000000001</v>
      </c>
      <c r="N7" s="91">
        <f t="shared" si="2"/>
        <v>-0.53200000000001069</v>
      </c>
      <c r="O7" s="147">
        <f t="shared" si="3"/>
        <v>-0.29309518431390424</v>
      </c>
      <c r="Q7" s="162"/>
      <c r="R7" s="617"/>
      <c r="S7" s="160">
        <v>5</v>
      </c>
      <c r="T7">
        <v>185.77799999999999</v>
      </c>
      <c r="U7">
        <v>162.505</v>
      </c>
      <c r="V7" s="156">
        <f t="shared" si="4"/>
        <v>23.272999999999996</v>
      </c>
      <c r="W7" s="166">
        <f t="shared" si="5"/>
        <v>12.527317551055559</v>
      </c>
    </row>
    <row r="8" spans="1:23" ht="15" thickBot="1" x14ac:dyDescent="0.35">
      <c r="A8" s="159"/>
      <c r="B8" s="617"/>
      <c r="C8" s="160">
        <v>6</v>
      </c>
      <c r="D8">
        <v>179.03899999999999</v>
      </c>
      <c r="E8">
        <v>74.436999999999998</v>
      </c>
      <c r="F8" s="156">
        <f t="shared" si="0"/>
        <v>104.60199999999999</v>
      </c>
      <c r="G8" s="166">
        <f t="shared" si="1"/>
        <v>58.424142225995453</v>
      </c>
      <c r="I8" s="161"/>
      <c r="J8" s="617"/>
      <c r="K8" s="160">
        <v>6</v>
      </c>
      <c r="L8">
        <v>177.67599999999999</v>
      </c>
      <c r="M8" s="3">
        <v>175.95</v>
      </c>
      <c r="N8" s="156">
        <f t="shared" si="2"/>
        <v>1.7259999999999991</v>
      </c>
      <c r="O8" s="166">
        <f t="shared" si="3"/>
        <v>0.97143114433012856</v>
      </c>
      <c r="Q8" s="162"/>
      <c r="R8" s="617"/>
      <c r="S8" s="160">
        <v>6</v>
      </c>
      <c r="T8">
        <v>184.239</v>
      </c>
      <c r="U8">
        <v>125.134</v>
      </c>
      <c r="V8" s="156">
        <f t="shared" si="4"/>
        <v>59.105000000000004</v>
      </c>
      <c r="W8" s="166">
        <f t="shared" si="5"/>
        <v>32.080612682439657</v>
      </c>
    </row>
    <row r="9" spans="1:23" ht="15" thickBot="1" x14ac:dyDescent="0.35">
      <c r="A9" s="159"/>
      <c r="B9" s="617"/>
      <c r="C9" s="160">
        <v>7</v>
      </c>
      <c r="D9">
        <v>175.52799999999999</v>
      </c>
      <c r="E9">
        <v>35.286999999999999</v>
      </c>
      <c r="F9" s="156">
        <f t="shared" si="0"/>
        <v>140.24099999999999</v>
      </c>
      <c r="G9" s="166">
        <f t="shared" si="1"/>
        <v>79.896654664782815</v>
      </c>
      <c r="I9" s="161"/>
      <c r="J9" s="617"/>
      <c r="K9" s="160">
        <v>7</v>
      </c>
      <c r="L9">
        <v>193.89500000000001</v>
      </c>
      <c r="M9">
        <v>89.927000000000007</v>
      </c>
      <c r="N9" s="156">
        <f t="shared" si="2"/>
        <v>103.968</v>
      </c>
      <c r="O9" s="166">
        <f t="shared" si="3"/>
        <v>53.620774130328272</v>
      </c>
      <c r="Q9" s="162"/>
      <c r="R9" s="617"/>
      <c r="S9" s="160">
        <v>7</v>
      </c>
      <c r="T9">
        <v>179.303</v>
      </c>
      <c r="U9">
        <v>177.14</v>
      </c>
      <c r="V9" s="156">
        <f t="shared" si="4"/>
        <v>2.1630000000000109</v>
      </c>
      <c r="W9" s="166">
        <f t="shared" si="5"/>
        <v>1.2063378749937319</v>
      </c>
    </row>
    <row r="10" spans="1:23" ht="15" thickBot="1" x14ac:dyDescent="0.35">
      <c r="A10" s="159"/>
      <c r="B10" s="618"/>
      <c r="C10" s="163">
        <v>8</v>
      </c>
      <c r="D10">
        <v>178.72200000000001</v>
      </c>
      <c r="E10">
        <v>37.042000000000002</v>
      </c>
      <c r="F10" s="156">
        <f t="shared" si="0"/>
        <v>141.68</v>
      </c>
      <c r="G10" s="166">
        <f t="shared" si="1"/>
        <v>79.273956200132048</v>
      </c>
      <c r="I10" s="161"/>
      <c r="J10" s="618"/>
      <c r="K10" s="163">
        <v>8</v>
      </c>
      <c r="L10">
        <v>193.739</v>
      </c>
      <c r="M10">
        <v>145.518</v>
      </c>
      <c r="N10" s="156">
        <f t="shared" si="2"/>
        <v>48.221000000000004</v>
      </c>
      <c r="O10" s="166">
        <f t="shared" si="3"/>
        <v>24.889671155523672</v>
      </c>
      <c r="Q10" s="162"/>
      <c r="R10" s="618"/>
      <c r="S10" s="163">
        <v>8</v>
      </c>
      <c r="T10" s="86">
        <v>197.12299999999999</v>
      </c>
      <c r="U10" s="86" t="s">
        <v>584</v>
      </c>
      <c r="V10" s="91" t="e">
        <f t="shared" si="4"/>
        <v>#VALUE!</v>
      </c>
      <c r="W10" s="147" t="e">
        <f t="shared" si="5"/>
        <v>#VALUE!</v>
      </c>
    </row>
    <row r="11" spans="1:23" ht="15" thickBot="1" x14ac:dyDescent="0.35">
      <c r="A11" s="159"/>
      <c r="B11" s="616" t="s">
        <v>130</v>
      </c>
      <c r="C11" s="155">
        <v>1</v>
      </c>
      <c r="D11">
        <v>169.845</v>
      </c>
      <c r="E11">
        <v>7.69</v>
      </c>
      <c r="F11" s="156">
        <f t="shared" si="0"/>
        <v>162.155</v>
      </c>
      <c r="G11" s="166">
        <f t="shared" si="1"/>
        <v>95.472342429862522</v>
      </c>
      <c r="I11" s="161"/>
      <c r="J11" s="616" t="s">
        <v>130</v>
      </c>
      <c r="K11" s="155">
        <v>1</v>
      </c>
      <c r="L11">
        <v>152.399</v>
      </c>
      <c r="M11">
        <v>22.94</v>
      </c>
      <c r="N11" s="156">
        <f t="shared" si="2"/>
        <v>129.459</v>
      </c>
      <c r="O11" s="166">
        <f t="shared" si="3"/>
        <v>84.947407791389708</v>
      </c>
      <c r="Q11" s="162"/>
      <c r="R11" s="616" t="s">
        <v>130</v>
      </c>
      <c r="S11" s="155">
        <v>1</v>
      </c>
      <c r="T11">
        <v>185.3</v>
      </c>
      <c r="U11" s="3">
        <v>160.98500000000001</v>
      </c>
      <c r="V11" s="156">
        <f t="shared" si="4"/>
        <v>24.314999999999998</v>
      </c>
      <c r="W11" s="166">
        <f t="shared" si="5"/>
        <v>13.121964382083107</v>
      </c>
    </row>
    <row r="12" spans="1:23" ht="15" thickBot="1" x14ac:dyDescent="0.35">
      <c r="A12" s="159"/>
      <c r="B12" s="617"/>
      <c r="C12" s="160">
        <v>2</v>
      </c>
      <c r="D12">
        <v>169.239</v>
      </c>
      <c r="E12">
        <v>39.651000000000003</v>
      </c>
      <c r="F12" s="156">
        <f t="shared" si="0"/>
        <v>129.58799999999999</v>
      </c>
      <c r="G12" s="166">
        <f t="shared" si="1"/>
        <v>76.571003137574664</v>
      </c>
      <c r="I12" s="161"/>
      <c r="J12" s="617"/>
      <c r="K12" s="160">
        <v>2</v>
      </c>
      <c r="L12">
        <v>152.155</v>
      </c>
      <c r="M12">
        <v>82.766000000000005</v>
      </c>
      <c r="N12" s="156">
        <f t="shared" si="2"/>
        <v>69.388999999999996</v>
      </c>
      <c r="O12" s="166">
        <f t="shared" si="3"/>
        <v>45.604153659097626</v>
      </c>
      <c r="Q12" s="162"/>
      <c r="R12" s="617"/>
      <c r="S12" s="160">
        <v>2</v>
      </c>
      <c r="T12">
        <v>195.27099999999999</v>
      </c>
      <c r="U12" s="3">
        <v>162.32599999999999</v>
      </c>
      <c r="V12" s="156">
        <f t="shared" si="4"/>
        <v>32.944999999999993</v>
      </c>
      <c r="W12" s="166">
        <f t="shared" si="5"/>
        <v>16.871424840350073</v>
      </c>
    </row>
    <row r="13" spans="1:23" ht="15" thickBot="1" x14ac:dyDescent="0.35">
      <c r="A13" s="159"/>
      <c r="B13" s="617"/>
      <c r="C13" s="160">
        <v>3</v>
      </c>
      <c r="D13">
        <v>164.92</v>
      </c>
      <c r="E13">
        <v>5.0999999999999996</v>
      </c>
      <c r="F13" s="156">
        <f t="shared" si="0"/>
        <v>159.82</v>
      </c>
      <c r="G13" s="166">
        <f t="shared" si="1"/>
        <v>96.907591559544031</v>
      </c>
      <c r="H13" s="164"/>
      <c r="I13" s="161"/>
      <c r="J13" s="617"/>
      <c r="K13" s="160">
        <v>3</v>
      </c>
      <c r="L13">
        <v>169.59700000000001</v>
      </c>
      <c r="M13">
        <v>107.345</v>
      </c>
      <c r="N13" s="156">
        <f t="shared" si="2"/>
        <v>62.25200000000001</v>
      </c>
      <c r="O13" s="166">
        <f t="shared" si="3"/>
        <v>36.705837957039336</v>
      </c>
      <c r="Q13" s="162"/>
      <c r="R13" s="617"/>
      <c r="S13" s="160">
        <v>3</v>
      </c>
      <c r="T13">
        <v>197.45</v>
      </c>
      <c r="U13" s="3">
        <v>151.31700000000001</v>
      </c>
      <c r="V13" s="156">
        <f t="shared" si="4"/>
        <v>46.132999999999981</v>
      </c>
      <c r="W13" s="166">
        <f t="shared" si="5"/>
        <v>23.364396049632809</v>
      </c>
    </row>
    <row r="14" spans="1:23" ht="15" thickBot="1" x14ac:dyDescent="0.35">
      <c r="A14" s="159"/>
      <c r="B14" s="617"/>
      <c r="C14" s="160">
        <v>4</v>
      </c>
      <c r="D14">
        <v>166.529</v>
      </c>
      <c r="E14">
        <v>23.498000000000001</v>
      </c>
      <c r="F14" s="156">
        <f t="shared" si="0"/>
        <v>143.03100000000001</v>
      </c>
      <c r="G14" s="166">
        <f t="shared" si="1"/>
        <v>85.889544763975039</v>
      </c>
      <c r="H14" s="164"/>
      <c r="I14" s="161"/>
      <c r="J14" s="617"/>
      <c r="K14" s="160">
        <v>4</v>
      </c>
      <c r="L14">
        <v>172.33799999999999</v>
      </c>
      <c r="M14" s="3">
        <v>132.33199999999999</v>
      </c>
      <c r="N14" s="156">
        <f t="shared" si="2"/>
        <v>40.006</v>
      </c>
      <c r="O14" s="166">
        <f t="shared" si="3"/>
        <v>23.213684735809863</v>
      </c>
      <c r="Q14" s="162"/>
      <c r="R14" s="617"/>
      <c r="S14" s="160">
        <v>4</v>
      </c>
      <c r="T14">
        <v>102.461</v>
      </c>
      <c r="U14" s="3">
        <v>102.78400000000001</v>
      </c>
      <c r="V14" s="156">
        <f t="shared" si="4"/>
        <v>-0.3230000000000075</v>
      </c>
      <c r="W14" s="166">
        <f t="shared" si="5"/>
        <v>-0.31524189691688298</v>
      </c>
    </row>
    <row r="15" spans="1:23" ht="15" thickBot="1" x14ac:dyDescent="0.35">
      <c r="A15" s="159"/>
      <c r="B15" s="617"/>
      <c r="C15" s="160">
        <v>5</v>
      </c>
      <c r="D15">
        <v>151.761</v>
      </c>
      <c r="E15">
        <v>62.712000000000003</v>
      </c>
      <c r="F15" s="156">
        <f t="shared" si="0"/>
        <v>89.048999999999992</v>
      </c>
      <c r="G15" s="166">
        <f t="shared" si="1"/>
        <v>58.677130488070048</v>
      </c>
      <c r="H15" s="164"/>
      <c r="I15" s="161"/>
      <c r="J15" s="617"/>
      <c r="K15" s="160">
        <v>5</v>
      </c>
      <c r="L15">
        <v>139.31</v>
      </c>
      <c r="M15">
        <v>38.889000000000003</v>
      </c>
      <c r="N15" s="156">
        <f t="shared" si="2"/>
        <v>100.42099999999999</v>
      </c>
      <c r="O15" s="166">
        <f t="shared" si="3"/>
        <v>72.084559615246562</v>
      </c>
      <c r="Q15" s="162"/>
      <c r="R15" s="617"/>
      <c r="S15" s="160">
        <v>5</v>
      </c>
      <c r="T15">
        <v>188.92599999999999</v>
      </c>
      <c r="U15" s="3">
        <v>138.18299999999999</v>
      </c>
      <c r="V15" s="156">
        <f t="shared" si="4"/>
        <v>50.742999999999995</v>
      </c>
      <c r="W15" s="166">
        <f t="shared" si="5"/>
        <v>26.858664238908354</v>
      </c>
    </row>
    <row r="16" spans="1:23" ht="15" thickBot="1" x14ac:dyDescent="0.35">
      <c r="A16" s="159"/>
      <c r="B16" s="617"/>
      <c r="C16" s="160">
        <v>6</v>
      </c>
      <c r="D16">
        <v>158.96</v>
      </c>
      <c r="E16">
        <v>8.9960000000000004</v>
      </c>
      <c r="F16" s="156">
        <f t="shared" si="0"/>
        <v>149.964</v>
      </c>
      <c r="G16" s="166">
        <f t="shared" si="1"/>
        <v>94.340714645193756</v>
      </c>
      <c r="H16" s="164"/>
      <c r="I16" s="161"/>
      <c r="J16" s="617"/>
      <c r="K16" s="160">
        <v>6</v>
      </c>
      <c r="L16">
        <v>145.80500000000001</v>
      </c>
      <c r="M16">
        <v>106.191</v>
      </c>
      <c r="N16" s="156">
        <f t="shared" si="2"/>
        <v>39.614000000000004</v>
      </c>
      <c r="O16" s="166">
        <f t="shared" si="3"/>
        <v>27.169164294777271</v>
      </c>
      <c r="Q16" s="162"/>
      <c r="R16" s="617"/>
      <c r="S16" s="160">
        <v>6</v>
      </c>
      <c r="T16">
        <v>180.73599999999999</v>
      </c>
      <c r="U16" s="3">
        <v>122.34099999999999</v>
      </c>
      <c r="V16" s="156">
        <f t="shared" si="4"/>
        <v>58.394999999999996</v>
      </c>
      <c r="W16" s="166">
        <f t="shared" si="5"/>
        <v>32.309556480169974</v>
      </c>
    </row>
    <row r="17" spans="1:23" ht="15" thickBot="1" x14ac:dyDescent="0.35">
      <c r="A17" s="159"/>
      <c r="B17" s="617"/>
      <c r="C17" s="160">
        <v>7</v>
      </c>
      <c r="D17">
        <v>142.81200000000001</v>
      </c>
      <c r="E17">
        <v>23.597999999999999</v>
      </c>
      <c r="F17" s="156">
        <f t="shared" si="0"/>
        <v>119.21400000000001</v>
      </c>
      <c r="G17" s="166">
        <f t="shared" si="1"/>
        <v>83.47617847239728</v>
      </c>
      <c r="H17" s="164"/>
      <c r="I17" s="161"/>
      <c r="J17" s="617"/>
      <c r="K17" s="160">
        <v>7</v>
      </c>
      <c r="L17">
        <v>146.33699999999999</v>
      </c>
      <c r="M17">
        <v>25.5</v>
      </c>
      <c r="N17" s="156">
        <f t="shared" si="2"/>
        <v>120.83699999999999</v>
      </c>
      <c r="O17" s="166">
        <f t="shared" si="3"/>
        <v>82.574468521289901</v>
      </c>
      <c r="Q17" s="162"/>
      <c r="R17" s="617"/>
      <c r="S17" s="160">
        <v>7</v>
      </c>
      <c r="T17">
        <v>180.68100000000001</v>
      </c>
      <c r="U17" s="3">
        <v>149.97800000000001</v>
      </c>
      <c r="V17" s="156">
        <f t="shared" si="4"/>
        <v>30.703000000000003</v>
      </c>
      <c r="W17" s="166">
        <f t="shared" si="5"/>
        <v>16.992932295039324</v>
      </c>
    </row>
    <row r="18" spans="1:23" ht="15" thickBot="1" x14ac:dyDescent="0.35">
      <c r="A18" s="159"/>
      <c r="B18" s="618"/>
      <c r="C18" s="163">
        <v>8</v>
      </c>
      <c r="D18">
        <v>146.65100000000001</v>
      </c>
      <c r="E18">
        <v>10.983000000000001</v>
      </c>
      <c r="F18" s="156">
        <f t="shared" si="0"/>
        <v>135.66800000000001</v>
      </c>
      <c r="G18" s="166">
        <f t="shared" si="1"/>
        <v>92.510790925394303</v>
      </c>
      <c r="H18" s="164"/>
      <c r="I18" s="161"/>
      <c r="J18" s="618"/>
      <c r="K18" s="163">
        <v>8</v>
      </c>
      <c r="L18">
        <v>152.37899999999999</v>
      </c>
      <c r="M18">
        <v>29.38</v>
      </c>
      <c r="N18" s="156">
        <f t="shared" si="2"/>
        <v>122.999</v>
      </c>
      <c r="O18" s="166">
        <f t="shared" si="3"/>
        <v>80.719127963827049</v>
      </c>
      <c r="Q18" s="162"/>
      <c r="R18" s="618"/>
      <c r="S18" s="163">
        <v>8</v>
      </c>
      <c r="T18">
        <v>183.947</v>
      </c>
      <c r="U18" s="3">
        <v>139.35400000000001</v>
      </c>
      <c r="V18" s="156">
        <f t="shared" si="4"/>
        <v>44.592999999999989</v>
      </c>
      <c r="W18" s="166">
        <f t="shared" si="5"/>
        <v>24.242308925940616</v>
      </c>
    </row>
    <row r="19" spans="1:23" ht="15" thickBot="1" x14ac:dyDescent="0.35">
      <c r="A19" s="159"/>
      <c r="B19" s="616" t="s">
        <v>131</v>
      </c>
      <c r="C19" s="155">
        <v>1</v>
      </c>
      <c r="D19">
        <v>149.81299999999999</v>
      </c>
      <c r="E19">
        <v>72.213999999999999</v>
      </c>
      <c r="F19" s="156">
        <f t="shared" si="0"/>
        <v>77.59899999999999</v>
      </c>
      <c r="G19" s="166">
        <f t="shared" si="1"/>
        <v>51.797240559898007</v>
      </c>
      <c r="H19" s="164"/>
      <c r="I19" s="161"/>
      <c r="J19" s="616" t="s">
        <v>131</v>
      </c>
      <c r="K19" s="155">
        <v>1</v>
      </c>
      <c r="L19">
        <v>149.21799999999999</v>
      </c>
      <c r="M19">
        <v>70.447999999999993</v>
      </c>
      <c r="N19" s="156">
        <f t="shared" si="2"/>
        <v>78.77</v>
      </c>
      <c r="O19" s="166">
        <f t="shared" si="3"/>
        <v>52.788537575895667</v>
      </c>
      <c r="Q19" s="162"/>
      <c r="R19" s="616" t="s">
        <v>131</v>
      </c>
      <c r="S19" s="155">
        <v>1</v>
      </c>
      <c r="T19">
        <v>185.399</v>
      </c>
      <c r="U19" s="3">
        <v>95.975999999999999</v>
      </c>
      <c r="V19" s="156">
        <f t="shared" si="4"/>
        <v>89.423000000000002</v>
      </c>
      <c r="W19" s="166">
        <f t="shared" si="5"/>
        <v>48.232730489376969</v>
      </c>
    </row>
    <row r="20" spans="1:23" ht="15" thickBot="1" x14ac:dyDescent="0.35">
      <c r="A20" s="159"/>
      <c r="B20" s="617"/>
      <c r="C20" s="160">
        <v>2</v>
      </c>
      <c r="D20">
        <v>157.98099999999999</v>
      </c>
      <c r="E20">
        <v>89.12</v>
      </c>
      <c r="F20" s="156">
        <f t="shared" si="0"/>
        <v>68.86099999999999</v>
      </c>
      <c r="G20" s="166">
        <f t="shared" si="1"/>
        <v>43.588153005741191</v>
      </c>
      <c r="H20" s="164"/>
      <c r="I20" s="161"/>
      <c r="J20" s="617"/>
      <c r="K20" s="160">
        <v>2</v>
      </c>
      <c r="L20">
        <v>151.44900000000001</v>
      </c>
      <c r="M20">
        <v>106.78</v>
      </c>
      <c r="N20" s="156">
        <f t="shared" si="2"/>
        <v>44.669000000000011</v>
      </c>
      <c r="O20" s="166">
        <f t="shared" si="3"/>
        <v>29.494417262576846</v>
      </c>
      <c r="Q20" s="162"/>
      <c r="R20" s="617"/>
      <c r="S20" s="160">
        <v>2</v>
      </c>
      <c r="T20">
        <v>185.93899999999999</v>
      </c>
      <c r="U20">
        <f>2*50.598</f>
        <v>101.196</v>
      </c>
      <c r="V20" s="156">
        <f t="shared" si="4"/>
        <v>84.742999999999995</v>
      </c>
      <c r="W20" s="166">
        <f t="shared" si="5"/>
        <v>45.575699557381725</v>
      </c>
    </row>
    <row r="21" spans="1:23" ht="15" thickBot="1" x14ac:dyDescent="0.35">
      <c r="A21" s="159"/>
      <c r="B21" s="617"/>
      <c r="C21" s="160">
        <v>3</v>
      </c>
      <c r="D21">
        <v>158.63499999999999</v>
      </c>
      <c r="E21">
        <v>57.701000000000001</v>
      </c>
      <c r="F21" s="156">
        <f t="shared" si="0"/>
        <v>100.934</v>
      </c>
      <c r="G21" s="166">
        <f t="shared" si="1"/>
        <v>63.626564125193056</v>
      </c>
      <c r="H21" s="164"/>
      <c r="I21" s="161"/>
      <c r="J21" s="617"/>
      <c r="K21" s="160">
        <v>3</v>
      </c>
      <c r="L21">
        <v>150.31299999999999</v>
      </c>
      <c r="M21">
        <v>47.292999999999999</v>
      </c>
      <c r="N21" s="156">
        <f t="shared" si="2"/>
        <v>103.01999999999998</v>
      </c>
      <c r="O21" s="166">
        <f t="shared" si="3"/>
        <v>68.536986155555397</v>
      </c>
      <c r="Q21" s="162"/>
      <c r="R21" s="617"/>
      <c r="S21" s="160">
        <v>3</v>
      </c>
      <c r="T21">
        <v>183.91499999999999</v>
      </c>
      <c r="U21">
        <v>95.298000000000002</v>
      </c>
      <c r="V21" s="156">
        <f t="shared" si="4"/>
        <v>88.61699999999999</v>
      </c>
      <c r="W21" s="166">
        <f t="shared" si="5"/>
        <v>48.183671804909871</v>
      </c>
    </row>
    <row r="22" spans="1:23" ht="15" thickBot="1" x14ac:dyDescent="0.35">
      <c r="A22" s="159"/>
      <c r="B22" s="617"/>
      <c r="C22" s="160">
        <v>4</v>
      </c>
      <c r="D22">
        <v>179.81299999999999</v>
      </c>
      <c r="E22">
        <v>8.5709999999999997</v>
      </c>
      <c r="F22" s="156">
        <f t="shared" si="0"/>
        <v>171.24199999999999</v>
      </c>
      <c r="G22" s="166">
        <f t="shared" si="1"/>
        <v>95.233381346176301</v>
      </c>
      <c r="H22" s="164"/>
      <c r="I22" s="161"/>
      <c r="J22" s="617"/>
      <c r="K22" s="160">
        <v>4</v>
      </c>
      <c r="L22">
        <v>142.822</v>
      </c>
      <c r="M22">
        <v>26.175000000000001</v>
      </c>
      <c r="N22" s="156">
        <f t="shared" si="2"/>
        <v>116.64700000000001</v>
      </c>
      <c r="O22" s="166">
        <f t="shared" si="3"/>
        <v>81.672991555922763</v>
      </c>
      <c r="Q22" s="162"/>
      <c r="R22" s="617"/>
      <c r="S22" s="160">
        <v>4</v>
      </c>
      <c r="T22">
        <v>184.18700000000001</v>
      </c>
      <c r="U22">
        <v>66.147999999999996</v>
      </c>
      <c r="V22" s="156">
        <f t="shared" si="4"/>
        <v>118.03900000000002</v>
      </c>
      <c r="W22" s="166">
        <f t="shared" si="5"/>
        <v>64.086499047164025</v>
      </c>
    </row>
    <row r="23" spans="1:23" ht="15" thickBot="1" x14ac:dyDescent="0.35">
      <c r="A23" s="159"/>
      <c r="B23" s="617"/>
      <c r="C23" s="160">
        <v>5</v>
      </c>
      <c r="D23">
        <v>153.93700000000001</v>
      </c>
      <c r="E23">
        <v>11.026</v>
      </c>
      <c r="F23" s="156">
        <f t="shared" si="0"/>
        <v>142.911</v>
      </c>
      <c r="G23" s="166">
        <f t="shared" si="1"/>
        <v>92.837329556896648</v>
      </c>
      <c r="H23" s="164"/>
      <c r="I23" s="161"/>
      <c r="J23" s="617"/>
      <c r="K23" s="160">
        <v>5</v>
      </c>
      <c r="L23">
        <v>149.34399999999999</v>
      </c>
      <c r="M23">
        <v>22.125</v>
      </c>
      <c r="N23" s="156">
        <f t="shared" si="2"/>
        <v>127.21899999999999</v>
      </c>
      <c r="O23" s="166">
        <f t="shared" si="3"/>
        <v>85.18520998500108</v>
      </c>
      <c r="Q23" s="162"/>
      <c r="R23" s="617"/>
      <c r="S23" s="160">
        <v>5</v>
      </c>
      <c r="T23">
        <v>187.46899999999999</v>
      </c>
      <c r="U23">
        <v>150.65100000000001</v>
      </c>
      <c r="V23" s="156">
        <f t="shared" si="4"/>
        <v>36.817999999999984</v>
      </c>
      <c r="W23" s="166">
        <f t="shared" si="5"/>
        <v>19.639513732937171</v>
      </c>
    </row>
    <row r="24" spans="1:23" ht="15" thickBot="1" x14ac:dyDescent="0.35">
      <c r="A24" s="159"/>
      <c r="B24" s="617"/>
      <c r="C24" s="160">
        <v>6</v>
      </c>
      <c r="D24">
        <v>158.04599999999999</v>
      </c>
      <c r="E24">
        <v>8.0950000000000006</v>
      </c>
      <c r="F24" s="156">
        <f t="shared" si="0"/>
        <v>149.95099999999999</v>
      </c>
      <c r="G24" s="166">
        <f t="shared" si="1"/>
        <v>94.878073472280221</v>
      </c>
      <c r="H24" s="164"/>
      <c r="I24" s="161"/>
      <c r="J24" s="617"/>
      <c r="K24" s="160">
        <v>6</v>
      </c>
      <c r="L24">
        <v>158.98699999999999</v>
      </c>
      <c r="M24">
        <v>10.704000000000001</v>
      </c>
      <c r="N24" s="156">
        <f t="shared" si="2"/>
        <v>148.28299999999999</v>
      </c>
      <c r="O24" s="166">
        <f t="shared" si="3"/>
        <v>93.267374062030228</v>
      </c>
      <c r="Q24" s="162"/>
      <c r="R24" s="617"/>
      <c r="S24" s="160">
        <v>6</v>
      </c>
      <c r="T24">
        <v>171.447</v>
      </c>
      <c r="U24">
        <v>165.952</v>
      </c>
      <c r="V24" s="156">
        <f t="shared" si="4"/>
        <v>5.4950000000000045</v>
      </c>
      <c r="W24" s="166">
        <f t="shared" si="5"/>
        <v>3.2050721214136173</v>
      </c>
    </row>
    <row r="25" spans="1:23" ht="15" thickBot="1" x14ac:dyDescent="0.35">
      <c r="A25" s="159"/>
      <c r="B25" s="617"/>
      <c r="C25" s="160">
        <v>7</v>
      </c>
      <c r="D25">
        <v>155.792</v>
      </c>
      <c r="E25">
        <v>31.074000000000002</v>
      </c>
      <c r="F25" s="156">
        <f t="shared" si="0"/>
        <v>124.718</v>
      </c>
      <c r="G25" s="166">
        <f t="shared" si="1"/>
        <v>80.054174797165459</v>
      </c>
      <c r="H25" s="164"/>
      <c r="I25" s="161"/>
      <c r="J25" s="617"/>
      <c r="K25" s="160">
        <v>7</v>
      </c>
      <c r="L25">
        <v>156.49700000000001</v>
      </c>
      <c r="M25">
        <v>61.975000000000001</v>
      </c>
      <c r="N25" s="156">
        <f t="shared" si="2"/>
        <v>94.52200000000002</v>
      </c>
      <c r="O25" s="166">
        <f t="shared" si="3"/>
        <v>60.398601890132085</v>
      </c>
      <c r="Q25" s="162"/>
      <c r="R25" s="617"/>
      <c r="S25" s="160">
        <v>7</v>
      </c>
      <c r="T25">
        <v>173.35900000000001</v>
      </c>
      <c r="U25">
        <v>85.682000000000002</v>
      </c>
      <c r="V25" s="156">
        <f t="shared" si="4"/>
        <v>87.677000000000007</v>
      </c>
      <c r="W25" s="166">
        <f t="shared" si="5"/>
        <v>50.57539556642574</v>
      </c>
    </row>
    <row r="26" spans="1:23" ht="15" thickBot="1" x14ac:dyDescent="0.35">
      <c r="A26" s="159"/>
      <c r="B26" s="618"/>
      <c r="C26" s="163">
        <v>8</v>
      </c>
      <c r="D26">
        <v>163.13300000000001</v>
      </c>
      <c r="E26">
        <v>14.622</v>
      </c>
      <c r="F26" s="156">
        <f t="shared" si="0"/>
        <v>148.51100000000002</v>
      </c>
      <c r="G26" s="166">
        <f t="shared" si="1"/>
        <v>91.036761415532112</v>
      </c>
      <c r="H26" s="164"/>
      <c r="I26" s="161"/>
      <c r="J26" s="618"/>
      <c r="K26" s="163">
        <v>8</v>
      </c>
      <c r="L26">
        <v>163.38900000000001</v>
      </c>
      <c r="M26">
        <v>52.505000000000003</v>
      </c>
      <c r="N26" s="156">
        <f t="shared" si="2"/>
        <v>110.88400000000001</v>
      </c>
      <c r="O26" s="166">
        <f t="shared" si="3"/>
        <v>67.86503375380228</v>
      </c>
      <c r="Q26" s="162"/>
      <c r="R26" s="618"/>
      <c r="S26" s="163">
        <v>8</v>
      </c>
      <c r="T26">
        <v>153.036</v>
      </c>
      <c r="U26">
        <v>77.84</v>
      </c>
      <c r="V26" s="156">
        <f t="shared" si="4"/>
        <v>75.195999999999998</v>
      </c>
      <c r="W26" s="166">
        <f t="shared" si="5"/>
        <v>49.13615097101335</v>
      </c>
    </row>
    <row r="27" spans="1:23" ht="15" thickBot="1" x14ac:dyDescent="0.35">
      <c r="A27" s="159"/>
      <c r="B27" s="613" t="s">
        <v>132</v>
      </c>
      <c r="C27" s="155">
        <v>1</v>
      </c>
      <c r="D27">
        <v>184.26400000000001</v>
      </c>
      <c r="E27">
        <v>61.837000000000003</v>
      </c>
      <c r="F27" s="156">
        <f t="shared" si="0"/>
        <v>122.42700000000001</v>
      </c>
      <c r="G27" s="166">
        <f t="shared" si="1"/>
        <v>66.441084530890464</v>
      </c>
      <c r="I27" s="161"/>
      <c r="J27" s="613" t="s">
        <v>132</v>
      </c>
      <c r="K27" s="155">
        <v>1</v>
      </c>
      <c r="L27">
        <v>141.69300000000001</v>
      </c>
      <c r="M27">
        <v>59.607999999999997</v>
      </c>
      <c r="N27" s="156">
        <f t="shared" si="2"/>
        <v>82.085000000000008</v>
      </c>
      <c r="O27" s="166">
        <f t="shared" si="3"/>
        <v>57.931584481943354</v>
      </c>
      <c r="Q27" s="162"/>
      <c r="R27" s="613" t="s">
        <v>132</v>
      </c>
      <c r="S27" s="155">
        <v>1</v>
      </c>
      <c r="T27">
        <v>175.55500000000001</v>
      </c>
      <c r="U27">
        <v>96.918999999999997</v>
      </c>
      <c r="V27" s="156">
        <f t="shared" si="4"/>
        <v>78.63600000000001</v>
      </c>
      <c r="W27" s="166">
        <f t="shared" si="5"/>
        <v>44.792799977215118</v>
      </c>
    </row>
    <row r="28" spans="1:23" ht="15" thickBot="1" x14ac:dyDescent="0.35">
      <c r="A28" s="159"/>
      <c r="B28" s="614"/>
      <c r="C28" s="160">
        <v>2</v>
      </c>
      <c r="D28">
        <v>166.28200000000001</v>
      </c>
      <c r="E28">
        <v>76.662999999999997</v>
      </c>
      <c r="F28" s="156">
        <f t="shared" si="0"/>
        <v>89.619000000000014</v>
      </c>
      <c r="G28" s="166">
        <f t="shared" si="1"/>
        <v>53.895791486751435</v>
      </c>
      <c r="I28" s="161"/>
      <c r="J28" s="614"/>
      <c r="K28" s="160">
        <v>2</v>
      </c>
      <c r="L28">
        <v>152.79900000000001</v>
      </c>
      <c r="M28">
        <v>81.867999999999995</v>
      </c>
      <c r="N28" s="156">
        <f t="shared" si="2"/>
        <v>70.931000000000012</v>
      </c>
      <c r="O28" s="166">
        <f t="shared" si="3"/>
        <v>46.421115321435359</v>
      </c>
      <c r="Q28" s="162"/>
      <c r="R28" s="614"/>
      <c r="S28" s="160">
        <v>2</v>
      </c>
      <c r="T28">
        <v>165.233</v>
      </c>
      <c r="U28">
        <v>119.64400000000001</v>
      </c>
      <c r="V28" s="156">
        <f t="shared" si="4"/>
        <v>45.588999999999999</v>
      </c>
      <c r="W28" s="166">
        <f t="shared" si="5"/>
        <v>27.590735506829748</v>
      </c>
    </row>
    <row r="29" spans="1:23" ht="15" thickBot="1" x14ac:dyDescent="0.35">
      <c r="A29" s="159"/>
      <c r="B29" s="614"/>
      <c r="C29" s="160">
        <v>3</v>
      </c>
      <c r="D29">
        <v>157.80099999999999</v>
      </c>
      <c r="E29">
        <v>97.894000000000005</v>
      </c>
      <c r="F29" s="156">
        <f t="shared" si="0"/>
        <v>59.906999999999982</v>
      </c>
      <c r="G29" s="166">
        <f t="shared" si="1"/>
        <v>37.963637746275367</v>
      </c>
      <c r="I29" s="161"/>
      <c r="J29" s="614"/>
      <c r="K29" s="160">
        <v>3</v>
      </c>
      <c r="L29">
        <v>150.15199999999999</v>
      </c>
      <c r="M29">
        <v>137.13300000000001</v>
      </c>
      <c r="N29" s="156">
        <f t="shared" si="2"/>
        <v>13.018999999999977</v>
      </c>
      <c r="O29" s="166">
        <f t="shared" si="3"/>
        <v>8.670547178858742</v>
      </c>
      <c r="Q29" s="162"/>
      <c r="R29" s="614"/>
      <c r="S29" s="160">
        <v>3</v>
      </c>
      <c r="T29">
        <v>154.86600000000001</v>
      </c>
      <c r="U29">
        <v>148.88200000000001</v>
      </c>
      <c r="V29" s="156">
        <f t="shared" si="4"/>
        <v>5.9840000000000089</v>
      </c>
      <c r="W29" s="166">
        <f t="shared" si="5"/>
        <v>3.8639856391977632</v>
      </c>
    </row>
    <row r="30" spans="1:23" ht="15" thickBot="1" x14ac:dyDescent="0.35">
      <c r="A30" s="159"/>
      <c r="B30" s="614"/>
      <c r="C30" s="160">
        <v>4</v>
      </c>
      <c r="D30">
        <v>169.42099999999999</v>
      </c>
      <c r="E30">
        <v>116.137</v>
      </c>
      <c r="F30" s="156">
        <f t="shared" si="0"/>
        <v>53.283999999999992</v>
      </c>
      <c r="G30" s="166">
        <f t="shared" si="1"/>
        <v>31.450646614056105</v>
      </c>
      <c r="I30" s="161"/>
      <c r="J30" s="614"/>
      <c r="K30" s="160">
        <v>4</v>
      </c>
      <c r="L30">
        <v>175.68700000000001</v>
      </c>
      <c r="M30">
        <v>132.68799999999999</v>
      </c>
      <c r="N30" s="156">
        <f t="shared" si="2"/>
        <v>42.999000000000024</v>
      </c>
      <c r="O30" s="166">
        <f t="shared" si="3"/>
        <v>24.474776164428796</v>
      </c>
      <c r="Q30" s="162"/>
      <c r="R30" s="614"/>
      <c r="S30" s="160">
        <v>4</v>
      </c>
      <c r="T30">
        <v>173.22</v>
      </c>
      <c r="U30">
        <v>132.68799999999999</v>
      </c>
      <c r="V30" s="156">
        <f t="shared" si="4"/>
        <v>40.532000000000011</v>
      </c>
      <c r="W30" s="166">
        <f t="shared" si="5"/>
        <v>23.399145595196867</v>
      </c>
    </row>
    <row r="31" spans="1:23" ht="15" thickBot="1" x14ac:dyDescent="0.35">
      <c r="A31" s="159"/>
      <c r="B31" s="614"/>
      <c r="C31" s="160">
        <v>5</v>
      </c>
      <c r="D31">
        <v>173.23400000000001</v>
      </c>
      <c r="E31">
        <v>134.97</v>
      </c>
      <c r="F31" s="156">
        <f t="shared" si="0"/>
        <v>38.26400000000001</v>
      </c>
      <c r="G31" s="166">
        <f t="shared" si="1"/>
        <v>22.088042762968012</v>
      </c>
      <c r="I31" s="161"/>
      <c r="J31" s="614"/>
      <c r="K31" s="160">
        <v>5</v>
      </c>
      <c r="L31">
        <v>154.16</v>
      </c>
      <c r="M31">
        <v>32.607999999999997</v>
      </c>
      <c r="N31" s="156">
        <f t="shared" si="2"/>
        <v>121.55199999999999</v>
      </c>
      <c r="O31" s="166">
        <f t="shared" si="3"/>
        <v>78.847950181629471</v>
      </c>
      <c r="Q31" s="162"/>
      <c r="R31" s="614"/>
      <c r="S31" s="160">
        <v>5</v>
      </c>
      <c r="T31">
        <v>158.99100000000001</v>
      </c>
      <c r="U31">
        <v>139.44399999999999</v>
      </c>
      <c r="V31" s="156">
        <f t="shared" si="4"/>
        <v>19.547000000000025</v>
      </c>
      <c r="W31" s="166">
        <f t="shared" si="5"/>
        <v>12.294406601631554</v>
      </c>
    </row>
    <row r="32" spans="1:23" ht="15" thickBot="1" x14ac:dyDescent="0.35">
      <c r="A32" s="159"/>
      <c r="B32" s="614"/>
      <c r="C32" s="160">
        <v>6</v>
      </c>
      <c r="D32">
        <v>161.82300000000001</v>
      </c>
      <c r="E32">
        <v>42.134</v>
      </c>
      <c r="F32" s="156">
        <f t="shared" si="0"/>
        <v>119.68900000000001</v>
      </c>
      <c r="G32" s="166">
        <f t="shared" si="1"/>
        <v>73.962910093126439</v>
      </c>
      <c r="I32" s="161"/>
      <c r="J32" s="614"/>
      <c r="K32" s="160">
        <v>6</v>
      </c>
      <c r="L32">
        <v>146.92699999999999</v>
      </c>
      <c r="M32">
        <v>46.301000000000002</v>
      </c>
      <c r="N32" s="156">
        <f t="shared" si="2"/>
        <v>100.62599999999999</v>
      </c>
      <c r="O32" s="166">
        <f t="shared" si="3"/>
        <v>68.487071811171532</v>
      </c>
      <c r="Q32" s="162"/>
      <c r="R32" s="614"/>
      <c r="S32" s="160">
        <v>6</v>
      </c>
      <c r="T32">
        <v>168.99700000000001</v>
      </c>
      <c r="U32">
        <v>129.66</v>
      </c>
      <c r="V32" s="156">
        <f t="shared" si="4"/>
        <v>39.337000000000018</v>
      </c>
      <c r="W32" s="166">
        <f t="shared" si="5"/>
        <v>23.276744557595705</v>
      </c>
    </row>
    <row r="33" spans="1:23" ht="15" thickBot="1" x14ac:dyDescent="0.35">
      <c r="A33" s="159"/>
      <c r="B33" s="614"/>
      <c r="C33" s="160">
        <v>7</v>
      </c>
      <c r="D33">
        <v>161.36600000000001</v>
      </c>
      <c r="E33">
        <v>58.923999999999999</v>
      </c>
      <c r="F33" s="156">
        <f t="shared" si="0"/>
        <v>102.44200000000001</v>
      </c>
      <c r="G33" s="166">
        <f t="shared" si="1"/>
        <v>63.484253188404004</v>
      </c>
      <c r="I33" s="161"/>
      <c r="J33" s="614"/>
      <c r="K33" s="160">
        <v>7</v>
      </c>
      <c r="L33">
        <v>154.60900000000001</v>
      </c>
      <c r="M33">
        <v>58.768000000000001</v>
      </c>
      <c r="N33" s="156">
        <f t="shared" si="2"/>
        <v>95.841000000000008</v>
      </c>
      <c r="O33" s="166">
        <f t="shared" si="3"/>
        <v>61.989276174090769</v>
      </c>
      <c r="Q33" s="162"/>
      <c r="R33" s="614"/>
      <c r="S33" s="160">
        <v>7</v>
      </c>
      <c r="T33">
        <v>169.03399999999999</v>
      </c>
      <c r="U33">
        <v>142.29300000000001</v>
      </c>
      <c r="V33" s="156">
        <f t="shared" si="4"/>
        <v>26.740999999999985</v>
      </c>
      <c r="W33" s="166">
        <f t="shared" si="5"/>
        <v>15.819894222464113</v>
      </c>
    </row>
    <row r="34" spans="1:23" ht="15" thickBot="1" x14ac:dyDescent="0.35">
      <c r="A34" s="159"/>
      <c r="B34" s="615"/>
      <c r="C34" s="163">
        <v>8</v>
      </c>
      <c r="D34">
        <v>165.608</v>
      </c>
      <c r="E34">
        <v>169.697</v>
      </c>
      <c r="F34" s="91">
        <f t="shared" si="0"/>
        <v>-4.0889999999999986</v>
      </c>
      <c r="G34" s="147">
        <f t="shared" si="1"/>
        <v>-2.4690836191488326</v>
      </c>
      <c r="I34" s="161"/>
      <c r="J34" s="615"/>
      <c r="K34" s="163">
        <v>8</v>
      </c>
      <c r="L34">
        <v>155.297</v>
      </c>
      <c r="M34">
        <v>79.358000000000004</v>
      </c>
      <c r="N34" s="156">
        <f t="shared" si="2"/>
        <v>75.938999999999993</v>
      </c>
      <c r="O34" s="166">
        <f t="shared" si="3"/>
        <v>48.899206037463692</v>
      </c>
      <c r="Q34" s="162"/>
      <c r="R34" s="615"/>
      <c r="S34" s="163">
        <v>8</v>
      </c>
      <c r="T34">
        <v>175.434</v>
      </c>
      <c r="U34">
        <v>159.941</v>
      </c>
      <c r="V34" s="156">
        <f t="shared" si="4"/>
        <v>15.492999999999995</v>
      </c>
      <c r="W34" s="166">
        <f t="shared" si="5"/>
        <v>8.8312413785241137</v>
      </c>
    </row>
    <row r="35" spans="1:23" ht="15" thickBot="1" x14ac:dyDescent="0.35">
      <c r="A35" s="159"/>
      <c r="B35" s="613" t="s">
        <v>133</v>
      </c>
      <c r="C35" s="155">
        <v>1</v>
      </c>
      <c r="D35">
        <v>170.64099999999999</v>
      </c>
      <c r="E35">
        <v>70.760000000000005</v>
      </c>
      <c r="F35" s="156">
        <f t="shared" si="0"/>
        <v>99.880999999999986</v>
      </c>
      <c r="G35" s="166">
        <f t="shared" si="1"/>
        <v>58.532826225819115</v>
      </c>
      <c r="I35" s="161"/>
      <c r="J35" s="613" t="s">
        <v>133</v>
      </c>
      <c r="K35" s="155">
        <v>1</v>
      </c>
      <c r="L35">
        <v>162.85499999999999</v>
      </c>
      <c r="M35">
        <v>147.85</v>
      </c>
      <c r="N35" s="156">
        <f t="shared" si="2"/>
        <v>15.004999999999995</v>
      </c>
      <c r="O35" s="166">
        <f t="shared" si="3"/>
        <v>9.2137177243560195</v>
      </c>
      <c r="Q35" s="162"/>
      <c r="R35" s="613" t="s">
        <v>133</v>
      </c>
      <c r="S35" s="155">
        <v>1</v>
      </c>
      <c r="T35">
        <v>180.05699999999999</v>
      </c>
      <c r="U35">
        <v>176.9</v>
      </c>
      <c r="V35" s="156">
        <f t="shared" si="4"/>
        <v>3.1569999999999823</v>
      </c>
      <c r="W35" s="166">
        <f t="shared" si="5"/>
        <v>1.7533336665611348</v>
      </c>
    </row>
    <row r="36" spans="1:23" ht="15" thickBot="1" x14ac:dyDescent="0.35">
      <c r="A36" s="159"/>
      <c r="B36" s="614"/>
      <c r="C36" s="160">
        <v>2</v>
      </c>
      <c r="D36">
        <v>173.24100000000001</v>
      </c>
      <c r="E36">
        <v>149.81299999999999</v>
      </c>
      <c r="F36" s="156">
        <f t="shared" si="0"/>
        <v>23.428000000000026</v>
      </c>
      <c r="G36" s="166">
        <f t="shared" si="1"/>
        <v>13.523357634740057</v>
      </c>
      <c r="I36" s="161"/>
      <c r="J36" s="614"/>
      <c r="K36" s="160">
        <v>2</v>
      </c>
      <c r="L36">
        <v>145.01300000000001</v>
      </c>
      <c r="M36">
        <v>42.247</v>
      </c>
      <c r="N36" s="156">
        <f t="shared" si="2"/>
        <v>102.76600000000001</v>
      </c>
      <c r="O36" s="166">
        <f t="shared" si="3"/>
        <v>70.866749877597186</v>
      </c>
      <c r="Q36" s="162"/>
      <c r="R36" s="614"/>
      <c r="S36" s="160">
        <v>2</v>
      </c>
      <c r="T36">
        <v>178.79599999999999</v>
      </c>
      <c r="U36">
        <v>155.535</v>
      </c>
      <c r="V36" s="156">
        <f t="shared" si="4"/>
        <v>23.260999999999996</v>
      </c>
      <c r="W36" s="166">
        <f t="shared" si="5"/>
        <v>13.009798876932368</v>
      </c>
    </row>
    <row r="37" spans="1:23" ht="15" thickBot="1" x14ac:dyDescent="0.35">
      <c r="A37" s="159"/>
      <c r="B37" s="614"/>
      <c r="C37" s="160">
        <v>3</v>
      </c>
      <c r="D37">
        <v>172.291</v>
      </c>
      <c r="E37">
        <v>101.89</v>
      </c>
      <c r="F37" s="156">
        <f t="shared" si="0"/>
        <v>70.400999999999996</v>
      </c>
      <c r="G37" s="166">
        <f t="shared" si="1"/>
        <v>40.861681689699402</v>
      </c>
      <c r="I37" s="161"/>
      <c r="J37" s="614"/>
      <c r="K37" s="160">
        <v>3</v>
      </c>
      <c r="L37">
        <v>156.79400000000001</v>
      </c>
      <c r="M37">
        <v>134.369</v>
      </c>
      <c r="N37" s="156">
        <f t="shared" si="2"/>
        <v>22.425000000000011</v>
      </c>
      <c r="O37" s="166">
        <f t="shared" si="3"/>
        <v>14.30220544153476</v>
      </c>
      <c r="Q37" s="162"/>
      <c r="R37" s="614"/>
      <c r="S37" s="160">
        <v>3</v>
      </c>
      <c r="T37">
        <v>171.27699999999999</v>
      </c>
      <c r="U37">
        <v>167.23500000000001</v>
      </c>
      <c r="V37" s="156">
        <f t="shared" si="4"/>
        <v>4.0419999999999732</v>
      </c>
      <c r="W37" s="166">
        <f t="shared" si="5"/>
        <v>2.359919895841224</v>
      </c>
    </row>
    <row r="38" spans="1:23" ht="15" thickBot="1" x14ac:dyDescent="0.35">
      <c r="A38" s="159"/>
      <c r="B38" s="614"/>
      <c r="C38" s="160">
        <v>4</v>
      </c>
      <c r="D38">
        <v>161.69300000000001</v>
      </c>
      <c r="E38">
        <v>90.661000000000001</v>
      </c>
      <c r="F38" s="156">
        <f t="shared" si="0"/>
        <v>71.032000000000011</v>
      </c>
      <c r="G38" s="166">
        <f t="shared" si="1"/>
        <v>43.930163952675755</v>
      </c>
      <c r="I38" s="161"/>
      <c r="J38" s="614"/>
      <c r="K38" s="160">
        <v>4</v>
      </c>
      <c r="L38">
        <v>188.38900000000001</v>
      </c>
      <c r="M38">
        <v>134.149</v>
      </c>
      <c r="N38" s="156">
        <f t="shared" si="2"/>
        <v>54.240000000000009</v>
      </c>
      <c r="O38" s="166">
        <f t="shared" si="3"/>
        <v>28.791489948988531</v>
      </c>
      <c r="Q38" s="162"/>
      <c r="R38" s="614"/>
      <c r="S38" s="160">
        <v>4</v>
      </c>
      <c r="T38">
        <v>150.89699999999999</v>
      </c>
      <c r="U38">
        <v>104.84399999999999</v>
      </c>
      <c r="V38" s="156">
        <f t="shared" si="4"/>
        <v>46.052999999999997</v>
      </c>
      <c r="W38" s="166">
        <f t="shared" si="5"/>
        <v>30.519493429292826</v>
      </c>
    </row>
    <row r="39" spans="1:23" ht="15" thickBot="1" x14ac:dyDescent="0.35">
      <c r="A39" s="159"/>
      <c r="B39" s="614"/>
      <c r="C39" s="160">
        <v>5</v>
      </c>
      <c r="D39">
        <v>159.35</v>
      </c>
      <c r="E39">
        <v>22.972999999999999</v>
      </c>
      <c r="F39" s="156">
        <f t="shared" si="0"/>
        <v>136.37700000000001</v>
      </c>
      <c r="G39" s="166">
        <f t="shared" si="1"/>
        <v>85.583307185440859</v>
      </c>
      <c r="I39" s="161"/>
      <c r="J39" s="614"/>
      <c r="K39" s="160">
        <v>5</v>
      </c>
      <c r="L39">
        <v>148.041</v>
      </c>
      <c r="M39">
        <v>74.808999999999997</v>
      </c>
      <c r="N39" s="156">
        <f t="shared" si="2"/>
        <v>73.231999999999999</v>
      </c>
      <c r="O39" s="166">
        <f t="shared" si="3"/>
        <v>49.467377280618209</v>
      </c>
      <c r="Q39" s="162"/>
      <c r="R39" s="614"/>
      <c r="S39" s="160">
        <v>5</v>
      </c>
      <c r="T39">
        <v>136.45400000000001</v>
      </c>
      <c r="U39">
        <v>81.417000000000002</v>
      </c>
      <c r="V39" s="156">
        <f t="shared" si="4"/>
        <v>55.037000000000006</v>
      </c>
      <c r="W39" s="166">
        <f t="shared" si="5"/>
        <v>40.333738842393771</v>
      </c>
    </row>
    <row r="40" spans="1:23" ht="15" thickBot="1" x14ac:dyDescent="0.35">
      <c r="A40" s="159"/>
      <c r="B40" s="614"/>
      <c r="C40" s="160">
        <v>6</v>
      </c>
      <c r="D40">
        <v>159.929</v>
      </c>
      <c r="E40">
        <v>46.811</v>
      </c>
      <c r="F40" s="156">
        <f t="shared" si="0"/>
        <v>113.11799999999999</v>
      </c>
      <c r="G40" s="166">
        <f t="shared" si="1"/>
        <v>70.730136498071019</v>
      </c>
      <c r="I40" s="161"/>
      <c r="J40" s="614"/>
      <c r="K40" s="160">
        <v>6</v>
      </c>
      <c r="L40">
        <v>158.55600000000001</v>
      </c>
      <c r="M40">
        <v>42.680999999999997</v>
      </c>
      <c r="N40" s="156">
        <f t="shared" si="2"/>
        <v>115.87500000000001</v>
      </c>
      <c r="O40" s="166">
        <f t="shared" si="3"/>
        <v>73.081434950427621</v>
      </c>
      <c r="Q40" s="162"/>
      <c r="R40" s="614"/>
      <c r="S40" s="160">
        <v>6</v>
      </c>
      <c r="T40">
        <v>132.571</v>
      </c>
      <c r="U40">
        <v>119.039</v>
      </c>
      <c r="V40" s="156">
        <f t="shared" si="4"/>
        <v>13.531999999999996</v>
      </c>
      <c r="W40" s="166">
        <f t="shared" si="5"/>
        <v>10.207360584139817</v>
      </c>
    </row>
    <row r="41" spans="1:23" ht="15" thickBot="1" x14ac:dyDescent="0.35">
      <c r="A41" s="159"/>
      <c r="B41" s="614"/>
      <c r="C41" s="160">
        <v>7</v>
      </c>
      <c r="D41">
        <v>162.86600000000001</v>
      </c>
      <c r="E41">
        <v>40.738999999999997</v>
      </c>
      <c r="F41" s="156">
        <f t="shared" si="0"/>
        <v>122.12700000000001</v>
      </c>
      <c r="G41" s="166">
        <f t="shared" si="1"/>
        <v>74.986184961870492</v>
      </c>
      <c r="I41" s="161"/>
      <c r="J41" s="614"/>
      <c r="K41" s="160">
        <v>7</v>
      </c>
      <c r="L41">
        <v>149.35300000000001</v>
      </c>
      <c r="M41">
        <v>77.884</v>
      </c>
      <c r="N41" s="156">
        <f t="shared" si="2"/>
        <v>71.469000000000008</v>
      </c>
      <c r="O41" s="166">
        <f t="shared" si="3"/>
        <v>47.852403366520932</v>
      </c>
      <c r="Q41" s="162"/>
      <c r="R41" s="614"/>
      <c r="S41" s="160">
        <v>7</v>
      </c>
      <c r="T41">
        <v>133.81</v>
      </c>
      <c r="U41">
        <v>118.61499999999999</v>
      </c>
      <c r="V41" s="156">
        <f t="shared" si="4"/>
        <v>15.195000000000007</v>
      </c>
      <c r="W41" s="166">
        <f t="shared" si="5"/>
        <v>11.355653538599512</v>
      </c>
    </row>
    <row r="42" spans="1:23" ht="15" thickBot="1" x14ac:dyDescent="0.35">
      <c r="A42" s="159"/>
      <c r="B42" s="615"/>
      <c r="C42" s="163">
        <v>8</v>
      </c>
      <c r="D42">
        <v>164.792</v>
      </c>
      <c r="E42">
        <v>27.643999999999998</v>
      </c>
      <c r="F42" s="156">
        <f t="shared" si="0"/>
        <v>137.148</v>
      </c>
      <c r="G42" s="166">
        <f t="shared" si="1"/>
        <v>83.224913830768472</v>
      </c>
      <c r="I42" s="161"/>
      <c r="J42" s="615"/>
      <c r="K42" s="163">
        <v>8</v>
      </c>
      <c r="L42">
        <v>160.691</v>
      </c>
      <c r="M42">
        <v>58.39</v>
      </c>
      <c r="N42" s="156">
        <f t="shared" si="2"/>
        <v>102.301</v>
      </c>
      <c r="O42" s="166">
        <f t="shared" si="3"/>
        <v>63.663179642917157</v>
      </c>
      <c r="Q42" s="162"/>
      <c r="R42" s="615"/>
      <c r="S42" s="163">
        <v>8</v>
      </c>
      <c r="T42">
        <v>127.79300000000001</v>
      </c>
      <c r="U42" s="3">
        <v>95.850999999999999</v>
      </c>
      <c r="V42" s="156">
        <f t="shared" si="4"/>
        <v>31.942000000000007</v>
      </c>
      <c r="W42" s="166">
        <f t="shared" si="5"/>
        <v>24.99510927828598</v>
      </c>
    </row>
    <row r="43" spans="1:23" ht="15" thickBot="1" x14ac:dyDescent="0.35">
      <c r="A43" s="159"/>
      <c r="B43" s="613" t="s">
        <v>134</v>
      </c>
      <c r="C43" s="155">
        <v>1</v>
      </c>
      <c r="D43">
        <v>162.09399999999999</v>
      </c>
      <c r="E43">
        <v>79.891000000000005</v>
      </c>
      <c r="F43" s="156">
        <f t="shared" si="0"/>
        <v>82.202999999999989</v>
      </c>
      <c r="G43" s="166">
        <f t="shared" si="1"/>
        <v>50.71316643429121</v>
      </c>
      <c r="I43" s="161"/>
      <c r="J43" s="613" t="s">
        <v>134</v>
      </c>
      <c r="K43" s="155">
        <v>1</v>
      </c>
      <c r="L43">
        <v>124.248</v>
      </c>
      <c r="M43">
        <v>47.012</v>
      </c>
      <c r="N43" s="156">
        <f t="shared" si="2"/>
        <v>77.236000000000004</v>
      </c>
      <c r="O43" s="166">
        <f t="shared" si="3"/>
        <v>62.162771231730083</v>
      </c>
      <c r="Q43" s="162"/>
      <c r="R43" s="613" t="s">
        <v>134</v>
      </c>
      <c r="S43" s="155">
        <v>1</v>
      </c>
      <c r="T43">
        <v>169.41499999999999</v>
      </c>
      <c r="U43">
        <v>166.4</v>
      </c>
      <c r="V43" s="156">
        <f t="shared" si="4"/>
        <v>3.0149999999999864</v>
      </c>
      <c r="W43" s="166">
        <f t="shared" si="5"/>
        <v>1.7796535135613651</v>
      </c>
    </row>
    <row r="44" spans="1:23" ht="15" thickBot="1" x14ac:dyDescent="0.35">
      <c r="A44" s="159"/>
      <c r="B44" s="614"/>
      <c r="C44" s="160">
        <v>2</v>
      </c>
      <c r="D44">
        <v>163.56100000000001</v>
      </c>
      <c r="E44">
        <v>78.61</v>
      </c>
      <c r="F44" s="156">
        <f t="shared" si="0"/>
        <v>84.951000000000008</v>
      </c>
      <c r="G44" s="166">
        <f t="shared" si="1"/>
        <v>51.938420528121007</v>
      </c>
      <c r="I44" s="161"/>
      <c r="J44" s="614"/>
      <c r="K44" s="160">
        <v>2</v>
      </c>
      <c r="L44">
        <v>124.5</v>
      </c>
      <c r="M44">
        <v>65.64</v>
      </c>
      <c r="N44" s="156">
        <f t="shared" si="2"/>
        <v>58.86</v>
      </c>
      <c r="O44" s="166">
        <f t="shared" si="3"/>
        <v>47.277108433734938</v>
      </c>
      <c r="Q44" s="162"/>
      <c r="R44" s="614"/>
      <c r="S44" s="160">
        <v>2</v>
      </c>
      <c r="T44">
        <v>165.57499999999999</v>
      </c>
      <c r="U44">
        <v>115.864</v>
      </c>
      <c r="V44" s="156">
        <f t="shared" si="4"/>
        <v>49.710999999999984</v>
      </c>
      <c r="W44" s="166">
        <f t="shared" si="5"/>
        <v>30.023252302581906</v>
      </c>
    </row>
    <row r="45" spans="1:23" ht="15" thickBot="1" x14ac:dyDescent="0.35">
      <c r="A45" s="159"/>
      <c r="B45" s="614"/>
      <c r="C45" s="160">
        <v>3</v>
      </c>
      <c r="D45">
        <v>162.73400000000001</v>
      </c>
      <c r="E45">
        <v>61.585999999999999</v>
      </c>
      <c r="F45" s="156">
        <f t="shared" si="0"/>
        <v>101.14800000000001</v>
      </c>
      <c r="G45" s="166">
        <f t="shared" si="1"/>
        <v>62.15541927316972</v>
      </c>
      <c r="I45" s="161"/>
      <c r="J45" s="614"/>
      <c r="K45" s="160">
        <v>3</v>
      </c>
      <c r="L45">
        <v>121.40900000000001</v>
      </c>
      <c r="M45">
        <v>38.945</v>
      </c>
      <c r="N45" s="156">
        <f t="shared" si="2"/>
        <v>82.463999999999999</v>
      </c>
      <c r="O45" s="166">
        <f t="shared" si="3"/>
        <v>67.922476916867765</v>
      </c>
      <c r="Q45" s="162"/>
      <c r="R45" s="614"/>
      <c r="S45" s="160">
        <v>3</v>
      </c>
      <c r="T45">
        <v>168.529</v>
      </c>
      <c r="U45">
        <v>145.32</v>
      </c>
      <c r="V45" s="156">
        <f t="shared" si="4"/>
        <v>23.209000000000003</v>
      </c>
      <c r="W45" s="166">
        <f t="shared" si="5"/>
        <v>13.771517068279051</v>
      </c>
    </row>
    <row r="46" spans="1:23" ht="15" thickBot="1" x14ac:dyDescent="0.35">
      <c r="A46" s="159"/>
      <c r="B46" s="614"/>
      <c r="C46" s="160">
        <v>4</v>
      </c>
      <c r="D46">
        <v>156.02500000000001</v>
      </c>
      <c r="E46">
        <v>34.180999999999997</v>
      </c>
      <c r="F46" s="156">
        <f t="shared" si="0"/>
        <v>121.84400000000001</v>
      </c>
      <c r="G46" s="166">
        <f t="shared" si="1"/>
        <v>78.092613363243075</v>
      </c>
      <c r="I46" s="161"/>
      <c r="J46" s="614"/>
      <c r="K46" s="160">
        <v>4</v>
      </c>
      <c r="L46">
        <v>119.175</v>
      </c>
      <c r="M46">
        <v>25.061</v>
      </c>
      <c r="N46" s="156">
        <f t="shared" si="2"/>
        <v>94.114000000000004</v>
      </c>
      <c r="O46" s="166">
        <f t="shared" si="3"/>
        <v>78.971260750996436</v>
      </c>
      <c r="Q46" s="162"/>
      <c r="R46" s="614"/>
      <c r="S46" s="160">
        <v>4</v>
      </c>
      <c r="T46">
        <v>172.477</v>
      </c>
      <c r="U46">
        <v>131.05500000000001</v>
      </c>
      <c r="V46" s="156">
        <f t="shared" si="4"/>
        <v>41.421999999999997</v>
      </c>
      <c r="W46" s="166">
        <f t="shared" si="5"/>
        <v>24.015955750621821</v>
      </c>
    </row>
    <row r="47" spans="1:23" ht="15" thickBot="1" x14ac:dyDescent="0.35">
      <c r="A47" s="159"/>
      <c r="B47" s="614"/>
      <c r="C47" s="160">
        <v>5</v>
      </c>
      <c r="D47">
        <v>156.19</v>
      </c>
      <c r="E47">
        <v>8.7360000000000007</v>
      </c>
      <c r="F47" s="156">
        <f t="shared" si="0"/>
        <v>147.45400000000001</v>
      </c>
      <c r="G47" s="166">
        <f t="shared" si="1"/>
        <v>94.406812215890909</v>
      </c>
      <c r="I47" s="161"/>
      <c r="J47" s="614"/>
      <c r="K47" s="160">
        <v>5</v>
      </c>
      <c r="L47">
        <v>148.977</v>
      </c>
      <c r="M47">
        <v>95.822000000000003</v>
      </c>
      <c r="N47" s="156">
        <f t="shared" si="2"/>
        <v>53.155000000000001</v>
      </c>
      <c r="O47" s="166">
        <f t="shared" si="3"/>
        <v>35.680004295965148</v>
      </c>
      <c r="Q47" s="162"/>
      <c r="R47" s="614"/>
      <c r="S47" s="160">
        <v>5</v>
      </c>
      <c r="T47">
        <v>146.53899999999999</v>
      </c>
      <c r="U47">
        <v>128.13399999999999</v>
      </c>
      <c r="V47" s="156">
        <f t="shared" si="4"/>
        <v>18.405000000000001</v>
      </c>
      <c r="W47" s="166">
        <f t="shared" si="5"/>
        <v>12.559796368202322</v>
      </c>
    </row>
    <row r="48" spans="1:23" ht="15" thickBot="1" x14ac:dyDescent="0.35">
      <c r="A48" s="159"/>
      <c r="B48" s="614"/>
      <c r="C48" s="160">
        <v>6</v>
      </c>
      <c r="D48">
        <v>164.03299999999999</v>
      </c>
      <c r="E48">
        <v>22.977</v>
      </c>
      <c r="F48" s="156">
        <f t="shared" si="0"/>
        <v>141.05599999999998</v>
      </c>
      <c r="G48" s="166">
        <f t="shared" si="1"/>
        <v>85.992452738168538</v>
      </c>
      <c r="I48" s="161"/>
      <c r="J48" s="614"/>
      <c r="K48" s="160">
        <v>6</v>
      </c>
      <c r="L48">
        <v>145.101</v>
      </c>
      <c r="M48">
        <v>67.338999999999999</v>
      </c>
      <c r="N48" s="156">
        <f t="shared" si="2"/>
        <v>77.762</v>
      </c>
      <c r="O48" s="166">
        <f t="shared" si="3"/>
        <v>53.591636170667336</v>
      </c>
      <c r="Q48" s="162"/>
      <c r="R48" s="614"/>
      <c r="S48" s="160">
        <v>6</v>
      </c>
      <c r="T48">
        <v>158.464</v>
      </c>
      <c r="U48">
        <v>109.024</v>
      </c>
      <c r="V48" s="156">
        <f t="shared" si="4"/>
        <v>49.44</v>
      </c>
      <c r="W48" s="166">
        <f t="shared" si="5"/>
        <v>31.199515347334412</v>
      </c>
    </row>
    <row r="49" spans="1:23" ht="15" thickBot="1" x14ac:dyDescent="0.35">
      <c r="A49" s="159"/>
      <c r="B49" s="614"/>
      <c r="C49" s="160">
        <v>7</v>
      </c>
      <c r="D49">
        <v>159.535</v>
      </c>
      <c r="E49">
        <v>19.771000000000001</v>
      </c>
      <c r="F49" s="156">
        <f t="shared" si="0"/>
        <v>139.76400000000001</v>
      </c>
      <c r="G49" s="166">
        <f t="shared" si="1"/>
        <v>87.607108158084444</v>
      </c>
      <c r="I49" s="161"/>
      <c r="J49" s="614"/>
      <c r="K49" s="160">
        <v>7</v>
      </c>
      <c r="L49">
        <v>149.559</v>
      </c>
      <c r="M49">
        <v>44.180999999999997</v>
      </c>
      <c r="N49" s="156">
        <f t="shared" si="2"/>
        <v>105.378</v>
      </c>
      <c r="O49" s="166">
        <f t="shared" si="3"/>
        <v>70.459149900708084</v>
      </c>
      <c r="Q49" s="162"/>
      <c r="R49" s="614"/>
      <c r="S49" s="160">
        <v>7</v>
      </c>
      <c r="T49">
        <v>152.523</v>
      </c>
      <c r="U49">
        <v>83.754999999999995</v>
      </c>
      <c r="V49" s="156">
        <f t="shared" si="4"/>
        <v>68.768000000000001</v>
      </c>
      <c r="W49" s="166">
        <f t="shared" si="5"/>
        <v>45.08697048969664</v>
      </c>
    </row>
    <row r="50" spans="1:23" ht="15" thickBot="1" x14ac:dyDescent="0.35">
      <c r="A50" s="159"/>
      <c r="B50" s="615"/>
      <c r="C50" s="163">
        <v>8</v>
      </c>
      <c r="D50">
        <v>164.74799999999999</v>
      </c>
      <c r="E50">
        <v>53.853999999999999</v>
      </c>
      <c r="F50" s="156">
        <f t="shared" si="0"/>
        <v>110.89399999999999</v>
      </c>
      <c r="G50" s="166">
        <f t="shared" si="1"/>
        <v>67.311287542185639</v>
      </c>
      <c r="I50" s="161"/>
      <c r="J50" s="615"/>
      <c r="K50" s="163">
        <v>8</v>
      </c>
      <c r="L50">
        <v>145.83699999999999</v>
      </c>
      <c r="M50">
        <v>109.84699999999999</v>
      </c>
      <c r="N50" s="156">
        <f t="shared" si="2"/>
        <v>35.989999999999995</v>
      </c>
      <c r="O50" s="166">
        <f t="shared" si="3"/>
        <v>24.678236661478223</v>
      </c>
      <c r="Q50" s="162"/>
      <c r="R50" s="615"/>
      <c r="S50" s="163">
        <v>8</v>
      </c>
      <c r="T50">
        <v>145.124</v>
      </c>
      <c r="U50">
        <v>148.715</v>
      </c>
      <c r="V50" s="156">
        <f t="shared" si="4"/>
        <v>-3.5910000000000082</v>
      </c>
      <c r="W50" s="166">
        <f t="shared" si="5"/>
        <v>-2.4744356550260522</v>
      </c>
    </row>
  </sheetData>
  <mergeCells count="18">
    <mergeCell ref="B3:B10"/>
    <mergeCell ref="J3:J10"/>
    <mergeCell ref="R3:R10"/>
    <mergeCell ref="B11:B18"/>
    <mergeCell ref="J11:J18"/>
    <mergeCell ref="R11:R18"/>
    <mergeCell ref="B19:B26"/>
    <mergeCell ref="J19:J26"/>
    <mergeCell ref="R19:R26"/>
    <mergeCell ref="B27:B34"/>
    <mergeCell ref="J27:J34"/>
    <mergeCell ref="R27:R34"/>
    <mergeCell ref="B35:B42"/>
    <mergeCell ref="J35:J42"/>
    <mergeCell ref="R35:R42"/>
    <mergeCell ref="B43:B50"/>
    <mergeCell ref="J43:J50"/>
    <mergeCell ref="R43:R50"/>
  </mergeCells>
  <hyperlinks>
    <hyperlink ref="A1" location="'Table of Contents'!A1" display="Home" xr:uid="{26D2560F-72FE-4C16-BEFB-02F9609300E4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DC72-D116-435B-9C03-A6FC74CC4ACF}">
  <dimension ref="A1:AI157"/>
  <sheetViews>
    <sheetView workbookViewId="0"/>
  </sheetViews>
  <sheetFormatPr defaultRowHeight="14.4" x14ac:dyDescent="0.3"/>
  <sheetData>
    <row r="1" spans="1:26" x14ac:dyDescent="0.3">
      <c r="A1" s="2" t="s">
        <v>52</v>
      </c>
    </row>
    <row r="2" spans="1:26" ht="15" thickBot="1" x14ac:dyDescent="0.35">
      <c r="A2" s="94"/>
      <c r="B2" s="71" t="s">
        <v>121</v>
      </c>
      <c r="C2" s="619" t="s">
        <v>797</v>
      </c>
      <c r="D2" s="619"/>
      <c r="E2" s="619"/>
      <c r="F2" s="619"/>
      <c r="G2" s="619"/>
      <c r="H2" s="619"/>
      <c r="J2" s="94"/>
      <c r="L2" s="620" t="s">
        <v>798</v>
      </c>
      <c r="M2" s="620"/>
      <c r="N2" s="620"/>
      <c r="O2" s="620"/>
      <c r="P2" s="620"/>
      <c r="Q2" s="620"/>
      <c r="R2" s="96"/>
      <c r="S2" s="94"/>
      <c r="U2" s="621" t="s">
        <v>799</v>
      </c>
      <c r="V2" s="621"/>
      <c r="W2" s="621"/>
      <c r="X2" s="621"/>
      <c r="Y2" s="621"/>
      <c r="Z2" s="621"/>
    </row>
    <row r="3" spans="1:26" ht="15" thickBot="1" x14ac:dyDescent="0.35">
      <c r="A3" s="167" t="s">
        <v>146</v>
      </c>
      <c r="B3" s="168" t="s">
        <v>147</v>
      </c>
      <c r="C3" s="100" t="s">
        <v>148</v>
      </c>
      <c r="D3" s="99" t="s">
        <v>130</v>
      </c>
      <c r="E3" s="100" t="s">
        <v>131</v>
      </c>
      <c r="F3" s="99" t="s">
        <v>132</v>
      </c>
      <c r="G3" s="100" t="s">
        <v>149</v>
      </c>
      <c r="H3" s="101" t="s">
        <v>150</v>
      </c>
      <c r="J3" s="167" t="s">
        <v>146</v>
      </c>
      <c r="K3" s="169" t="s">
        <v>147</v>
      </c>
      <c r="L3" s="100" t="s">
        <v>148</v>
      </c>
      <c r="M3" s="103" t="s">
        <v>130</v>
      </c>
      <c r="N3" s="100" t="s">
        <v>131</v>
      </c>
      <c r="O3" s="103" t="s">
        <v>132</v>
      </c>
      <c r="P3" s="100" t="s">
        <v>149</v>
      </c>
      <c r="Q3" s="104" t="s">
        <v>150</v>
      </c>
      <c r="R3" s="96"/>
      <c r="S3" s="167" t="s">
        <v>146</v>
      </c>
      <c r="T3" s="170" t="s">
        <v>147</v>
      </c>
      <c r="U3" s="100" t="s">
        <v>148</v>
      </c>
      <c r="V3" s="106" t="s">
        <v>130</v>
      </c>
      <c r="W3" s="100" t="s">
        <v>131</v>
      </c>
      <c r="X3" s="106" t="s">
        <v>132</v>
      </c>
      <c r="Y3" s="100" t="s">
        <v>149</v>
      </c>
      <c r="Z3" s="107" t="s">
        <v>150</v>
      </c>
    </row>
    <row r="4" spans="1:26" x14ac:dyDescent="0.3">
      <c r="A4" s="167">
        <v>1</v>
      </c>
      <c r="B4" s="604" t="s">
        <v>151</v>
      </c>
      <c r="C4" s="171">
        <v>3399</v>
      </c>
      <c r="D4" s="172">
        <v>8634</v>
      </c>
      <c r="E4" s="59">
        <v>5581</v>
      </c>
      <c r="F4" s="172">
        <v>6618</v>
      </c>
      <c r="G4" s="59">
        <v>9137</v>
      </c>
      <c r="H4" s="173">
        <v>7735</v>
      </c>
      <c r="J4" s="167">
        <v>1</v>
      </c>
      <c r="K4" s="607" t="s">
        <v>151</v>
      </c>
      <c r="L4" s="171">
        <v>1975</v>
      </c>
      <c r="M4" s="174">
        <v>1831</v>
      </c>
      <c r="N4" s="59">
        <v>2906</v>
      </c>
      <c r="O4" s="174">
        <v>3875</v>
      </c>
      <c r="P4" s="59">
        <v>2827</v>
      </c>
      <c r="Q4" s="175">
        <v>2582</v>
      </c>
      <c r="S4" s="167">
        <v>1</v>
      </c>
      <c r="T4" s="610" t="s">
        <v>151</v>
      </c>
      <c r="U4" s="171">
        <v>2744</v>
      </c>
      <c r="V4" s="176">
        <v>1945</v>
      </c>
      <c r="W4" s="59">
        <v>3308</v>
      </c>
      <c r="X4" s="176">
        <v>2193</v>
      </c>
      <c r="Y4" s="59">
        <v>2950</v>
      </c>
      <c r="Z4" s="177">
        <v>2246</v>
      </c>
    </row>
    <row r="5" spans="1:26" x14ac:dyDescent="0.3">
      <c r="A5" s="167">
        <v>2</v>
      </c>
      <c r="B5" s="605"/>
      <c r="C5" s="58">
        <v>3820</v>
      </c>
      <c r="D5" s="118">
        <v>6518</v>
      </c>
      <c r="E5" s="62">
        <v>6325</v>
      </c>
      <c r="F5" s="118">
        <v>7591</v>
      </c>
      <c r="G5" s="62">
        <v>10157</v>
      </c>
      <c r="H5" s="119">
        <v>6999</v>
      </c>
      <c r="J5" s="167">
        <v>2</v>
      </c>
      <c r="K5" s="608"/>
      <c r="L5" s="58">
        <v>3191</v>
      </c>
      <c r="M5" s="120">
        <v>3253</v>
      </c>
      <c r="N5" s="62">
        <v>5093</v>
      </c>
      <c r="O5" s="120">
        <v>2308</v>
      </c>
      <c r="P5" s="62">
        <v>2925</v>
      </c>
      <c r="Q5" s="121">
        <v>2648</v>
      </c>
      <c r="S5" s="167">
        <v>2</v>
      </c>
      <c r="T5" s="611"/>
      <c r="U5" s="58">
        <v>1657</v>
      </c>
      <c r="V5" s="122">
        <v>1739</v>
      </c>
      <c r="W5" s="62">
        <v>3946</v>
      </c>
      <c r="X5" s="122">
        <v>2197</v>
      </c>
      <c r="Y5" s="62">
        <v>3290</v>
      </c>
      <c r="Z5" s="123">
        <v>3768</v>
      </c>
    </row>
    <row r="6" spans="1:26" x14ac:dyDescent="0.3">
      <c r="A6" s="167">
        <v>3</v>
      </c>
      <c r="B6" s="605"/>
      <c r="C6" s="58">
        <v>6007</v>
      </c>
      <c r="D6" s="118">
        <v>6357</v>
      </c>
      <c r="E6" s="62">
        <v>7617</v>
      </c>
      <c r="F6" s="118">
        <v>4560</v>
      </c>
      <c r="G6" s="62">
        <v>8257</v>
      </c>
      <c r="H6" s="119">
        <v>5213</v>
      </c>
      <c r="J6" s="167">
        <v>3</v>
      </c>
      <c r="K6" s="608"/>
      <c r="L6" s="58">
        <v>2396</v>
      </c>
      <c r="M6" s="120">
        <v>1442</v>
      </c>
      <c r="N6" s="62">
        <v>6747</v>
      </c>
      <c r="O6" s="120">
        <v>2309</v>
      </c>
      <c r="P6" s="62">
        <v>2172</v>
      </c>
      <c r="Q6" s="121">
        <v>2886</v>
      </c>
      <c r="S6" s="167">
        <v>3</v>
      </c>
      <c r="T6" s="611"/>
      <c r="U6" s="58">
        <v>2076</v>
      </c>
      <c r="V6" s="122">
        <v>2971</v>
      </c>
      <c r="W6" s="62">
        <v>4565</v>
      </c>
      <c r="X6" s="122">
        <v>1492</v>
      </c>
      <c r="Y6" s="62">
        <v>2228</v>
      </c>
      <c r="Z6" s="123">
        <v>2368</v>
      </c>
    </row>
    <row r="7" spans="1:26" x14ac:dyDescent="0.3">
      <c r="A7" s="167">
        <v>4</v>
      </c>
      <c r="B7" s="605"/>
      <c r="C7" s="58">
        <v>6093</v>
      </c>
      <c r="D7" s="118">
        <v>5905</v>
      </c>
      <c r="E7" s="62">
        <v>8251</v>
      </c>
      <c r="F7" s="118">
        <v>5273</v>
      </c>
      <c r="G7" s="62">
        <v>5366</v>
      </c>
      <c r="H7" s="119">
        <v>4245</v>
      </c>
      <c r="J7" s="167">
        <v>4</v>
      </c>
      <c r="K7" s="608"/>
      <c r="L7" s="58">
        <v>3351</v>
      </c>
      <c r="M7" s="120">
        <v>2510</v>
      </c>
      <c r="N7" s="62">
        <v>9481</v>
      </c>
      <c r="O7" s="120">
        <v>3387</v>
      </c>
      <c r="P7" s="62">
        <v>2292</v>
      </c>
      <c r="Q7" s="121">
        <v>3580</v>
      </c>
      <c r="S7" s="167">
        <v>4</v>
      </c>
      <c r="T7" s="611"/>
      <c r="U7" s="58">
        <v>3763</v>
      </c>
      <c r="V7" s="122">
        <v>1481</v>
      </c>
      <c r="W7" s="62">
        <v>4000</v>
      </c>
      <c r="X7" s="122">
        <v>3196</v>
      </c>
      <c r="Y7" s="62">
        <v>1866</v>
      </c>
      <c r="Z7" s="123">
        <v>1941</v>
      </c>
    </row>
    <row r="8" spans="1:26" x14ac:dyDescent="0.3">
      <c r="A8" s="167">
        <v>5</v>
      </c>
      <c r="B8" s="605"/>
      <c r="C8" s="58">
        <v>6716</v>
      </c>
      <c r="D8" s="118">
        <v>6008</v>
      </c>
      <c r="E8" s="62">
        <v>8085</v>
      </c>
      <c r="F8" s="118">
        <v>4325</v>
      </c>
      <c r="G8" s="62">
        <v>5646</v>
      </c>
      <c r="H8" s="119">
        <v>6505</v>
      </c>
      <c r="J8" s="167">
        <v>5</v>
      </c>
      <c r="K8" s="608"/>
      <c r="L8" s="58">
        <v>2792</v>
      </c>
      <c r="M8" s="120">
        <v>2518</v>
      </c>
      <c r="N8" s="62">
        <v>3751</v>
      </c>
      <c r="O8" s="120">
        <v>2350</v>
      </c>
      <c r="P8" s="62">
        <v>2975</v>
      </c>
      <c r="Q8" s="121">
        <v>3078</v>
      </c>
      <c r="S8" s="167">
        <v>5</v>
      </c>
      <c r="T8" s="611"/>
      <c r="U8" s="58">
        <v>2144</v>
      </c>
      <c r="V8" s="122">
        <v>2258</v>
      </c>
      <c r="W8" s="62">
        <v>4785</v>
      </c>
      <c r="X8" s="122">
        <v>3419</v>
      </c>
      <c r="Y8" s="62">
        <v>2372</v>
      </c>
      <c r="Z8" s="123">
        <v>1478</v>
      </c>
    </row>
    <row r="9" spans="1:26" x14ac:dyDescent="0.3">
      <c r="A9" s="167">
        <v>6</v>
      </c>
      <c r="B9" s="605"/>
      <c r="C9" s="58">
        <v>6760</v>
      </c>
      <c r="D9" s="118">
        <v>8920</v>
      </c>
      <c r="E9" s="62">
        <v>7956</v>
      </c>
      <c r="F9" s="118">
        <v>6492</v>
      </c>
      <c r="G9" s="62">
        <v>7308</v>
      </c>
      <c r="H9" s="119">
        <v>4971</v>
      </c>
      <c r="J9" s="167">
        <v>6</v>
      </c>
      <c r="K9" s="608"/>
      <c r="L9" s="58">
        <v>3776</v>
      </c>
      <c r="M9" s="120">
        <v>3122</v>
      </c>
      <c r="N9" s="62">
        <v>3173</v>
      </c>
      <c r="O9" s="120">
        <v>3538</v>
      </c>
      <c r="P9" s="62">
        <v>3175</v>
      </c>
      <c r="Q9" s="121">
        <v>2780</v>
      </c>
      <c r="S9" s="167">
        <v>6</v>
      </c>
      <c r="T9" s="611"/>
      <c r="U9" s="58">
        <v>2962</v>
      </c>
      <c r="V9" s="122">
        <v>2570</v>
      </c>
      <c r="W9" s="62">
        <v>3509</v>
      </c>
      <c r="X9" s="122">
        <v>2408</v>
      </c>
      <c r="Y9" s="62">
        <v>2891</v>
      </c>
      <c r="Z9" s="123">
        <v>3249</v>
      </c>
    </row>
    <row r="10" spans="1:26" x14ac:dyDescent="0.3">
      <c r="A10" s="167">
        <v>7</v>
      </c>
      <c r="B10" s="605"/>
      <c r="C10" s="58">
        <v>4920</v>
      </c>
      <c r="D10" s="118">
        <v>11813</v>
      </c>
      <c r="E10" s="62">
        <v>4152</v>
      </c>
      <c r="F10" s="118">
        <v>5782</v>
      </c>
      <c r="G10" s="62">
        <v>7733</v>
      </c>
      <c r="H10" s="119">
        <v>6269</v>
      </c>
      <c r="J10" s="167">
        <v>7</v>
      </c>
      <c r="K10" s="608"/>
      <c r="L10" s="58">
        <v>3089</v>
      </c>
      <c r="M10" s="120">
        <v>2941</v>
      </c>
      <c r="N10" s="62">
        <v>2926</v>
      </c>
      <c r="O10" s="120">
        <v>2504</v>
      </c>
      <c r="P10" s="62">
        <v>3148</v>
      </c>
      <c r="Q10" s="121">
        <v>3364</v>
      </c>
      <c r="S10" s="167">
        <v>7</v>
      </c>
      <c r="T10" s="611"/>
      <c r="U10" s="58">
        <v>1926</v>
      </c>
      <c r="V10" s="122">
        <v>3793</v>
      </c>
      <c r="W10" s="62">
        <v>3403</v>
      </c>
      <c r="X10" s="122">
        <v>2726</v>
      </c>
      <c r="Y10" s="62">
        <v>3730</v>
      </c>
      <c r="Z10" s="123">
        <v>3590</v>
      </c>
    </row>
    <row r="11" spans="1:26" x14ac:dyDescent="0.3">
      <c r="A11" s="167">
        <v>8</v>
      </c>
      <c r="B11" s="605"/>
      <c r="C11" s="58">
        <v>5609</v>
      </c>
      <c r="D11" s="118">
        <v>9689</v>
      </c>
      <c r="E11" s="62">
        <v>9748</v>
      </c>
      <c r="F11" s="118">
        <v>4961</v>
      </c>
      <c r="G11" s="62">
        <v>5366</v>
      </c>
      <c r="H11" s="119">
        <v>4610</v>
      </c>
      <c r="J11" s="167">
        <v>8</v>
      </c>
      <c r="K11" s="608"/>
      <c r="L11" s="58">
        <v>2539</v>
      </c>
      <c r="M11" s="120">
        <v>2109</v>
      </c>
      <c r="N11" s="62">
        <v>3221</v>
      </c>
      <c r="O11" s="120">
        <v>1787</v>
      </c>
      <c r="P11" s="62">
        <v>3026</v>
      </c>
      <c r="Q11" s="121">
        <v>4461</v>
      </c>
      <c r="S11" s="167">
        <v>8</v>
      </c>
      <c r="T11" s="611"/>
      <c r="U11" s="58">
        <v>1974</v>
      </c>
      <c r="V11" s="122">
        <v>2552</v>
      </c>
      <c r="W11" s="62">
        <v>5067</v>
      </c>
      <c r="X11" s="122">
        <v>2086</v>
      </c>
      <c r="Y11" s="62">
        <v>3941</v>
      </c>
      <c r="Z11" s="123">
        <v>3107</v>
      </c>
    </row>
    <row r="12" spans="1:26" x14ac:dyDescent="0.3">
      <c r="A12" s="167">
        <v>9</v>
      </c>
      <c r="B12" s="605"/>
      <c r="C12" s="58">
        <v>4835</v>
      </c>
      <c r="D12" s="118">
        <v>7994</v>
      </c>
      <c r="E12" s="62">
        <v>11442</v>
      </c>
      <c r="F12" s="118">
        <v>3583</v>
      </c>
      <c r="G12" s="62">
        <v>4406</v>
      </c>
      <c r="H12" s="119">
        <v>4413</v>
      </c>
      <c r="J12" s="167">
        <v>9</v>
      </c>
      <c r="K12" s="608"/>
      <c r="L12" s="58">
        <v>2329</v>
      </c>
      <c r="M12" s="120">
        <v>3459</v>
      </c>
      <c r="N12" s="62">
        <v>3980</v>
      </c>
      <c r="O12" s="120">
        <v>1868</v>
      </c>
      <c r="P12" s="62">
        <v>4093</v>
      </c>
      <c r="Q12" s="121">
        <v>2987</v>
      </c>
      <c r="S12" s="167">
        <v>9</v>
      </c>
      <c r="T12" s="611"/>
      <c r="U12" s="58">
        <v>3207</v>
      </c>
      <c r="V12" s="122">
        <v>3085</v>
      </c>
      <c r="W12" s="62">
        <v>4521</v>
      </c>
      <c r="X12" s="122">
        <v>2264</v>
      </c>
      <c r="Y12" s="62">
        <v>4197</v>
      </c>
      <c r="Z12" s="123">
        <v>3201</v>
      </c>
    </row>
    <row r="13" spans="1:26" x14ac:dyDescent="0.3">
      <c r="A13" s="167">
        <v>10</v>
      </c>
      <c r="B13" s="605"/>
      <c r="C13" s="58">
        <v>6477</v>
      </c>
      <c r="D13" s="118">
        <v>6854</v>
      </c>
      <c r="E13" s="62">
        <v>14127</v>
      </c>
      <c r="F13" s="118">
        <v>2857</v>
      </c>
      <c r="G13" s="62">
        <v>6113</v>
      </c>
      <c r="H13" s="119">
        <v>4421</v>
      </c>
      <c r="J13" s="167">
        <v>10</v>
      </c>
      <c r="K13" s="608"/>
      <c r="L13" s="58">
        <v>3796</v>
      </c>
      <c r="M13" s="120">
        <v>2751</v>
      </c>
      <c r="N13" s="62">
        <v>2788</v>
      </c>
      <c r="O13" s="120">
        <v>2831</v>
      </c>
      <c r="P13" s="62">
        <v>3816</v>
      </c>
      <c r="Q13" s="121">
        <v>3275</v>
      </c>
      <c r="S13" s="167">
        <v>10</v>
      </c>
      <c r="T13" s="611"/>
      <c r="U13" s="58">
        <v>2544</v>
      </c>
      <c r="V13" s="122">
        <v>2838</v>
      </c>
      <c r="W13" s="62">
        <v>5470</v>
      </c>
      <c r="X13" s="122">
        <v>2184</v>
      </c>
      <c r="Y13" s="62">
        <v>2555</v>
      </c>
      <c r="Z13" s="123">
        <v>2506</v>
      </c>
    </row>
    <row r="14" spans="1:26" x14ac:dyDescent="0.3">
      <c r="A14" s="167">
        <v>11</v>
      </c>
      <c r="B14" s="605"/>
      <c r="C14" s="58">
        <v>5590</v>
      </c>
      <c r="D14" s="118">
        <v>12609</v>
      </c>
      <c r="E14" s="62">
        <v>8409</v>
      </c>
      <c r="F14" s="118">
        <v>5975</v>
      </c>
      <c r="G14" s="62">
        <v>3150</v>
      </c>
      <c r="H14" s="119">
        <v>3835</v>
      </c>
      <c r="J14" s="167">
        <v>11</v>
      </c>
      <c r="K14" s="608"/>
      <c r="L14" s="58">
        <v>2926</v>
      </c>
      <c r="M14" s="120">
        <v>5714</v>
      </c>
      <c r="N14" s="62">
        <v>3315</v>
      </c>
      <c r="O14" s="120">
        <v>2948</v>
      </c>
      <c r="P14" s="62">
        <v>3290</v>
      </c>
      <c r="Q14" s="121">
        <v>3287</v>
      </c>
      <c r="S14" s="167">
        <v>11</v>
      </c>
      <c r="T14" s="611"/>
      <c r="U14" s="58"/>
      <c r="V14" s="122">
        <v>2338</v>
      </c>
      <c r="W14" s="62"/>
      <c r="X14" s="122"/>
      <c r="Y14" s="62">
        <v>2487</v>
      </c>
      <c r="Z14" s="123">
        <v>3253</v>
      </c>
    </row>
    <row r="15" spans="1:26" x14ac:dyDescent="0.3">
      <c r="A15" s="167">
        <v>12</v>
      </c>
      <c r="B15" s="605"/>
      <c r="C15" s="58">
        <v>3922</v>
      </c>
      <c r="D15" s="118">
        <v>14403</v>
      </c>
      <c r="E15" s="62">
        <v>8426</v>
      </c>
      <c r="F15" s="118">
        <v>3350</v>
      </c>
      <c r="G15" s="62">
        <v>3737</v>
      </c>
      <c r="H15" s="119">
        <v>5413</v>
      </c>
      <c r="J15" s="167">
        <v>12</v>
      </c>
      <c r="K15" s="608"/>
      <c r="L15" s="58">
        <v>4752</v>
      </c>
      <c r="M15" s="120">
        <v>4108</v>
      </c>
      <c r="N15" s="62">
        <v>2028</v>
      </c>
      <c r="O15" s="120">
        <v>4082</v>
      </c>
      <c r="P15" s="62">
        <v>3611</v>
      </c>
      <c r="Q15" s="121">
        <v>2658</v>
      </c>
      <c r="S15" s="167">
        <v>12</v>
      </c>
      <c r="T15" s="611"/>
      <c r="U15" s="58"/>
      <c r="V15" s="122">
        <v>3404</v>
      </c>
      <c r="W15" s="62"/>
      <c r="X15" s="122"/>
      <c r="Y15" s="62">
        <v>2639</v>
      </c>
      <c r="Z15" s="123">
        <v>3888</v>
      </c>
    </row>
    <row r="16" spans="1:26" x14ac:dyDescent="0.3">
      <c r="A16" s="167">
        <v>13</v>
      </c>
      <c r="B16" s="605"/>
      <c r="C16" s="58">
        <v>4986</v>
      </c>
      <c r="D16" s="118">
        <v>14912</v>
      </c>
      <c r="E16" s="62">
        <v>14641</v>
      </c>
      <c r="F16" s="118">
        <v>3430</v>
      </c>
      <c r="G16" s="62">
        <v>3811</v>
      </c>
      <c r="H16" s="119">
        <v>4874</v>
      </c>
      <c r="J16" s="167">
        <v>13</v>
      </c>
      <c r="K16" s="608"/>
      <c r="L16" s="58">
        <v>3019</v>
      </c>
      <c r="M16" s="120">
        <v>5703</v>
      </c>
      <c r="N16" s="62">
        <v>3042</v>
      </c>
      <c r="O16" s="120">
        <v>1517</v>
      </c>
      <c r="P16" s="62">
        <v>2825</v>
      </c>
      <c r="Q16" s="121">
        <v>3702</v>
      </c>
      <c r="S16" s="167">
        <v>13</v>
      </c>
      <c r="T16" s="611"/>
      <c r="U16" s="58"/>
      <c r="V16" s="122">
        <v>4298</v>
      </c>
      <c r="W16" s="62"/>
      <c r="X16" s="122"/>
      <c r="Y16" s="62">
        <v>2968</v>
      </c>
      <c r="Z16" s="123">
        <v>2662</v>
      </c>
    </row>
    <row r="17" spans="1:26" x14ac:dyDescent="0.3">
      <c r="A17" s="167">
        <v>14</v>
      </c>
      <c r="B17" s="605"/>
      <c r="C17" s="58">
        <v>3446</v>
      </c>
      <c r="D17" s="118">
        <v>12917</v>
      </c>
      <c r="E17" s="62">
        <v>8978</v>
      </c>
      <c r="F17" s="118">
        <v>4607</v>
      </c>
      <c r="G17" s="62">
        <v>3534</v>
      </c>
      <c r="H17" s="119"/>
      <c r="J17" s="167">
        <v>14</v>
      </c>
      <c r="K17" s="608"/>
      <c r="L17" s="58"/>
      <c r="M17" s="120">
        <v>4482</v>
      </c>
      <c r="N17" s="62">
        <v>4366</v>
      </c>
      <c r="O17" s="120">
        <v>2687</v>
      </c>
      <c r="P17" s="62">
        <v>3000</v>
      </c>
      <c r="Q17" s="121">
        <v>2978</v>
      </c>
      <c r="S17" s="167">
        <v>14</v>
      </c>
      <c r="T17" s="611"/>
      <c r="U17" s="58"/>
      <c r="V17" s="122">
        <v>5555</v>
      </c>
      <c r="W17" s="62"/>
      <c r="X17" s="122"/>
      <c r="Y17" s="62">
        <v>2818</v>
      </c>
      <c r="Z17" s="123"/>
    </row>
    <row r="18" spans="1:26" x14ac:dyDescent="0.3">
      <c r="A18" s="167">
        <v>15</v>
      </c>
      <c r="B18" s="605"/>
      <c r="C18" s="58">
        <v>4516</v>
      </c>
      <c r="D18" s="118">
        <v>11053</v>
      </c>
      <c r="E18" s="62">
        <v>6719</v>
      </c>
      <c r="F18" s="118">
        <v>4413</v>
      </c>
      <c r="G18" s="62">
        <v>4505</v>
      </c>
      <c r="H18" s="119"/>
      <c r="J18" s="167">
        <v>15</v>
      </c>
      <c r="K18" s="608"/>
      <c r="L18" s="58"/>
      <c r="M18" s="120">
        <v>6347</v>
      </c>
      <c r="N18" s="62"/>
      <c r="O18" s="120">
        <v>1888</v>
      </c>
      <c r="P18" s="62"/>
      <c r="Q18" s="121">
        <v>2127</v>
      </c>
      <c r="S18" s="167">
        <v>15</v>
      </c>
      <c r="T18" s="611"/>
      <c r="U18" s="58"/>
      <c r="V18" s="122">
        <v>3882</v>
      </c>
      <c r="W18" s="62"/>
      <c r="X18" s="122"/>
      <c r="Y18" s="62">
        <v>2410</v>
      </c>
      <c r="Z18" s="123"/>
    </row>
    <row r="19" spans="1:26" x14ac:dyDescent="0.3">
      <c r="A19" s="167">
        <v>16</v>
      </c>
      <c r="B19" s="605"/>
      <c r="C19" s="58">
        <v>5226</v>
      </c>
      <c r="D19" s="118">
        <v>8436</v>
      </c>
      <c r="E19" s="62">
        <v>9770</v>
      </c>
      <c r="F19" s="118">
        <v>3772</v>
      </c>
      <c r="G19" s="62">
        <v>4453</v>
      </c>
      <c r="H19" s="119"/>
      <c r="J19" s="167">
        <v>16</v>
      </c>
      <c r="K19" s="608"/>
      <c r="L19" s="58"/>
      <c r="M19" s="120">
        <v>3216</v>
      </c>
      <c r="N19" s="62"/>
      <c r="O19" s="120">
        <v>2753</v>
      </c>
      <c r="P19" s="62"/>
      <c r="Q19" s="121">
        <v>2980</v>
      </c>
      <c r="S19" s="167">
        <v>16</v>
      </c>
      <c r="T19" s="611"/>
      <c r="U19" s="58"/>
      <c r="V19" s="122">
        <v>2867</v>
      </c>
      <c r="W19" s="62"/>
      <c r="X19" s="122"/>
      <c r="Y19" s="62">
        <v>1474</v>
      </c>
      <c r="Z19" s="123"/>
    </row>
    <row r="20" spans="1:26" x14ac:dyDescent="0.3">
      <c r="A20" s="167">
        <v>17</v>
      </c>
      <c r="B20" s="605"/>
      <c r="C20" s="58">
        <v>4423</v>
      </c>
      <c r="D20" s="118">
        <v>7714</v>
      </c>
      <c r="E20" s="62">
        <v>9985</v>
      </c>
      <c r="F20" s="118">
        <v>4155</v>
      </c>
      <c r="G20" s="62">
        <v>4173</v>
      </c>
      <c r="H20" s="119"/>
      <c r="J20" s="167">
        <v>17</v>
      </c>
      <c r="K20" s="608"/>
      <c r="L20" s="58"/>
      <c r="M20" s="120">
        <v>8127</v>
      </c>
      <c r="N20" s="62"/>
      <c r="O20" s="120">
        <v>4059</v>
      </c>
      <c r="P20" s="62"/>
      <c r="Q20" s="121">
        <v>2449</v>
      </c>
      <c r="S20" s="167">
        <v>17</v>
      </c>
      <c r="T20" s="611"/>
      <c r="U20" s="58"/>
      <c r="V20" s="122">
        <v>3959</v>
      </c>
      <c r="W20" s="62"/>
      <c r="X20" s="122"/>
      <c r="Y20" s="62">
        <v>1925</v>
      </c>
      <c r="Z20" s="123"/>
    </row>
    <row r="21" spans="1:26" x14ac:dyDescent="0.3">
      <c r="A21" s="167">
        <v>18</v>
      </c>
      <c r="B21" s="605"/>
      <c r="C21" s="58">
        <v>7140</v>
      </c>
      <c r="D21" s="118">
        <v>12287</v>
      </c>
      <c r="E21" s="62">
        <v>7669</v>
      </c>
      <c r="F21" s="118">
        <v>2828</v>
      </c>
      <c r="G21" s="62">
        <v>3058</v>
      </c>
      <c r="H21" s="119"/>
      <c r="J21" s="167">
        <v>18</v>
      </c>
      <c r="K21" s="608"/>
      <c r="L21" s="58"/>
      <c r="M21" s="120">
        <v>4694</v>
      </c>
      <c r="N21" s="62"/>
      <c r="O21" s="120">
        <v>2946</v>
      </c>
      <c r="P21" s="62"/>
      <c r="Q21" s="121"/>
      <c r="S21" s="167">
        <v>18</v>
      </c>
      <c r="T21" s="611"/>
      <c r="U21" s="58"/>
      <c r="V21" s="122">
        <v>3363</v>
      </c>
      <c r="W21" s="62"/>
      <c r="X21" s="122"/>
      <c r="Y21" s="62">
        <v>3380</v>
      </c>
      <c r="Z21" s="123"/>
    </row>
    <row r="22" spans="1:26" x14ac:dyDescent="0.3">
      <c r="A22" s="167">
        <v>19</v>
      </c>
      <c r="B22" s="605"/>
      <c r="C22" s="58">
        <v>5112</v>
      </c>
      <c r="D22" s="118">
        <v>14006</v>
      </c>
      <c r="E22" s="62">
        <v>8447</v>
      </c>
      <c r="F22" s="118">
        <v>3813</v>
      </c>
      <c r="G22" s="62"/>
      <c r="H22" s="119"/>
      <c r="J22" s="167">
        <v>19</v>
      </c>
      <c r="K22" s="608"/>
      <c r="L22" s="58"/>
      <c r="M22" s="120">
        <v>4453</v>
      </c>
      <c r="N22" s="62"/>
      <c r="O22" s="120">
        <v>3184</v>
      </c>
      <c r="P22" s="62"/>
      <c r="Q22" s="121"/>
      <c r="S22" s="167">
        <v>19</v>
      </c>
      <c r="T22" s="611"/>
      <c r="U22" s="58"/>
      <c r="V22" s="122"/>
      <c r="W22" s="62"/>
      <c r="X22" s="122"/>
      <c r="Y22" s="62">
        <v>2834</v>
      </c>
      <c r="Z22" s="123"/>
    </row>
    <row r="23" spans="1:26" x14ac:dyDescent="0.3">
      <c r="A23" s="167">
        <v>20</v>
      </c>
      <c r="B23" s="605"/>
      <c r="C23" s="58">
        <v>4744</v>
      </c>
      <c r="D23" s="118">
        <v>10702</v>
      </c>
      <c r="E23" s="62">
        <v>8861</v>
      </c>
      <c r="F23" s="118">
        <v>3309</v>
      </c>
      <c r="G23" s="62"/>
      <c r="H23" s="119"/>
      <c r="J23" s="167">
        <v>20</v>
      </c>
      <c r="K23" s="608"/>
      <c r="L23" s="58"/>
      <c r="M23" s="120">
        <v>3411</v>
      </c>
      <c r="N23" s="62"/>
      <c r="O23" s="120">
        <v>2194</v>
      </c>
      <c r="P23" s="62"/>
      <c r="Q23" s="121"/>
      <c r="S23" s="167">
        <v>20</v>
      </c>
      <c r="T23" s="611"/>
      <c r="U23" s="58"/>
      <c r="V23" s="122"/>
      <c r="W23" s="62"/>
      <c r="X23" s="122"/>
      <c r="Y23" s="62">
        <v>2688</v>
      </c>
      <c r="Z23" s="123"/>
    </row>
    <row r="24" spans="1:26" x14ac:dyDescent="0.3">
      <c r="A24" s="167">
        <v>21</v>
      </c>
      <c r="B24" s="605"/>
      <c r="C24" s="58">
        <v>6324</v>
      </c>
      <c r="D24" s="118">
        <v>13068</v>
      </c>
      <c r="E24" s="62">
        <v>8811</v>
      </c>
      <c r="F24" s="118"/>
      <c r="G24" s="62"/>
      <c r="H24" s="119"/>
      <c r="J24" s="167">
        <v>21</v>
      </c>
      <c r="K24" s="608"/>
      <c r="L24" s="58"/>
      <c r="M24" s="120"/>
      <c r="N24" s="62"/>
      <c r="O24" s="120"/>
      <c r="P24" s="62"/>
      <c r="Q24" s="121"/>
      <c r="S24" s="167">
        <v>21</v>
      </c>
      <c r="T24" s="611"/>
      <c r="U24" s="58"/>
      <c r="V24" s="122"/>
      <c r="W24" s="62"/>
      <c r="X24" s="122"/>
      <c r="Y24" s="62"/>
      <c r="Z24" s="123"/>
    </row>
    <row r="25" spans="1:26" x14ac:dyDescent="0.3">
      <c r="A25" s="167">
        <v>22</v>
      </c>
      <c r="B25" s="605"/>
      <c r="C25" s="58">
        <v>6146</v>
      </c>
      <c r="D25" s="118">
        <v>8190</v>
      </c>
      <c r="E25" s="62">
        <v>9318</v>
      </c>
      <c r="F25" s="118"/>
      <c r="G25" s="62"/>
      <c r="H25" s="119"/>
      <c r="J25" s="167">
        <v>22</v>
      </c>
      <c r="K25" s="608"/>
      <c r="L25" s="58"/>
      <c r="M25" s="120"/>
      <c r="N25" s="62"/>
      <c r="O25" s="120"/>
      <c r="P25" s="62"/>
      <c r="Q25" s="121"/>
      <c r="S25" s="167">
        <v>22</v>
      </c>
      <c r="T25" s="611"/>
      <c r="U25" s="58"/>
      <c r="V25" s="122"/>
      <c r="W25" s="62"/>
      <c r="X25" s="122"/>
      <c r="Y25" s="62"/>
      <c r="Z25" s="123"/>
    </row>
    <row r="26" spans="1:26" x14ac:dyDescent="0.3">
      <c r="A26" s="167">
        <v>23</v>
      </c>
      <c r="B26" s="605"/>
      <c r="C26" s="58">
        <v>6848</v>
      </c>
      <c r="D26" s="118">
        <v>5995</v>
      </c>
      <c r="E26" s="62"/>
      <c r="F26" s="118"/>
      <c r="G26" s="62"/>
      <c r="H26" s="119"/>
      <c r="J26" s="167">
        <v>23</v>
      </c>
      <c r="K26" s="608"/>
      <c r="L26" s="58"/>
      <c r="M26" s="120"/>
      <c r="N26" s="62"/>
      <c r="O26" s="120"/>
      <c r="P26" s="62"/>
      <c r="Q26" s="121"/>
      <c r="S26" s="167">
        <v>23</v>
      </c>
      <c r="T26" s="611"/>
      <c r="U26" s="58"/>
      <c r="V26" s="122"/>
      <c r="W26" s="62"/>
      <c r="X26" s="122"/>
      <c r="Y26" s="62"/>
      <c r="Z26" s="123"/>
    </row>
    <row r="27" spans="1:26" x14ac:dyDescent="0.3">
      <c r="A27" s="167">
        <v>24</v>
      </c>
      <c r="B27" s="605"/>
      <c r="C27" s="58"/>
      <c r="D27" s="118"/>
      <c r="E27" s="62"/>
      <c r="F27" s="118"/>
      <c r="G27" s="62"/>
      <c r="H27" s="119"/>
      <c r="J27" s="167">
        <v>24</v>
      </c>
      <c r="K27" s="608"/>
      <c r="L27" s="58"/>
      <c r="M27" s="120"/>
      <c r="N27" s="62"/>
      <c r="O27" s="120"/>
      <c r="P27" s="62"/>
      <c r="Q27" s="121"/>
      <c r="S27" s="167">
        <v>24</v>
      </c>
      <c r="T27" s="611"/>
      <c r="U27" s="58"/>
      <c r="V27" s="122"/>
      <c r="W27" s="62"/>
      <c r="X27" s="122"/>
      <c r="Y27" s="62"/>
      <c r="Z27" s="123"/>
    </row>
    <row r="28" spans="1:26" ht="15" thickBot="1" x14ac:dyDescent="0.35">
      <c r="A28" s="167">
        <v>25</v>
      </c>
      <c r="B28" s="606"/>
      <c r="C28" s="125"/>
      <c r="D28" s="126"/>
      <c r="E28" s="127"/>
      <c r="F28" s="126"/>
      <c r="G28" s="127"/>
      <c r="H28" s="128"/>
      <c r="J28" s="167">
        <v>25</v>
      </c>
      <c r="K28" s="609"/>
      <c r="L28" s="125"/>
      <c r="M28" s="129"/>
      <c r="N28" s="127"/>
      <c r="O28" s="129"/>
      <c r="P28" s="127"/>
      <c r="Q28" s="130"/>
      <c r="S28" s="167">
        <v>25</v>
      </c>
      <c r="T28" s="612"/>
      <c r="U28" s="125"/>
      <c r="V28" s="131"/>
      <c r="W28" s="127"/>
      <c r="X28" s="131"/>
      <c r="Y28" s="127"/>
      <c r="Z28" s="132"/>
    </row>
    <row r="29" spans="1:26" ht="15" thickBot="1" x14ac:dyDescent="0.35">
      <c r="A29" s="4"/>
      <c r="B29" s="4"/>
      <c r="J29" s="4"/>
      <c r="S29" s="4"/>
    </row>
    <row r="30" spans="1:26" x14ac:dyDescent="0.3">
      <c r="A30" s="4"/>
      <c r="B30" s="133" t="s">
        <v>152</v>
      </c>
      <c r="C30" s="134">
        <f>AVERAGE(C4:C28)</f>
        <v>5350.391304347826</v>
      </c>
      <c r="D30" s="135">
        <f t="shared" ref="D30:H30" si="0">AVERAGE(D4:D28)</f>
        <v>9781.9130434782601</v>
      </c>
      <c r="E30" s="135">
        <f t="shared" si="0"/>
        <v>8787.181818181818</v>
      </c>
      <c r="F30" s="135">
        <f t="shared" si="0"/>
        <v>4584.7</v>
      </c>
      <c r="G30" s="135">
        <f t="shared" si="0"/>
        <v>5550.5555555555557</v>
      </c>
      <c r="H30" s="136">
        <f t="shared" si="0"/>
        <v>5346.3846153846152</v>
      </c>
      <c r="J30" s="4"/>
      <c r="K30" s="137" t="s">
        <v>152</v>
      </c>
      <c r="L30" s="134">
        <f>AVERAGE(L4:L28)</f>
        <v>3071.6153846153848</v>
      </c>
      <c r="M30" s="135">
        <f t="shared" ref="M30:Q30" si="1">AVERAGE(M4:M28)</f>
        <v>3809.55</v>
      </c>
      <c r="N30" s="135">
        <f t="shared" si="1"/>
        <v>4058.3571428571427</v>
      </c>
      <c r="O30" s="135">
        <f t="shared" si="1"/>
        <v>2750.75</v>
      </c>
      <c r="P30" s="135">
        <f t="shared" si="1"/>
        <v>3083.9285714285716</v>
      </c>
      <c r="Q30" s="136">
        <f t="shared" si="1"/>
        <v>3048.3529411764707</v>
      </c>
      <c r="S30" s="4"/>
      <c r="T30" s="138" t="s">
        <v>152</v>
      </c>
      <c r="U30" s="134">
        <f>AVERAGE(U4:U28)</f>
        <v>2499.6999999999998</v>
      </c>
      <c r="V30" s="135">
        <f t="shared" ref="V30:Z30" si="2">AVERAGE(V4:V28)</f>
        <v>3049.8888888888887</v>
      </c>
      <c r="W30" s="135">
        <f t="shared" si="2"/>
        <v>4257.3999999999996</v>
      </c>
      <c r="X30" s="135">
        <f t="shared" si="2"/>
        <v>2416.5</v>
      </c>
      <c r="Y30" s="135">
        <f t="shared" si="2"/>
        <v>2782.15</v>
      </c>
      <c r="Z30" s="136">
        <f t="shared" si="2"/>
        <v>2865.9230769230771</v>
      </c>
    </row>
    <row r="31" spans="1:26" ht="15" thickBot="1" x14ac:dyDescent="0.35">
      <c r="A31" s="4"/>
      <c r="B31" s="139" t="s">
        <v>153</v>
      </c>
      <c r="C31" s="140">
        <f>STDEV(C4:C28)</f>
        <v>1121.1078019340123</v>
      </c>
      <c r="D31" s="141">
        <f t="shared" ref="D31:H31" si="3">STDEV(D4:D28)</f>
        <v>2980.6567139877611</v>
      </c>
      <c r="E31" s="141">
        <f t="shared" si="3"/>
        <v>2391.0693689796467</v>
      </c>
      <c r="F31" s="141">
        <f t="shared" si="3"/>
        <v>1335.5466099572941</v>
      </c>
      <c r="G31" s="141">
        <f t="shared" si="3"/>
        <v>2135.3401773962414</v>
      </c>
      <c r="H31" s="142">
        <f t="shared" si="3"/>
        <v>1182.6403044643748</v>
      </c>
      <c r="J31" s="4"/>
      <c r="K31" s="143" t="s">
        <v>153</v>
      </c>
      <c r="L31" s="140">
        <f>STDEV(L4:L28)</f>
        <v>737.87584078234738</v>
      </c>
      <c r="M31" s="141">
        <f>STDEV(M4:M28)</f>
        <v>1671.5705654453111</v>
      </c>
      <c r="N31" s="141">
        <f t="shared" ref="N31:Q31" si="4">STDEV(N4:N28)</f>
        <v>1947.7106327150366</v>
      </c>
      <c r="O31" s="141">
        <f t="shared" si="4"/>
        <v>758.96986106168936</v>
      </c>
      <c r="P31" s="141">
        <f t="shared" si="4"/>
        <v>520.81053166205288</v>
      </c>
      <c r="Q31" s="142">
        <f t="shared" si="4"/>
        <v>545.68328052732136</v>
      </c>
      <c r="S31" s="4"/>
      <c r="T31" s="144" t="s">
        <v>153</v>
      </c>
      <c r="U31" s="140">
        <f>STDEV(U4:U28)</f>
        <v>666.10360388689628</v>
      </c>
      <c r="V31" s="141">
        <f t="shared" ref="V31:Z31" si="5">STDEV(V4:V28)</f>
        <v>1006.6363844296098</v>
      </c>
      <c r="W31" s="141">
        <f t="shared" si="5"/>
        <v>739.59466376297451</v>
      </c>
      <c r="X31" s="141">
        <f t="shared" si="5"/>
        <v>562.52056752521401</v>
      </c>
      <c r="Y31" s="141">
        <f t="shared" si="5"/>
        <v>688.40725974030704</v>
      </c>
      <c r="Z31" s="142">
        <f t="shared" si="5"/>
        <v>732.28050881458262</v>
      </c>
    </row>
    <row r="33" spans="1:23" x14ac:dyDescent="0.3">
      <c r="A33" t="s">
        <v>154</v>
      </c>
      <c r="B33" t="s">
        <v>155</v>
      </c>
      <c r="C33" t="s">
        <v>156</v>
      </c>
      <c r="D33" t="s">
        <v>157</v>
      </c>
      <c r="E33" t="s">
        <v>158</v>
      </c>
      <c r="J33" t="s">
        <v>154</v>
      </c>
      <c r="K33" t="s">
        <v>155</v>
      </c>
      <c r="L33" t="s">
        <v>156</v>
      </c>
      <c r="M33" t="s">
        <v>157</v>
      </c>
      <c r="N33" t="s">
        <v>158</v>
      </c>
      <c r="S33" t="s">
        <v>154</v>
      </c>
      <c r="T33" t="s">
        <v>155</v>
      </c>
      <c r="U33" t="s">
        <v>156</v>
      </c>
      <c r="V33" t="s">
        <v>157</v>
      </c>
      <c r="W33" t="s">
        <v>158</v>
      </c>
    </row>
    <row r="34" spans="1:23" x14ac:dyDescent="0.3">
      <c r="A34" t="s">
        <v>800</v>
      </c>
      <c r="B34">
        <v>8634</v>
      </c>
      <c r="C34">
        <v>557829</v>
      </c>
      <c r="D34">
        <v>64.608000000000004</v>
      </c>
      <c r="E34">
        <v>17.733000000000001</v>
      </c>
      <c r="J34" t="s">
        <v>919</v>
      </c>
      <c r="K34">
        <v>1831</v>
      </c>
      <c r="L34">
        <v>66693</v>
      </c>
      <c r="M34">
        <v>36.423999999999999</v>
      </c>
      <c r="N34">
        <v>2.12</v>
      </c>
      <c r="S34" t="s">
        <v>1017</v>
      </c>
      <c r="T34">
        <v>1945</v>
      </c>
      <c r="U34">
        <v>70061</v>
      </c>
      <c r="V34">
        <v>36.021000000000001</v>
      </c>
      <c r="W34">
        <v>2.2269999999999999</v>
      </c>
    </row>
    <row r="35" spans="1:23" x14ac:dyDescent="0.3">
      <c r="A35" t="s">
        <v>801</v>
      </c>
      <c r="B35">
        <v>6518</v>
      </c>
      <c r="C35">
        <v>484405</v>
      </c>
      <c r="D35">
        <v>74.317999999999998</v>
      </c>
      <c r="E35">
        <v>15.398999999999999</v>
      </c>
      <c r="J35" t="s">
        <v>920</v>
      </c>
      <c r="K35">
        <v>3253</v>
      </c>
      <c r="L35">
        <v>177529</v>
      </c>
      <c r="M35">
        <v>54.573999999999998</v>
      </c>
      <c r="N35">
        <v>5.6429999999999998</v>
      </c>
      <c r="S35" t="s">
        <v>1018</v>
      </c>
      <c r="T35">
        <v>1739</v>
      </c>
      <c r="U35">
        <v>63244</v>
      </c>
      <c r="V35">
        <v>36.368000000000002</v>
      </c>
      <c r="W35">
        <v>2.0099999999999998</v>
      </c>
    </row>
    <row r="36" spans="1:23" x14ac:dyDescent="0.3">
      <c r="A36" t="s">
        <v>802</v>
      </c>
      <c r="B36">
        <v>6357</v>
      </c>
      <c r="C36">
        <v>350421</v>
      </c>
      <c r="D36">
        <v>55.124000000000002</v>
      </c>
      <c r="E36">
        <v>11.14</v>
      </c>
      <c r="J36" t="s">
        <v>921</v>
      </c>
      <c r="K36">
        <v>1442</v>
      </c>
      <c r="L36">
        <v>65426</v>
      </c>
      <c r="M36">
        <v>45.372</v>
      </c>
      <c r="N36">
        <v>2.08</v>
      </c>
      <c r="S36" t="s">
        <v>1019</v>
      </c>
      <c r="T36">
        <v>2971</v>
      </c>
      <c r="U36">
        <v>136934</v>
      </c>
      <c r="V36">
        <v>46.09</v>
      </c>
      <c r="W36">
        <v>4.3529999999999998</v>
      </c>
    </row>
    <row r="37" spans="1:23" x14ac:dyDescent="0.3">
      <c r="A37" t="s">
        <v>803</v>
      </c>
      <c r="B37">
        <v>5905</v>
      </c>
      <c r="C37">
        <v>443739</v>
      </c>
      <c r="D37">
        <v>75.146000000000001</v>
      </c>
      <c r="E37">
        <v>14.106</v>
      </c>
      <c r="J37" t="s">
        <v>922</v>
      </c>
      <c r="K37">
        <v>2510</v>
      </c>
      <c r="L37">
        <v>122645</v>
      </c>
      <c r="M37">
        <v>48.863</v>
      </c>
      <c r="N37">
        <v>3.899</v>
      </c>
      <c r="S37" t="s">
        <v>1020</v>
      </c>
      <c r="T37">
        <v>1481</v>
      </c>
      <c r="U37">
        <v>69123</v>
      </c>
      <c r="V37">
        <v>46.673000000000002</v>
      </c>
      <c r="W37">
        <v>2.1970000000000001</v>
      </c>
    </row>
    <row r="38" spans="1:23" x14ac:dyDescent="0.3">
      <c r="A38" t="s">
        <v>804</v>
      </c>
      <c r="B38">
        <v>6008</v>
      </c>
      <c r="C38">
        <v>458355</v>
      </c>
      <c r="D38">
        <v>76.290999999999997</v>
      </c>
      <c r="E38">
        <v>14.571</v>
      </c>
      <c r="J38" t="s">
        <v>923</v>
      </c>
      <c r="K38">
        <v>2518</v>
      </c>
      <c r="L38">
        <v>97219</v>
      </c>
      <c r="M38">
        <v>38.61</v>
      </c>
      <c r="N38">
        <v>3.0910000000000002</v>
      </c>
      <c r="S38" t="s">
        <v>1021</v>
      </c>
      <c r="T38">
        <v>2258</v>
      </c>
      <c r="U38">
        <v>69763</v>
      </c>
      <c r="V38">
        <v>30.896000000000001</v>
      </c>
      <c r="W38">
        <v>2.218</v>
      </c>
    </row>
    <row r="39" spans="1:23" x14ac:dyDescent="0.3">
      <c r="A39" t="s">
        <v>805</v>
      </c>
      <c r="B39">
        <v>8920</v>
      </c>
      <c r="C39">
        <v>454438</v>
      </c>
      <c r="D39">
        <v>50.945999999999998</v>
      </c>
      <c r="E39">
        <v>14.446</v>
      </c>
      <c r="J39" t="s">
        <v>924</v>
      </c>
      <c r="K39">
        <v>3122</v>
      </c>
      <c r="L39">
        <v>136317</v>
      </c>
      <c r="M39">
        <v>43.662999999999997</v>
      </c>
      <c r="N39">
        <v>4.3330000000000002</v>
      </c>
      <c r="S39" t="s">
        <v>1022</v>
      </c>
      <c r="T39">
        <v>2570</v>
      </c>
      <c r="U39">
        <v>86829</v>
      </c>
      <c r="V39">
        <v>33.786000000000001</v>
      </c>
      <c r="W39">
        <v>2.76</v>
      </c>
    </row>
    <row r="40" spans="1:23" x14ac:dyDescent="0.3">
      <c r="A40" t="s">
        <v>806</v>
      </c>
      <c r="B40">
        <v>11813</v>
      </c>
      <c r="C40">
        <v>830015</v>
      </c>
      <c r="D40">
        <v>70.263000000000005</v>
      </c>
      <c r="E40">
        <v>26.385000000000002</v>
      </c>
      <c r="J40" t="s">
        <v>925</v>
      </c>
      <c r="K40">
        <v>2941</v>
      </c>
      <c r="L40">
        <v>137048</v>
      </c>
      <c r="M40">
        <v>46.598999999999997</v>
      </c>
      <c r="N40">
        <v>4.3570000000000002</v>
      </c>
      <c r="S40" t="s">
        <v>1023</v>
      </c>
      <c r="T40">
        <v>3793</v>
      </c>
      <c r="U40">
        <v>135735</v>
      </c>
      <c r="V40">
        <v>35.786000000000001</v>
      </c>
      <c r="W40">
        <v>4.3150000000000004</v>
      </c>
    </row>
    <row r="41" spans="1:23" x14ac:dyDescent="0.3">
      <c r="A41" t="s">
        <v>807</v>
      </c>
      <c r="B41">
        <v>9689</v>
      </c>
      <c r="C41">
        <v>778761</v>
      </c>
      <c r="D41">
        <v>80.376000000000005</v>
      </c>
      <c r="E41">
        <v>24.756</v>
      </c>
      <c r="J41" t="s">
        <v>926</v>
      </c>
      <c r="K41">
        <v>2109</v>
      </c>
      <c r="L41">
        <v>89216</v>
      </c>
      <c r="M41">
        <v>42.302999999999997</v>
      </c>
      <c r="N41">
        <v>2.8359999999999999</v>
      </c>
      <c r="S41" t="s">
        <v>1024</v>
      </c>
      <c r="T41">
        <v>2552</v>
      </c>
      <c r="U41">
        <v>117070</v>
      </c>
      <c r="V41">
        <v>45.874000000000002</v>
      </c>
      <c r="W41">
        <v>3.722</v>
      </c>
    </row>
    <row r="42" spans="1:23" x14ac:dyDescent="0.3">
      <c r="A42" t="s">
        <v>808</v>
      </c>
      <c r="B42">
        <v>7994</v>
      </c>
      <c r="C42">
        <v>397182</v>
      </c>
      <c r="D42">
        <v>49.685000000000002</v>
      </c>
      <c r="E42">
        <v>12.625999999999999</v>
      </c>
      <c r="J42" t="s">
        <v>927</v>
      </c>
      <c r="K42">
        <v>3459</v>
      </c>
      <c r="L42">
        <v>199326</v>
      </c>
      <c r="M42">
        <v>57.625</v>
      </c>
      <c r="N42">
        <v>6.3360000000000003</v>
      </c>
      <c r="S42" t="s">
        <v>1025</v>
      </c>
      <c r="T42">
        <v>3085</v>
      </c>
      <c r="U42">
        <v>126827</v>
      </c>
      <c r="V42">
        <v>41.110999999999997</v>
      </c>
      <c r="W42">
        <v>4.032</v>
      </c>
    </row>
    <row r="43" spans="1:23" x14ac:dyDescent="0.3">
      <c r="A43" t="s">
        <v>809</v>
      </c>
      <c r="B43">
        <v>6854</v>
      </c>
      <c r="C43">
        <v>384126</v>
      </c>
      <c r="D43">
        <v>56.043999999999997</v>
      </c>
      <c r="E43">
        <v>12.211</v>
      </c>
      <c r="J43" t="s">
        <v>928</v>
      </c>
      <c r="K43">
        <v>2751</v>
      </c>
      <c r="L43">
        <v>174354</v>
      </c>
      <c r="M43">
        <v>63.378</v>
      </c>
      <c r="N43">
        <v>5.5430000000000001</v>
      </c>
      <c r="S43" t="s">
        <v>1026</v>
      </c>
      <c r="T43">
        <v>2838</v>
      </c>
      <c r="U43">
        <v>116871</v>
      </c>
      <c r="V43">
        <v>41.180999999999997</v>
      </c>
      <c r="W43">
        <v>3.7149999999999999</v>
      </c>
    </row>
    <row r="44" spans="1:23" x14ac:dyDescent="0.3">
      <c r="A44" t="s">
        <v>810</v>
      </c>
      <c r="B44">
        <v>12609</v>
      </c>
      <c r="C44">
        <v>455132</v>
      </c>
      <c r="D44">
        <v>36.095999999999997</v>
      </c>
      <c r="E44">
        <v>14.468</v>
      </c>
      <c r="J44" t="s">
        <v>929</v>
      </c>
      <c r="K44">
        <v>5714</v>
      </c>
      <c r="L44">
        <v>229154</v>
      </c>
      <c r="M44">
        <v>40.103999999999999</v>
      </c>
      <c r="N44">
        <v>7.2850000000000001</v>
      </c>
      <c r="S44" t="s">
        <v>1027</v>
      </c>
      <c r="T44">
        <v>2338</v>
      </c>
      <c r="U44">
        <v>125430</v>
      </c>
      <c r="V44">
        <v>53.648000000000003</v>
      </c>
      <c r="W44">
        <v>3.9870000000000001</v>
      </c>
    </row>
    <row r="45" spans="1:23" x14ac:dyDescent="0.3">
      <c r="A45" t="s">
        <v>811</v>
      </c>
      <c r="B45">
        <v>14403</v>
      </c>
      <c r="C45">
        <v>530086</v>
      </c>
      <c r="D45">
        <v>36.804000000000002</v>
      </c>
      <c r="E45">
        <v>16.850999999999999</v>
      </c>
      <c r="J45" t="s">
        <v>930</v>
      </c>
      <c r="K45">
        <v>4108</v>
      </c>
      <c r="L45">
        <v>158310</v>
      </c>
      <c r="M45">
        <v>38.536999999999999</v>
      </c>
      <c r="N45">
        <v>5.0330000000000004</v>
      </c>
      <c r="S45" t="s">
        <v>1028</v>
      </c>
      <c r="T45">
        <v>3404</v>
      </c>
      <c r="U45">
        <v>115733</v>
      </c>
      <c r="V45">
        <v>33.999000000000002</v>
      </c>
      <c r="W45">
        <v>3.6789999999999998</v>
      </c>
    </row>
    <row r="46" spans="1:23" x14ac:dyDescent="0.3">
      <c r="A46" t="s">
        <v>812</v>
      </c>
      <c r="B46">
        <v>14912</v>
      </c>
      <c r="C46">
        <v>561724</v>
      </c>
      <c r="D46">
        <v>37.668999999999997</v>
      </c>
      <c r="E46">
        <v>17.856999999999999</v>
      </c>
      <c r="J46" t="s">
        <v>931</v>
      </c>
      <c r="K46">
        <v>5703</v>
      </c>
      <c r="L46">
        <v>291027</v>
      </c>
      <c r="M46">
        <v>51.030999999999999</v>
      </c>
      <c r="N46">
        <v>9.2509999999999994</v>
      </c>
      <c r="S46" t="s">
        <v>1029</v>
      </c>
      <c r="T46">
        <v>4298</v>
      </c>
      <c r="U46">
        <v>145407</v>
      </c>
      <c r="V46">
        <v>33.831000000000003</v>
      </c>
      <c r="W46">
        <v>4.6219999999999999</v>
      </c>
    </row>
    <row r="47" spans="1:23" x14ac:dyDescent="0.3">
      <c r="A47" t="s">
        <v>813</v>
      </c>
      <c r="B47">
        <v>12917</v>
      </c>
      <c r="C47">
        <v>512111</v>
      </c>
      <c r="D47">
        <v>39.646000000000001</v>
      </c>
      <c r="E47">
        <v>16.28</v>
      </c>
      <c r="J47" t="s">
        <v>932</v>
      </c>
      <c r="K47">
        <v>4482</v>
      </c>
      <c r="L47">
        <v>166899</v>
      </c>
      <c r="M47">
        <v>37.238</v>
      </c>
      <c r="N47">
        <v>5.306</v>
      </c>
      <c r="S47" t="s">
        <v>1030</v>
      </c>
      <c r="T47">
        <v>5555</v>
      </c>
      <c r="U47">
        <v>181984</v>
      </c>
      <c r="V47">
        <v>32.76</v>
      </c>
      <c r="W47">
        <v>5.7850000000000001</v>
      </c>
    </row>
    <row r="48" spans="1:23" x14ac:dyDescent="0.3">
      <c r="A48" t="s">
        <v>814</v>
      </c>
      <c r="B48">
        <v>11053</v>
      </c>
      <c r="C48">
        <v>412566</v>
      </c>
      <c r="D48">
        <v>37.326000000000001</v>
      </c>
      <c r="E48">
        <v>13.115</v>
      </c>
      <c r="J48" t="s">
        <v>933</v>
      </c>
      <c r="K48">
        <v>6347</v>
      </c>
      <c r="L48">
        <v>247469</v>
      </c>
      <c r="M48">
        <v>38.99</v>
      </c>
      <c r="N48">
        <v>7.867</v>
      </c>
      <c r="S48" t="s">
        <v>1031</v>
      </c>
      <c r="T48">
        <v>3882</v>
      </c>
      <c r="U48">
        <v>148050</v>
      </c>
      <c r="V48">
        <v>38.137999999999998</v>
      </c>
      <c r="W48">
        <v>4.7060000000000004</v>
      </c>
    </row>
    <row r="49" spans="1:23" x14ac:dyDescent="0.3">
      <c r="A49" t="s">
        <v>815</v>
      </c>
      <c r="B49">
        <v>8436</v>
      </c>
      <c r="C49">
        <v>314438</v>
      </c>
      <c r="D49">
        <v>37.273000000000003</v>
      </c>
      <c r="E49">
        <v>9.9960000000000004</v>
      </c>
      <c r="J49" t="s">
        <v>934</v>
      </c>
      <c r="K49">
        <v>3216</v>
      </c>
      <c r="L49">
        <v>139012</v>
      </c>
      <c r="M49">
        <v>43.225000000000001</v>
      </c>
      <c r="N49">
        <v>4.4189999999999996</v>
      </c>
      <c r="S49" t="s">
        <v>1032</v>
      </c>
      <c r="T49">
        <v>2867</v>
      </c>
      <c r="U49">
        <v>107784</v>
      </c>
      <c r="V49">
        <v>37.594999999999999</v>
      </c>
      <c r="W49">
        <v>3.4260000000000002</v>
      </c>
    </row>
    <row r="50" spans="1:23" x14ac:dyDescent="0.3">
      <c r="A50" t="s">
        <v>816</v>
      </c>
      <c r="B50">
        <v>7714</v>
      </c>
      <c r="C50">
        <v>382382</v>
      </c>
      <c r="D50">
        <v>49.57</v>
      </c>
      <c r="E50">
        <v>12.156000000000001</v>
      </c>
      <c r="J50" t="s">
        <v>935</v>
      </c>
      <c r="K50">
        <v>8127</v>
      </c>
      <c r="L50">
        <v>301505</v>
      </c>
      <c r="M50">
        <v>37.098999999999997</v>
      </c>
      <c r="N50">
        <v>9.5850000000000009</v>
      </c>
      <c r="S50" t="s">
        <v>1033</v>
      </c>
      <c r="T50">
        <v>3959</v>
      </c>
      <c r="U50">
        <v>142718</v>
      </c>
      <c r="V50">
        <v>36.048999999999999</v>
      </c>
      <c r="W50">
        <v>4.5369999999999999</v>
      </c>
    </row>
    <row r="51" spans="1:23" x14ac:dyDescent="0.3">
      <c r="A51" t="s">
        <v>817</v>
      </c>
      <c r="B51">
        <v>12287</v>
      </c>
      <c r="C51">
        <v>365582</v>
      </c>
      <c r="D51">
        <v>29.754000000000001</v>
      </c>
      <c r="E51">
        <v>11.622</v>
      </c>
      <c r="J51" t="s">
        <v>936</v>
      </c>
      <c r="K51">
        <v>4694</v>
      </c>
      <c r="L51">
        <v>188190</v>
      </c>
      <c r="M51">
        <v>40.091999999999999</v>
      </c>
      <c r="N51">
        <v>5.9820000000000002</v>
      </c>
      <c r="S51" t="s">
        <v>1034</v>
      </c>
      <c r="T51">
        <v>3363</v>
      </c>
      <c r="U51">
        <v>158413</v>
      </c>
      <c r="V51">
        <v>47.104999999999997</v>
      </c>
      <c r="W51">
        <v>5.0359999999999996</v>
      </c>
    </row>
    <row r="52" spans="1:23" x14ac:dyDescent="0.3">
      <c r="A52" t="s">
        <v>818</v>
      </c>
      <c r="B52">
        <v>14006</v>
      </c>
      <c r="C52">
        <v>442847</v>
      </c>
      <c r="D52">
        <v>31.617999999999999</v>
      </c>
      <c r="E52">
        <v>14.077999999999999</v>
      </c>
      <c r="J52" t="s">
        <v>937</v>
      </c>
      <c r="K52">
        <v>4453</v>
      </c>
      <c r="L52">
        <v>217484</v>
      </c>
      <c r="M52">
        <v>48.84</v>
      </c>
      <c r="N52">
        <v>6.9139999999999997</v>
      </c>
    </row>
    <row r="53" spans="1:23" x14ac:dyDescent="0.3">
      <c r="A53" t="s">
        <v>819</v>
      </c>
      <c r="B53">
        <v>10702</v>
      </c>
      <c r="C53">
        <v>372272</v>
      </c>
      <c r="D53">
        <v>34.784999999999997</v>
      </c>
      <c r="E53">
        <v>11.834</v>
      </c>
      <c r="J53" t="s">
        <v>938</v>
      </c>
      <c r="K53">
        <v>3411</v>
      </c>
      <c r="L53">
        <v>121554</v>
      </c>
      <c r="M53">
        <v>35.636000000000003</v>
      </c>
      <c r="N53">
        <v>3.8639999999999999</v>
      </c>
      <c r="S53" t="s">
        <v>1035</v>
      </c>
      <c r="T53">
        <v>2950</v>
      </c>
      <c r="U53">
        <v>100073</v>
      </c>
      <c r="V53">
        <v>33.923000000000002</v>
      </c>
      <c r="W53">
        <v>3.181</v>
      </c>
    </row>
    <row r="54" spans="1:23" x14ac:dyDescent="0.3">
      <c r="A54" t="s">
        <v>820</v>
      </c>
      <c r="B54">
        <v>13068</v>
      </c>
      <c r="C54">
        <v>462122</v>
      </c>
      <c r="D54">
        <v>35.363</v>
      </c>
      <c r="E54">
        <v>14.69</v>
      </c>
      <c r="S54" t="s">
        <v>1036</v>
      </c>
      <c r="T54">
        <v>3290</v>
      </c>
      <c r="U54">
        <v>151589</v>
      </c>
      <c r="V54">
        <v>46.076000000000001</v>
      </c>
      <c r="W54">
        <v>4.819</v>
      </c>
    </row>
    <row r="55" spans="1:23" x14ac:dyDescent="0.3">
      <c r="A55" t="s">
        <v>821</v>
      </c>
      <c r="B55">
        <v>8190</v>
      </c>
      <c r="C55">
        <v>399342</v>
      </c>
      <c r="D55">
        <v>48.76</v>
      </c>
      <c r="E55">
        <v>12.695</v>
      </c>
      <c r="J55" t="s">
        <v>939</v>
      </c>
      <c r="K55">
        <v>2827</v>
      </c>
      <c r="L55">
        <v>143331</v>
      </c>
      <c r="M55">
        <v>50.701000000000001</v>
      </c>
      <c r="N55">
        <v>4.556</v>
      </c>
      <c r="S55" t="s">
        <v>1037</v>
      </c>
      <c r="T55">
        <v>2228</v>
      </c>
      <c r="U55">
        <v>112854</v>
      </c>
      <c r="V55">
        <v>50.652999999999999</v>
      </c>
      <c r="W55">
        <v>3.5880000000000001</v>
      </c>
    </row>
    <row r="56" spans="1:23" x14ac:dyDescent="0.3">
      <c r="A56" t="s">
        <v>822</v>
      </c>
      <c r="B56">
        <v>5995</v>
      </c>
      <c r="C56">
        <v>171611</v>
      </c>
      <c r="D56">
        <v>28.626000000000001</v>
      </c>
      <c r="E56">
        <v>5.4550000000000001</v>
      </c>
      <c r="J56" t="s">
        <v>940</v>
      </c>
      <c r="K56">
        <v>2925</v>
      </c>
      <c r="L56">
        <v>150097</v>
      </c>
      <c r="M56">
        <v>51.314999999999998</v>
      </c>
      <c r="N56">
        <v>4.7709999999999999</v>
      </c>
      <c r="S56" t="s">
        <v>1038</v>
      </c>
      <c r="T56">
        <v>1866</v>
      </c>
      <c r="U56">
        <v>47921</v>
      </c>
      <c r="V56">
        <v>25.681000000000001</v>
      </c>
      <c r="W56">
        <v>1.5229999999999999</v>
      </c>
    </row>
    <row r="57" spans="1:23" x14ac:dyDescent="0.3">
      <c r="J57" t="s">
        <v>941</v>
      </c>
      <c r="K57">
        <v>2172</v>
      </c>
      <c r="L57">
        <v>74814</v>
      </c>
      <c r="M57">
        <v>34.445</v>
      </c>
      <c r="N57">
        <v>2.3780000000000001</v>
      </c>
      <c r="S57" t="s">
        <v>1039</v>
      </c>
      <c r="T57">
        <v>2372</v>
      </c>
      <c r="U57">
        <v>73805</v>
      </c>
      <c r="V57">
        <v>31.114999999999998</v>
      </c>
      <c r="W57">
        <v>2.3460000000000001</v>
      </c>
    </row>
    <row r="58" spans="1:23" x14ac:dyDescent="0.3">
      <c r="A58" t="s">
        <v>823</v>
      </c>
      <c r="B58">
        <v>9137</v>
      </c>
      <c r="C58">
        <v>348880</v>
      </c>
      <c r="D58">
        <v>38.183</v>
      </c>
      <c r="E58">
        <v>11.090999999999999</v>
      </c>
      <c r="J58" t="s">
        <v>942</v>
      </c>
      <c r="K58">
        <v>2292</v>
      </c>
      <c r="L58">
        <v>81443</v>
      </c>
      <c r="M58">
        <v>35.533999999999999</v>
      </c>
      <c r="N58">
        <v>2.589</v>
      </c>
      <c r="S58" t="s">
        <v>1040</v>
      </c>
      <c r="T58">
        <v>2891</v>
      </c>
      <c r="U58">
        <v>98469</v>
      </c>
      <c r="V58">
        <v>34.061</v>
      </c>
      <c r="W58">
        <v>3.13</v>
      </c>
    </row>
    <row r="59" spans="1:23" x14ac:dyDescent="0.3">
      <c r="A59" t="s">
        <v>824</v>
      </c>
      <c r="B59">
        <v>10157</v>
      </c>
      <c r="C59">
        <v>347385</v>
      </c>
      <c r="D59">
        <v>34.201999999999998</v>
      </c>
      <c r="E59">
        <v>11.042999999999999</v>
      </c>
      <c r="J59" t="s">
        <v>943</v>
      </c>
      <c r="K59">
        <v>2975</v>
      </c>
      <c r="L59">
        <v>162579</v>
      </c>
      <c r="M59">
        <v>54.648000000000003</v>
      </c>
      <c r="N59">
        <v>5.1680000000000001</v>
      </c>
      <c r="S59" t="s">
        <v>1041</v>
      </c>
      <c r="T59">
        <v>3730</v>
      </c>
      <c r="U59">
        <v>147787</v>
      </c>
      <c r="V59">
        <v>39.621000000000002</v>
      </c>
      <c r="W59">
        <v>4.6980000000000004</v>
      </c>
    </row>
    <row r="60" spans="1:23" x14ac:dyDescent="0.3">
      <c r="A60" t="s">
        <v>825</v>
      </c>
      <c r="B60">
        <v>8257</v>
      </c>
      <c r="C60">
        <v>259134</v>
      </c>
      <c r="D60">
        <v>31.384</v>
      </c>
      <c r="E60">
        <v>8.2379999999999995</v>
      </c>
      <c r="J60" t="s">
        <v>944</v>
      </c>
      <c r="K60">
        <v>3175</v>
      </c>
      <c r="L60">
        <v>138207</v>
      </c>
      <c r="M60">
        <v>43.53</v>
      </c>
      <c r="N60">
        <v>4.3929999999999998</v>
      </c>
      <c r="S60" t="s">
        <v>1042</v>
      </c>
      <c r="T60">
        <v>3941</v>
      </c>
      <c r="U60">
        <v>169899</v>
      </c>
      <c r="V60">
        <v>43.110999999999997</v>
      </c>
      <c r="W60">
        <v>5.4009999999999998</v>
      </c>
    </row>
    <row r="61" spans="1:23" x14ac:dyDescent="0.3">
      <c r="A61" t="s">
        <v>826</v>
      </c>
      <c r="B61">
        <v>5366</v>
      </c>
      <c r="C61">
        <v>175524</v>
      </c>
      <c r="D61">
        <v>32.71</v>
      </c>
      <c r="E61">
        <v>5.58</v>
      </c>
      <c r="J61" t="s">
        <v>945</v>
      </c>
      <c r="K61">
        <v>3148</v>
      </c>
      <c r="L61">
        <v>136230</v>
      </c>
      <c r="M61">
        <v>43.274999999999999</v>
      </c>
      <c r="N61">
        <v>4.3310000000000004</v>
      </c>
      <c r="S61" t="s">
        <v>1043</v>
      </c>
      <c r="T61">
        <v>4197</v>
      </c>
      <c r="U61">
        <v>173894</v>
      </c>
      <c r="V61">
        <v>41.433</v>
      </c>
      <c r="W61">
        <v>5.5279999999999996</v>
      </c>
    </row>
    <row r="62" spans="1:23" x14ac:dyDescent="0.3">
      <c r="A62" t="s">
        <v>827</v>
      </c>
      <c r="B62">
        <v>5646</v>
      </c>
      <c r="C62">
        <v>174221</v>
      </c>
      <c r="D62">
        <v>30.856999999999999</v>
      </c>
      <c r="E62">
        <v>5.5380000000000003</v>
      </c>
      <c r="J62" t="s">
        <v>946</v>
      </c>
      <c r="K62">
        <v>3026</v>
      </c>
      <c r="L62">
        <v>142873</v>
      </c>
      <c r="M62">
        <v>47.215000000000003</v>
      </c>
      <c r="N62">
        <v>4.5419999999999998</v>
      </c>
      <c r="S62" t="s">
        <v>1044</v>
      </c>
      <c r="T62">
        <v>2555</v>
      </c>
      <c r="U62">
        <v>143923</v>
      </c>
      <c r="V62">
        <v>56.33</v>
      </c>
      <c r="W62">
        <v>4.5750000000000002</v>
      </c>
    </row>
    <row r="63" spans="1:23" x14ac:dyDescent="0.3">
      <c r="A63" t="s">
        <v>828</v>
      </c>
      <c r="B63">
        <v>7308</v>
      </c>
      <c r="C63">
        <v>257833</v>
      </c>
      <c r="D63">
        <v>35.280999999999999</v>
      </c>
      <c r="E63">
        <v>8.1959999999999997</v>
      </c>
      <c r="J63" t="s">
        <v>947</v>
      </c>
      <c r="K63">
        <v>4093</v>
      </c>
      <c r="L63">
        <v>166860</v>
      </c>
      <c r="M63">
        <v>40.767000000000003</v>
      </c>
      <c r="N63">
        <v>5.3040000000000003</v>
      </c>
      <c r="S63" t="s">
        <v>1045</v>
      </c>
      <c r="T63">
        <v>2487</v>
      </c>
      <c r="U63">
        <v>114246</v>
      </c>
      <c r="V63">
        <v>45.936999999999998</v>
      </c>
      <c r="W63">
        <v>3.6320000000000001</v>
      </c>
    </row>
    <row r="64" spans="1:23" x14ac:dyDescent="0.3">
      <c r="A64" t="s">
        <v>829</v>
      </c>
      <c r="B64">
        <v>7733</v>
      </c>
      <c r="C64">
        <v>244055</v>
      </c>
      <c r="D64">
        <v>31.56</v>
      </c>
      <c r="E64">
        <v>7.758</v>
      </c>
      <c r="J64" t="s">
        <v>948</v>
      </c>
      <c r="K64">
        <v>3816</v>
      </c>
      <c r="L64">
        <v>167101</v>
      </c>
      <c r="M64">
        <v>43.79</v>
      </c>
      <c r="N64">
        <v>5.3120000000000003</v>
      </c>
      <c r="S64" t="s">
        <v>1046</v>
      </c>
      <c r="T64">
        <v>2639</v>
      </c>
      <c r="U64">
        <v>123738</v>
      </c>
      <c r="V64">
        <v>46.887999999999998</v>
      </c>
      <c r="W64">
        <v>3.9340000000000002</v>
      </c>
    </row>
    <row r="65" spans="1:23" x14ac:dyDescent="0.3">
      <c r="A65" t="s">
        <v>830</v>
      </c>
      <c r="B65">
        <v>5366</v>
      </c>
      <c r="C65">
        <v>216067</v>
      </c>
      <c r="D65">
        <v>40.265999999999998</v>
      </c>
      <c r="E65">
        <v>6.8689999999999998</v>
      </c>
      <c r="J65" t="s">
        <v>949</v>
      </c>
      <c r="K65">
        <v>3290</v>
      </c>
      <c r="L65">
        <v>117223</v>
      </c>
      <c r="M65">
        <v>35.630000000000003</v>
      </c>
      <c r="N65">
        <v>3.726</v>
      </c>
      <c r="S65" t="s">
        <v>1047</v>
      </c>
      <c r="T65">
        <v>2968</v>
      </c>
      <c r="U65">
        <v>93276</v>
      </c>
      <c r="V65">
        <v>31.427</v>
      </c>
      <c r="W65">
        <v>2.9649999999999999</v>
      </c>
    </row>
    <row r="66" spans="1:23" x14ac:dyDescent="0.3">
      <c r="A66" t="s">
        <v>831</v>
      </c>
      <c r="B66">
        <v>4406</v>
      </c>
      <c r="C66">
        <v>404710</v>
      </c>
      <c r="D66">
        <v>91.853999999999999</v>
      </c>
      <c r="E66">
        <v>12.865</v>
      </c>
      <c r="J66" t="s">
        <v>950</v>
      </c>
      <c r="K66">
        <v>3611</v>
      </c>
      <c r="L66">
        <v>116042</v>
      </c>
      <c r="M66">
        <v>32.136000000000003</v>
      </c>
      <c r="N66">
        <v>3.6890000000000001</v>
      </c>
      <c r="S66" t="s">
        <v>1048</v>
      </c>
      <c r="T66">
        <v>2818</v>
      </c>
      <c r="U66">
        <v>57652</v>
      </c>
      <c r="V66">
        <v>20.457999999999998</v>
      </c>
      <c r="W66">
        <v>1.833</v>
      </c>
    </row>
    <row r="67" spans="1:23" x14ac:dyDescent="0.3">
      <c r="A67" t="s">
        <v>832</v>
      </c>
      <c r="B67">
        <v>6113</v>
      </c>
      <c r="C67">
        <v>498440</v>
      </c>
      <c r="D67">
        <v>81.537999999999997</v>
      </c>
      <c r="E67">
        <v>15.845000000000001</v>
      </c>
      <c r="J67" t="s">
        <v>951</v>
      </c>
      <c r="K67">
        <v>2825</v>
      </c>
      <c r="L67">
        <v>114978</v>
      </c>
      <c r="M67">
        <v>40.700000000000003</v>
      </c>
      <c r="N67">
        <v>3.6549999999999998</v>
      </c>
      <c r="S67" t="s">
        <v>1049</v>
      </c>
      <c r="T67">
        <v>2410</v>
      </c>
      <c r="U67">
        <v>95975</v>
      </c>
      <c r="V67">
        <v>39.823999999999998</v>
      </c>
      <c r="W67">
        <v>3.0510000000000002</v>
      </c>
    </row>
    <row r="68" spans="1:23" x14ac:dyDescent="0.3">
      <c r="A68" t="s">
        <v>833</v>
      </c>
      <c r="B68">
        <v>3150</v>
      </c>
      <c r="C68">
        <v>323284</v>
      </c>
      <c r="D68">
        <v>102.63</v>
      </c>
      <c r="E68">
        <v>10.276999999999999</v>
      </c>
      <c r="J68" t="s">
        <v>952</v>
      </c>
      <c r="K68">
        <v>3000</v>
      </c>
      <c r="L68">
        <v>91545</v>
      </c>
      <c r="M68">
        <v>30.515000000000001</v>
      </c>
      <c r="N68">
        <v>2.91</v>
      </c>
      <c r="S68" t="s">
        <v>1050</v>
      </c>
      <c r="T68">
        <v>1474</v>
      </c>
      <c r="U68">
        <v>67470</v>
      </c>
      <c r="V68">
        <v>45.773000000000003</v>
      </c>
      <c r="W68">
        <v>2.145</v>
      </c>
    </row>
    <row r="69" spans="1:23" x14ac:dyDescent="0.3">
      <c r="A69" t="s">
        <v>834</v>
      </c>
      <c r="B69">
        <v>3737</v>
      </c>
      <c r="C69">
        <v>396127</v>
      </c>
      <c r="D69">
        <v>106.001</v>
      </c>
      <c r="E69">
        <v>12.593</v>
      </c>
      <c r="S69" t="s">
        <v>1051</v>
      </c>
      <c r="T69">
        <v>1925</v>
      </c>
      <c r="U69">
        <v>104606</v>
      </c>
      <c r="V69">
        <v>54.341000000000001</v>
      </c>
      <c r="W69">
        <v>3.3250000000000002</v>
      </c>
    </row>
    <row r="70" spans="1:23" x14ac:dyDescent="0.3">
      <c r="A70" t="s">
        <v>835</v>
      </c>
      <c r="B70">
        <v>3811</v>
      </c>
      <c r="C70">
        <v>461236</v>
      </c>
      <c r="D70">
        <v>121.02800000000001</v>
      </c>
      <c r="E70">
        <v>14.662000000000001</v>
      </c>
      <c r="J70" t="s">
        <v>953</v>
      </c>
      <c r="K70">
        <v>2582</v>
      </c>
      <c r="L70">
        <v>96072</v>
      </c>
      <c r="M70">
        <v>37.207999999999998</v>
      </c>
      <c r="N70">
        <v>3.0539999999999998</v>
      </c>
      <c r="S70" t="s">
        <v>1052</v>
      </c>
      <c r="T70">
        <v>3380</v>
      </c>
      <c r="U70">
        <v>115241</v>
      </c>
      <c r="V70">
        <v>34.094999999999999</v>
      </c>
      <c r="W70">
        <v>3.6629999999999998</v>
      </c>
    </row>
    <row r="71" spans="1:23" x14ac:dyDescent="0.3">
      <c r="A71" t="s">
        <v>836</v>
      </c>
      <c r="B71">
        <v>3534</v>
      </c>
      <c r="C71">
        <v>528972</v>
      </c>
      <c r="D71">
        <v>149.68100000000001</v>
      </c>
      <c r="E71">
        <v>16.815999999999999</v>
      </c>
      <c r="J71" t="s">
        <v>954</v>
      </c>
      <c r="K71">
        <v>2648</v>
      </c>
      <c r="L71">
        <v>116771</v>
      </c>
      <c r="M71">
        <v>44.097999999999999</v>
      </c>
      <c r="N71">
        <v>3.7120000000000002</v>
      </c>
      <c r="S71" t="s">
        <v>1053</v>
      </c>
      <c r="T71">
        <v>2834</v>
      </c>
      <c r="U71">
        <v>77310</v>
      </c>
      <c r="V71">
        <v>27.279</v>
      </c>
      <c r="W71">
        <v>2.4580000000000002</v>
      </c>
    </row>
    <row r="72" spans="1:23" x14ac:dyDescent="0.3">
      <c r="A72" t="s">
        <v>837</v>
      </c>
      <c r="B72">
        <v>4505</v>
      </c>
      <c r="C72">
        <v>523414</v>
      </c>
      <c r="D72">
        <v>116.185</v>
      </c>
      <c r="E72">
        <v>16.638999999999999</v>
      </c>
      <c r="J72" t="s">
        <v>955</v>
      </c>
      <c r="K72">
        <v>2886</v>
      </c>
      <c r="L72">
        <v>124191</v>
      </c>
      <c r="M72">
        <v>43.031999999999996</v>
      </c>
      <c r="N72">
        <v>3.948</v>
      </c>
      <c r="S72" t="s">
        <v>1054</v>
      </c>
      <c r="T72">
        <v>2688</v>
      </c>
      <c r="U72">
        <v>86570</v>
      </c>
      <c r="V72">
        <v>32.206000000000003</v>
      </c>
      <c r="W72">
        <v>2.7519999999999998</v>
      </c>
    </row>
    <row r="73" spans="1:23" x14ac:dyDescent="0.3">
      <c r="A73" t="s">
        <v>838</v>
      </c>
      <c r="B73">
        <v>4453</v>
      </c>
      <c r="C73">
        <v>503227</v>
      </c>
      <c r="D73">
        <v>113.009</v>
      </c>
      <c r="E73">
        <v>15.997</v>
      </c>
      <c r="J73" t="s">
        <v>956</v>
      </c>
      <c r="K73">
        <v>3580</v>
      </c>
      <c r="L73">
        <v>118969</v>
      </c>
      <c r="M73">
        <v>33.231999999999999</v>
      </c>
      <c r="N73">
        <v>3.782</v>
      </c>
    </row>
    <row r="74" spans="1:23" x14ac:dyDescent="0.3">
      <c r="A74" t="s">
        <v>839</v>
      </c>
      <c r="B74">
        <v>4173</v>
      </c>
      <c r="C74">
        <v>405020</v>
      </c>
      <c r="D74">
        <v>97.057000000000002</v>
      </c>
      <c r="E74">
        <v>12.875</v>
      </c>
      <c r="J74" t="s">
        <v>957</v>
      </c>
      <c r="K74">
        <v>3078</v>
      </c>
      <c r="L74">
        <v>155389</v>
      </c>
      <c r="M74">
        <v>50.484000000000002</v>
      </c>
      <c r="N74">
        <v>4.9400000000000004</v>
      </c>
      <c r="S74" t="s">
        <v>1055</v>
      </c>
      <c r="T74">
        <v>2246</v>
      </c>
      <c r="U74">
        <v>74313</v>
      </c>
      <c r="V74">
        <v>33.087000000000003</v>
      </c>
      <c r="W74">
        <v>2.3620000000000001</v>
      </c>
    </row>
    <row r="75" spans="1:23" x14ac:dyDescent="0.3">
      <c r="A75" t="s">
        <v>840</v>
      </c>
      <c r="B75">
        <v>3058</v>
      </c>
      <c r="C75">
        <v>525583</v>
      </c>
      <c r="D75">
        <v>171.87100000000001</v>
      </c>
      <c r="E75">
        <v>16.707999999999998</v>
      </c>
      <c r="J75" t="s">
        <v>958</v>
      </c>
      <c r="K75">
        <v>2780</v>
      </c>
      <c r="L75">
        <v>109983</v>
      </c>
      <c r="M75">
        <v>39.561999999999998</v>
      </c>
      <c r="N75">
        <v>3.496</v>
      </c>
      <c r="S75" t="s">
        <v>1056</v>
      </c>
      <c r="T75">
        <v>3768</v>
      </c>
      <c r="U75">
        <v>128572</v>
      </c>
      <c r="V75">
        <v>34.122</v>
      </c>
      <c r="W75">
        <v>4.0869999999999997</v>
      </c>
    </row>
    <row r="76" spans="1:23" x14ac:dyDescent="0.3">
      <c r="J76" t="s">
        <v>959</v>
      </c>
      <c r="K76">
        <v>3364</v>
      </c>
      <c r="L76">
        <v>163732</v>
      </c>
      <c r="M76">
        <v>48.671999999999997</v>
      </c>
      <c r="N76">
        <v>5.2050000000000001</v>
      </c>
      <c r="S76" t="s">
        <v>1057</v>
      </c>
      <c r="T76">
        <v>2368</v>
      </c>
      <c r="U76">
        <v>141933</v>
      </c>
      <c r="V76">
        <v>59.938000000000002</v>
      </c>
      <c r="W76">
        <v>4.5119999999999996</v>
      </c>
    </row>
    <row r="77" spans="1:23" x14ac:dyDescent="0.3">
      <c r="A77" t="s">
        <v>841</v>
      </c>
      <c r="B77">
        <v>7735</v>
      </c>
      <c r="C77">
        <v>290173</v>
      </c>
      <c r="D77">
        <v>37.514000000000003</v>
      </c>
      <c r="E77">
        <v>9.2240000000000002</v>
      </c>
      <c r="J77" t="s">
        <v>960</v>
      </c>
      <c r="K77">
        <v>4461</v>
      </c>
      <c r="L77">
        <v>250611</v>
      </c>
      <c r="M77">
        <v>56.177999999999997</v>
      </c>
      <c r="N77">
        <v>7.9669999999999996</v>
      </c>
      <c r="S77" t="s">
        <v>1058</v>
      </c>
      <c r="T77">
        <v>1941</v>
      </c>
      <c r="U77">
        <v>126543</v>
      </c>
      <c r="V77">
        <v>65.194999999999993</v>
      </c>
      <c r="W77">
        <v>4.0229999999999997</v>
      </c>
    </row>
    <row r="78" spans="1:23" x14ac:dyDescent="0.3">
      <c r="A78" t="s">
        <v>842</v>
      </c>
      <c r="B78">
        <v>6999</v>
      </c>
      <c r="C78">
        <v>274345</v>
      </c>
      <c r="D78">
        <v>39.198</v>
      </c>
      <c r="E78">
        <v>8.7210000000000001</v>
      </c>
      <c r="J78" t="s">
        <v>961</v>
      </c>
      <c r="K78">
        <v>2987</v>
      </c>
      <c r="L78">
        <v>83982</v>
      </c>
      <c r="M78">
        <v>28.116</v>
      </c>
      <c r="N78">
        <v>2.67</v>
      </c>
      <c r="S78" t="s">
        <v>1059</v>
      </c>
      <c r="T78">
        <v>1478</v>
      </c>
      <c r="U78">
        <v>70566</v>
      </c>
      <c r="V78">
        <v>47.744</v>
      </c>
      <c r="W78">
        <v>2.2429999999999999</v>
      </c>
    </row>
    <row r="79" spans="1:23" x14ac:dyDescent="0.3">
      <c r="A79" t="s">
        <v>843</v>
      </c>
      <c r="B79">
        <v>5213</v>
      </c>
      <c r="C79">
        <v>177952</v>
      </c>
      <c r="D79">
        <v>34.136000000000003</v>
      </c>
      <c r="E79">
        <v>5.657</v>
      </c>
      <c r="J79" t="s">
        <v>962</v>
      </c>
      <c r="K79">
        <v>3275</v>
      </c>
      <c r="L79">
        <v>139977</v>
      </c>
      <c r="M79">
        <v>42.741</v>
      </c>
      <c r="N79">
        <v>4.45</v>
      </c>
      <c r="S79" t="s">
        <v>1060</v>
      </c>
      <c r="T79">
        <v>3249</v>
      </c>
      <c r="U79">
        <v>102043</v>
      </c>
      <c r="V79">
        <v>31.408000000000001</v>
      </c>
      <c r="W79">
        <v>3.2440000000000002</v>
      </c>
    </row>
    <row r="80" spans="1:23" x14ac:dyDescent="0.3">
      <c r="A80" t="s">
        <v>844</v>
      </c>
      <c r="B80">
        <v>4245</v>
      </c>
      <c r="C80">
        <v>156505</v>
      </c>
      <c r="D80">
        <v>36.868000000000002</v>
      </c>
      <c r="E80">
        <v>4.9749999999999996</v>
      </c>
      <c r="J80" t="s">
        <v>963</v>
      </c>
      <c r="K80">
        <v>3287</v>
      </c>
      <c r="L80">
        <v>142857</v>
      </c>
      <c r="M80">
        <v>43.460999999999999</v>
      </c>
      <c r="N80">
        <v>4.5410000000000004</v>
      </c>
      <c r="S80" t="s">
        <v>1061</v>
      </c>
      <c r="T80">
        <v>3590</v>
      </c>
      <c r="U80">
        <v>125522</v>
      </c>
      <c r="V80">
        <v>34.963999999999999</v>
      </c>
      <c r="W80">
        <v>3.99</v>
      </c>
    </row>
    <row r="81" spans="1:35" x14ac:dyDescent="0.3">
      <c r="A81" t="s">
        <v>845</v>
      </c>
      <c r="B81">
        <v>6505</v>
      </c>
      <c r="C81">
        <v>165645</v>
      </c>
      <c r="D81">
        <v>25.463999999999999</v>
      </c>
      <c r="E81">
        <v>5.266</v>
      </c>
      <c r="J81" t="s">
        <v>964</v>
      </c>
      <c r="K81">
        <v>2658</v>
      </c>
      <c r="L81">
        <v>92393</v>
      </c>
      <c r="M81">
        <v>34.76</v>
      </c>
      <c r="N81">
        <v>2.9369999999999998</v>
      </c>
      <c r="S81" t="s">
        <v>1062</v>
      </c>
      <c r="T81">
        <v>3107</v>
      </c>
      <c r="U81">
        <v>99709</v>
      </c>
      <c r="V81">
        <v>32.091999999999999</v>
      </c>
      <c r="W81">
        <v>3.17</v>
      </c>
    </row>
    <row r="82" spans="1:35" x14ac:dyDescent="0.3">
      <c r="A82" t="s">
        <v>846</v>
      </c>
      <c r="B82">
        <v>4971</v>
      </c>
      <c r="C82">
        <v>229739</v>
      </c>
      <c r="D82">
        <v>46.216000000000001</v>
      </c>
      <c r="E82">
        <v>7.3029999999999999</v>
      </c>
      <c r="J82" t="s">
        <v>965</v>
      </c>
      <c r="K82">
        <v>3702</v>
      </c>
      <c r="L82">
        <v>149195</v>
      </c>
      <c r="M82">
        <v>40.301000000000002</v>
      </c>
      <c r="N82">
        <v>4.7430000000000003</v>
      </c>
      <c r="S82" t="s">
        <v>1063</v>
      </c>
      <c r="T82">
        <v>3201</v>
      </c>
      <c r="U82">
        <v>92693</v>
      </c>
      <c r="V82">
        <v>28.957999999999998</v>
      </c>
      <c r="W82">
        <v>2.9470000000000001</v>
      </c>
    </row>
    <row r="83" spans="1:35" x14ac:dyDescent="0.3">
      <c r="A83" t="s">
        <v>847</v>
      </c>
      <c r="B83">
        <v>6269</v>
      </c>
      <c r="C83">
        <v>267076</v>
      </c>
      <c r="D83">
        <v>42.603000000000002</v>
      </c>
      <c r="E83">
        <v>8.49</v>
      </c>
      <c r="J83" t="s">
        <v>966</v>
      </c>
      <c r="K83">
        <v>2978</v>
      </c>
      <c r="L83">
        <v>135292</v>
      </c>
      <c r="M83">
        <v>45.43</v>
      </c>
      <c r="N83">
        <v>4.3010000000000002</v>
      </c>
      <c r="S83" t="s">
        <v>1064</v>
      </c>
      <c r="T83">
        <v>2506</v>
      </c>
      <c r="U83">
        <v>88998</v>
      </c>
      <c r="V83">
        <v>35.514000000000003</v>
      </c>
      <c r="W83">
        <v>2.8290000000000002</v>
      </c>
    </row>
    <row r="84" spans="1:35" x14ac:dyDescent="0.3">
      <c r="A84" t="s">
        <v>848</v>
      </c>
      <c r="B84">
        <v>4610</v>
      </c>
      <c r="C84">
        <v>174486</v>
      </c>
      <c r="D84">
        <v>37.848999999999997</v>
      </c>
      <c r="E84">
        <v>5.5469999999999997</v>
      </c>
      <c r="J84" t="s">
        <v>967</v>
      </c>
      <c r="K84">
        <v>2127</v>
      </c>
      <c r="L84">
        <v>80149</v>
      </c>
      <c r="M84">
        <v>37.682000000000002</v>
      </c>
      <c r="N84">
        <v>2.548</v>
      </c>
      <c r="S84" t="s">
        <v>1065</v>
      </c>
      <c r="T84">
        <v>3253</v>
      </c>
      <c r="U84">
        <v>96480</v>
      </c>
      <c r="V84">
        <v>29.658999999999999</v>
      </c>
      <c r="W84">
        <v>3.0670000000000002</v>
      </c>
    </row>
    <row r="85" spans="1:35" x14ac:dyDescent="0.3">
      <c r="A85" t="s">
        <v>849</v>
      </c>
      <c r="B85">
        <v>4413</v>
      </c>
      <c r="C85">
        <v>183248</v>
      </c>
      <c r="D85">
        <v>41.524999999999999</v>
      </c>
      <c r="E85">
        <v>5.8250000000000002</v>
      </c>
      <c r="J85" t="s">
        <v>968</v>
      </c>
      <c r="K85">
        <v>2980</v>
      </c>
      <c r="L85">
        <v>107204</v>
      </c>
      <c r="M85">
        <v>35.973999999999997</v>
      </c>
      <c r="N85">
        <v>3.4079999999999999</v>
      </c>
      <c r="S85" t="s">
        <v>1066</v>
      </c>
      <c r="T85">
        <v>3888</v>
      </c>
      <c r="U85">
        <v>119704</v>
      </c>
      <c r="V85">
        <v>30.788</v>
      </c>
      <c r="W85">
        <v>3.8050000000000002</v>
      </c>
    </row>
    <row r="86" spans="1:35" x14ac:dyDescent="0.3">
      <c r="A86" t="s">
        <v>850</v>
      </c>
      <c r="B86">
        <v>4421</v>
      </c>
      <c r="C86">
        <v>178158</v>
      </c>
      <c r="D86">
        <v>40.298000000000002</v>
      </c>
      <c r="E86">
        <v>5.6630000000000003</v>
      </c>
      <c r="J86" t="s">
        <v>969</v>
      </c>
      <c r="K86">
        <v>2449</v>
      </c>
      <c r="L86">
        <v>92944</v>
      </c>
      <c r="M86">
        <v>37.951999999999998</v>
      </c>
      <c r="N86">
        <v>2.9550000000000001</v>
      </c>
      <c r="S86" t="s">
        <v>1067</v>
      </c>
      <c r="T86">
        <v>2662</v>
      </c>
      <c r="U86">
        <v>74997</v>
      </c>
      <c r="V86">
        <v>28.172999999999998</v>
      </c>
      <c r="W86">
        <v>2.3839999999999999</v>
      </c>
    </row>
    <row r="87" spans="1:35" x14ac:dyDescent="0.3">
      <c r="A87" t="s">
        <v>851</v>
      </c>
      <c r="B87">
        <v>3835</v>
      </c>
      <c r="C87">
        <v>151323</v>
      </c>
      <c r="D87">
        <v>39.457999999999998</v>
      </c>
      <c r="E87">
        <v>4.8099999999999996</v>
      </c>
    </row>
    <row r="88" spans="1:35" x14ac:dyDescent="0.3">
      <c r="A88" t="s">
        <v>852</v>
      </c>
      <c r="B88">
        <v>5413</v>
      </c>
      <c r="C88">
        <v>195118</v>
      </c>
      <c r="D88">
        <v>36.045999999999999</v>
      </c>
      <c r="E88">
        <v>6.2030000000000003</v>
      </c>
      <c r="J88" t="s">
        <v>970</v>
      </c>
      <c r="K88">
        <v>3875</v>
      </c>
      <c r="L88">
        <v>142591</v>
      </c>
      <c r="M88">
        <v>36.798000000000002</v>
      </c>
      <c r="N88">
        <v>4.5330000000000004</v>
      </c>
      <c r="S88" t="s">
        <v>1068</v>
      </c>
      <c r="T88">
        <v>2193</v>
      </c>
      <c r="U88">
        <v>62868</v>
      </c>
      <c r="V88">
        <v>28.667999999999999</v>
      </c>
      <c r="W88">
        <v>1.9990000000000001</v>
      </c>
      <c r="Y88" t="s">
        <v>1069</v>
      </c>
      <c r="Z88">
        <v>3308</v>
      </c>
      <c r="AA88">
        <v>158528</v>
      </c>
      <c r="AB88">
        <v>47.923000000000002</v>
      </c>
      <c r="AC88">
        <v>5.0389999999999997</v>
      </c>
      <c r="AE88" t="s">
        <v>1070</v>
      </c>
      <c r="AF88">
        <v>2744</v>
      </c>
      <c r="AG88">
        <v>108220</v>
      </c>
      <c r="AH88">
        <v>39.439</v>
      </c>
      <c r="AI88">
        <v>3.44</v>
      </c>
    </row>
    <row r="89" spans="1:35" x14ac:dyDescent="0.3">
      <c r="A89" t="s">
        <v>853</v>
      </c>
      <c r="B89">
        <v>4874</v>
      </c>
      <c r="C89">
        <v>226883</v>
      </c>
      <c r="D89">
        <v>46.55</v>
      </c>
      <c r="E89">
        <v>7.2119999999999997</v>
      </c>
      <c r="J89" t="s">
        <v>971</v>
      </c>
      <c r="K89">
        <v>2308</v>
      </c>
      <c r="L89">
        <v>83581</v>
      </c>
      <c r="M89">
        <v>36.213999999999999</v>
      </c>
      <c r="N89">
        <v>2.657</v>
      </c>
      <c r="S89" t="s">
        <v>1071</v>
      </c>
      <c r="T89">
        <v>2197</v>
      </c>
      <c r="U89">
        <v>108484</v>
      </c>
      <c r="V89">
        <v>49.378</v>
      </c>
      <c r="W89">
        <v>3.4489999999999998</v>
      </c>
      <c r="Y89" t="s">
        <v>1072</v>
      </c>
      <c r="Z89">
        <v>3946</v>
      </c>
      <c r="AA89">
        <v>143005</v>
      </c>
      <c r="AB89">
        <v>36.24</v>
      </c>
      <c r="AC89">
        <v>4.5460000000000003</v>
      </c>
      <c r="AE89" t="s">
        <v>1073</v>
      </c>
      <c r="AF89">
        <v>1657</v>
      </c>
      <c r="AG89">
        <v>57386</v>
      </c>
      <c r="AH89">
        <v>34.631999999999998</v>
      </c>
      <c r="AI89">
        <v>1.8240000000000001</v>
      </c>
    </row>
    <row r="90" spans="1:35" x14ac:dyDescent="0.3">
      <c r="J90" t="s">
        <v>972</v>
      </c>
      <c r="K90">
        <v>2309</v>
      </c>
      <c r="L90">
        <v>92409</v>
      </c>
      <c r="M90">
        <v>40.021000000000001</v>
      </c>
      <c r="N90">
        <v>2.9380000000000002</v>
      </c>
      <c r="S90" t="s">
        <v>1074</v>
      </c>
      <c r="T90">
        <v>1492</v>
      </c>
      <c r="U90">
        <v>77931</v>
      </c>
      <c r="V90">
        <v>52.232999999999997</v>
      </c>
      <c r="W90">
        <v>2.4769999999999999</v>
      </c>
      <c r="Y90" t="s">
        <v>1075</v>
      </c>
      <c r="Z90">
        <v>4565</v>
      </c>
      <c r="AA90">
        <v>172634</v>
      </c>
      <c r="AB90">
        <v>37.817</v>
      </c>
      <c r="AC90">
        <v>5.4880000000000004</v>
      </c>
      <c r="AE90" t="s">
        <v>1076</v>
      </c>
      <c r="AF90">
        <v>2076</v>
      </c>
      <c r="AG90">
        <v>63614</v>
      </c>
      <c r="AH90">
        <v>30.643000000000001</v>
      </c>
      <c r="AI90">
        <v>2.0219999999999998</v>
      </c>
    </row>
    <row r="91" spans="1:35" x14ac:dyDescent="0.3">
      <c r="A91" t="s">
        <v>854</v>
      </c>
      <c r="B91">
        <v>6618</v>
      </c>
      <c r="C91">
        <v>213898</v>
      </c>
      <c r="D91">
        <v>32.320999999999998</v>
      </c>
      <c r="E91">
        <v>6.8</v>
      </c>
      <c r="J91" t="s">
        <v>973</v>
      </c>
      <c r="K91">
        <v>3387</v>
      </c>
      <c r="L91">
        <v>164839</v>
      </c>
      <c r="M91">
        <v>48.667999999999999</v>
      </c>
      <c r="N91">
        <v>5.24</v>
      </c>
      <c r="S91" t="s">
        <v>1077</v>
      </c>
      <c r="T91">
        <v>3196</v>
      </c>
      <c r="U91">
        <v>107750</v>
      </c>
      <c r="V91">
        <v>33.713999999999999</v>
      </c>
      <c r="W91">
        <v>3.4249999999999998</v>
      </c>
      <c r="Y91" t="s">
        <v>1078</v>
      </c>
      <c r="Z91">
        <v>4000</v>
      </c>
      <c r="AA91">
        <v>168251</v>
      </c>
      <c r="AB91">
        <v>42.063000000000002</v>
      </c>
      <c r="AC91">
        <v>5.3490000000000002</v>
      </c>
      <c r="AE91" t="s">
        <v>1079</v>
      </c>
      <c r="AF91">
        <v>3763</v>
      </c>
      <c r="AG91">
        <v>124487</v>
      </c>
      <c r="AH91">
        <v>33.082000000000001</v>
      </c>
      <c r="AI91">
        <v>3.9569999999999999</v>
      </c>
    </row>
    <row r="92" spans="1:35" x14ac:dyDescent="0.3">
      <c r="A92" t="s">
        <v>855</v>
      </c>
      <c r="B92">
        <v>7591</v>
      </c>
      <c r="C92">
        <v>244600</v>
      </c>
      <c r="D92">
        <v>32.222000000000001</v>
      </c>
      <c r="E92">
        <v>7.7759999999999998</v>
      </c>
      <c r="J92" t="s">
        <v>974</v>
      </c>
      <c r="K92">
        <v>2350</v>
      </c>
      <c r="L92">
        <v>73563</v>
      </c>
      <c r="M92">
        <v>31.303000000000001</v>
      </c>
      <c r="N92">
        <v>2.339</v>
      </c>
      <c r="S92" t="s">
        <v>1080</v>
      </c>
      <c r="T92">
        <v>3419</v>
      </c>
      <c r="U92">
        <v>142692</v>
      </c>
      <c r="V92">
        <v>41.734999999999999</v>
      </c>
      <c r="W92">
        <v>4.5359999999999996</v>
      </c>
      <c r="Y92" t="s">
        <v>1081</v>
      </c>
      <c r="Z92">
        <v>4785</v>
      </c>
      <c r="AA92">
        <v>217036</v>
      </c>
      <c r="AB92">
        <v>45.357999999999997</v>
      </c>
      <c r="AC92">
        <v>6.899</v>
      </c>
      <c r="AE92" t="s">
        <v>1082</v>
      </c>
      <c r="AF92">
        <v>2144</v>
      </c>
      <c r="AG92">
        <v>60302</v>
      </c>
      <c r="AH92">
        <v>28.126000000000001</v>
      </c>
      <c r="AI92">
        <v>1.917</v>
      </c>
    </row>
    <row r="93" spans="1:35" x14ac:dyDescent="0.3">
      <c r="A93" t="s">
        <v>856</v>
      </c>
      <c r="B93">
        <v>4560</v>
      </c>
      <c r="C93">
        <v>127999</v>
      </c>
      <c r="D93">
        <v>28.07</v>
      </c>
      <c r="E93">
        <v>4.069</v>
      </c>
      <c r="J93" t="s">
        <v>975</v>
      </c>
      <c r="K93">
        <v>3538</v>
      </c>
      <c r="L93">
        <v>138518</v>
      </c>
      <c r="M93">
        <v>39.151000000000003</v>
      </c>
      <c r="N93">
        <v>4.4029999999999996</v>
      </c>
      <c r="S93" t="s">
        <v>1083</v>
      </c>
      <c r="T93">
        <v>2408</v>
      </c>
      <c r="U93">
        <v>116738</v>
      </c>
      <c r="V93">
        <v>48.478999999999999</v>
      </c>
      <c r="W93">
        <v>3.7109999999999999</v>
      </c>
      <c r="Y93" t="s">
        <v>1084</v>
      </c>
      <c r="Z93">
        <v>3509</v>
      </c>
      <c r="AA93">
        <v>140369</v>
      </c>
      <c r="AB93">
        <v>40.003</v>
      </c>
      <c r="AC93">
        <v>4.4619999999999997</v>
      </c>
      <c r="AE93" t="s">
        <v>1085</v>
      </c>
      <c r="AF93">
        <v>2962</v>
      </c>
      <c r="AG93">
        <v>90214</v>
      </c>
      <c r="AH93">
        <v>30.457000000000001</v>
      </c>
      <c r="AI93">
        <v>2.8679999999999999</v>
      </c>
    </row>
    <row r="94" spans="1:35" x14ac:dyDescent="0.3">
      <c r="A94" t="s">
        <v>857</v>
      </c>
      <c r="B94">
        <v>5273</v>
      </c>
      <c r="C94">
        <v>140661</v>
      </c>
      <c r="D94">
        <v>26.675999999999998</v>
      </c>
      <c r="E94">
        <v>4.4710000000000001</v>
      </c>
      <c r="J94" t="s">
        <v>976</v>
      </c>
      <c r="K94">
        <v>2504</v>
      </c>
      <c r="L94">
        <v>121433</v>
      </c>
      <c r="M94">
        <v>48.496000000000002</v>
      </c>
      <c r="N94">
        <v>3.86</v>
      </c>
      <c r="S94" t="s">
        <v>1086</v>
      </c>
      <c r="T94">
        <v>2726</v>
      </c>
      <c r="U94">
        <v>125526</v>
      </c>
      <c r="V94">
        <v>46.048000000000002</v>
      </c>
      <c r="W94">
        <v>3.99</v>
      </c>
      <c r="Y94" t="s">
        <v>1087</v>
      </c>
      <c r="Z94">
        <v>3403</v>
      </c>
      <c r="AA94">
        <v>132486</v>
      </c>
      <c r="AB94">
        <v>38.932000000000002</v>
      </c>
      <c r="AC94">
        <v>4.2119999999999997</v>
      </c>
      <c r="AE94" t="s">
        <v>1088</v>
      </c>
      <c r="AF94">
        <v>1926</v>
      </c>
      <c r="AG94">
        <v>59367</v>
      </c>
      <c r="AH94">
        <v>30.824000000000002</v>
      </c>
      <c r="AI94">
        <v>1.887</v>
      </c>
    </row>
    <row r="95" spans="1:35" x14ac:dyDescent="0.3">
      <c r="A95" t="s">
        <v>858</v>
      </c>
      <c r="B95">
        <v>4325</v>
      </c>
      <c r="C95">
        <v>174702</v>
      </c>
      <c r="D95">
        <v>40.393999999999998</v>
      </c>
      <c r="E95">
        <v>5.5540000000000003</v>
      </c>
      <c r="J95" t="s">
        <v>977</v>
      </c>
      <c r="K95">
        <v>1787</v>
      </c>
      <c r="L95">
        <v>91358</v>
      </c>
      <c r="M95">
        <v>51.124000000000002</v>
      </c>
      <c r="N95">
        <v>2.9039999999999999</v>
      </c>
      <c r="S95" t="s">
        <v>1089</v>
      </c>
      <c r="T95">
        <v>2086</v>
      </c>
      <c r="U95">
        <v>70735</v>
      </c>
      <c r="V95">
        <v>33.908999999999999</v>
      </c>
      <c r="W95">
        <v>2.2490000000000001</v>
      </c>
      <c r="Y95" t="s">
        <v>1090</v>
      </c>
      <c r="Z95">
        <v>5067</v>
      </c>
      <c r="AA95">
        <v>171176</v>
      </c>
      <c r="AB95">
        <v>33.783000000000001</v>
      </c>
      <c r="AC95">
        <v>5.4420000000000002</v>
      </c>
      <c r="AE95" t="s">
        <v>1091</v>
      </c>
      <c r="AF95">
        <v>1974</v>
      </c>
      <c r="AG95">
        <v>63333</v>
      </c>
      <c r="AH95">
        <v>32.084000000000003</v>
      </c>
      <c r="AI95">
        <v>2.0129999999999999</v>
      </c>
    </row>
    <row r="96" spans="1:35" x14ac:dyDescent="0.3">
      <c r="A96" t="s">
        <v>859</v>
      </c>
      <c r="B96">
        <v>6492</v>
      </c>
      <c r="C96">
        <v>179497</v>
      </c>
      <c r="D96">
        <v>27.649000000000001</v>
      </c>
      <c r="E96">
        <v>5.7060000000000004</v>
      </c>
      <c r="J96" t="s">
        <v>978</v>
      </c>
      <c r="K96">
        <v>1868</v>
      </c>
      <c r="L96">
        <v>59413</v>
      </c>
      <c r="M96">
        <v>31.806000000000001</v>
      </c>
      <c r="N96">
        <v>1.889</v>
      </c>
      <c r="S96" t="s">
        <v>1092</v>
      </c>
      <c r="T96">
        <v>2264</v>
      </c>
      <c r="U96">
        <v>99742</v>
      </c>
      <c r="V96">
        <v>44.055999999999997</v>
      </c>
      <c r="W96">
        <v>3.1709999999999998</v>
      </c>
      <c r="Y96" t="s">
        <v>1093</v>
      </c>
      <c r="Z96">
        <v>4521</v>
      </c>
      <c r="AA96">
        <v>149546</v>
      </c>
      <c r="AB96">
        <v>33.078000000000003</v>
      </c>
      <c r="AC96">
        <v>4.7539999999999996</v>
      </c>
      <c r="AE96" t="s">
        <v>1094</v>
      </c>
      <c r="AF96">
        <v>3207</v>
      </c>
      <c r="AG96">
        <v>124513</v>
      </c>
      <c r="AH96">
        <v>38.825000000000003</v>
      </c>
      <c r="AI96">
        <v>3.9580000000000002</v>
      </c>
    </row>
    <row r="97" spans="1:35" x14ac:dyDescent="0.3">
      <c r="A97" t="s">
        <v>860</v>
      </c>
      <c r="B97">
        <v>5782</v>
      </c>
      <c r="C97">
        <v>144090</v>
      </c>
      <c r="D97">
        <v>24.92</v>
      </c>
      <c r="E97">
        <v>4.58</v>
      </c>
      <c r="J97" t="s">
        <v>979</v>
      </c>
      <c r="K97">
        <v>2831</v>
      </c>
      <c r="L97">
        <v>130673</v>
      </c>
      <c r="M97">
        <v>46.158000000000001</v>
      </c>
      <c r="N97">
        <v>4.1539999999999999</v>
      </c>
      <c r="S97" t="s">
        <v>1095</v>
      </c>
      <c r="T97">
        <v>2184</v>
      </c>
      <c r="U97">
        <v>75983</v>
      </c>
      <c r="V97">
        <v>34.790999999999997</v>
      </c>
      <c r="W97">
        <v>2.415</v>
      </c>
      <c r="Y97" t="s">
        <v>1096</v>
      </c>
      <c r="Z97">
        <v>5470</v>
      </c>
      <c r="AA97">
        <v>189874</v>
      </c>
      <c r="AB97">
        <v>34.712000000000003</v>
      </c>
      <c r="AC97">
        <v>6.0359999999999996</v>
      </c>
      <c r="AE97" t="s">
        <v>1097</v>
      </c>
      <c r="AF97">
        <v>2544</v>
      </c>
      <c r="AG97">
        <v>107685</v>
      </c>
      <c r="AH97">
        <v>42.329000000000001</v>
      </c>
      <c r="AI97">
        <v>3.423</v>
      </c>
    </row>
    <row r="98" spans="1:35" x14ac:dyDescent="0.3">
      <c r="A98" t="s">
        <v>861</v>
      </c>
      <c r="B98">
        <v>4961</v>
      </c>
      <c r="C98">
        <v>231046</v>
      </c>
      <c r="D98">
        <v>46.572000000000003</v>
      </c>
      <c r="E98">
        <v>7.3449999999999998</v>
      </c>
      <c r="J98" t="s">
        <v>980</v>
      </c>
      <c r="K98">
        <v>2948</v>
      </c>
      <c r="L98">
        <v>109113</v>
      </c>
      <c r="M98">
        <v>37.012999999999998</v>
      </c>
      <c r="N98">
        <v>3.4689999999999999</v>
      </c>
    </row>
    <row r="99" spans="1:35" x14ac:dyDescent="0.3">
      <c r="A99" t="s">
        <v>862</v>
      </c>
      <c r="B99">
        <v>3583</v>
      </c>
      <c r="C99">
        <v>114430</v>
      </c>
      <c r="D99">
        <v>31.937000000000001</v>
      </c>
      <c r="E99">
        <v>3.6379999999999999</v>
      </c>
      <c r="J99" t="s">
        <v>981</v>
      </c>
      <c r="K99">
        <v>4082</v>
      </c>
      <c r="L99">
        <v>186523</v>
      </c>
      <c r="M99">
        <v>45.694000000000003</v>
      </c>
      <c r="N99">
        <v>5.9290000000000003</v>
      </c>
    </row>
    <row r="100" spans="1:35" x14ac:dyDescent="0.3">
      <c r="A100" t="s">
        <v>863</v>
      </c>
      <c r="B100">
        <v>2857</v>
      </c>
      <c r="C100">
        <v>97281</v>
      </c>
      <c r="D100">
        <v>34.049999999999997</v>
      </c>
      <c r="E100">
        <v>3.0920000000000001</v>
      </c>
      <c r="J100" t="s">
        <v>982</v>
      </c>
      <c r="K100">
        <v>1517</v>
      </c>
      <c r="L100">
        <v>43960</v>
      </c>
      <c r="M100">
        <v>28.978000000000002</v>
      </c>
      <c r="N100">
        <v>1.397</v>
      </c>
    </row>
    <row r="101" spans="1:35" x14ac:dyDescent="0.3">
      <c r="A101" t="s">
        <v>864</v>
      </c>
      <c r="B101">
        <v>5975</v>
      </c>
      <c r="C101">
        <v>215247</v>
      </c>
      <c r="D101">
        <v>36.024999999999999</v>
      </c>
      <c r="E101">
        <v>6.843</v>
      </c>
      <c r="J101" t="s">
        <v>983</v>
      </c>
      <c r="K101">
        <v>2687</v>
      </c>
      <c r="L101">
        <v>103595</v>
      </c>
      <c r="M101">
        <v>38.554000000000002</v>
      </c>
      <c r="N101">
        <v>3.2930000000000001</v>
      </c>
    </row>
    <row r="102" spans="1:35" x14ac:dyDescent="0.3">
      <c r="A102" t="s">
        <v>865</v>
      </c>
      <c r="B102">
        <v>3350</v>
      </c>
      <c r="C102">
        <v>102229</v>
      </c>
      <c r="D102">
        <v>30.515999999999998</v>
      </c>
      <c r="E102">
        <v>3.25</v>
      </c>
      <c r="J102" t="s">
        <v>984</v>
      </c>
      <c r="K102">
        <v>1888</v>
      </c>
      <c r="L102">
        <v>63487</v>
      </c>
      <c r="M102">
        <v>33.627000000000002</v>
      </c>
      <c r="N102">
        <v>2.0179999999999998</v>
      </c>
    </row>
    <row r="103" spans="1:35" x14ac:dyDescent="0.3">
      <c r="A103" t="s">
        <v>866</v>
      </c>
      <c r="B103">
        <v>3430</v>
      </c>
      <c r="C103">
        <v>98271</v>
      </c>
      <c r="D103">
        <v>28.65</v>
      </c>
      <c r="E103">
        <v>3.1240000000000001</v>
      </c>
      <c r="J103" t="s">
        <v>985</v>
      </c>
      <c r="K103">
        <v>2753</v>
      </c>
      <c r="L103">
        <v>120693</v>
      </c>
      <c r="M103">
        <v>43.841000000000001</v>
      </c>
      <c r="N103">
        <v>3.8370000000000002</v>
      </c>
    </row>
    <row r="104" spans="1:35" x14ac:dyDescent="0.3">
      <c r="A104" t="s">
        <v>867</v>
      </c>
      <c r="B104">
        <v>4607</v>
      </c>
      <c r="C104">
        <v>126168</v>
      </c>
      <c r="D104">
        <v>27.385999999999999</v>
      </c>
      <c r="E104">
        <v>4.0110000000000001</v>
      </c>
      <c r="J104" t="s">
        <v>986</v>
      </c>
      <c r="K104">
        <v>4059</v>
      </c>
      <c r="L104">
        <v>168503</v>
      </c>
      <c r="M104">
        <v>41.512999999999998</v>
      </c>
      <c r="N104">
        <v>5.3570000000000002</v>
      </c>
    </row>
    <row r="105" spans="1:35" x14ac:dyDescent="0.3">
      <c r="A105" t="s">
        <v>868</v>
      </c>
      <c r="B105">
        <v>4413</v>
      </c>
      <c r="C105">
        <v>122820</v>
      </c>
      <c r="D105">
        <v>27.831</v>
      </c>
      <c r="E105">
        <v>3.9039999999999999</v>
      </c>
      <c r="J105" t="s">
        <v>987</v>
      </c>
      <c r="K105">
        <v>2946</v>
      </c>
      <c r="L105">
        <v>82756</v>
      </c>
      <c r="M105">
        <v>28.091000000000001</v>
      </c>
      <c r="N105">
        <v>2.6309999999999998</v>
      </c>
    </row>
    <row r="106" spans="1:35" x14ac:dyDescent="0.3">
      <c r="A106" t="s">
        <v>869</v>
      </c>
      <c r="B106">
        <v>3772</v>
      </c>
      <c r="C106">
        <v>107083</v>
      </c>
      <c r="D106">
        <v>28.388999999999999</v>
      </c>
      <c r="E106">
        <v>3.4039999999999999</v>
      </c>
      <c r="J106" t="s">
        <v>988</v>
      </c>
      <c r="K106">
        <v>3184</v>
      </c>
      <c r="L106">
        <v>111411</v>
      </c>
      <c r="M106">
        <v>34.991</v>
      </c>
      <c r="N106">
        <v>3.5419999999999998</v>
      </c>
    </row>
    <row r="107" spans="1:35" x14ac:dyDescent="0.3">
      <c r="A107" t="s">
        <v>870</v>
      </c>
      <c r="B107">
        <v>4155</v>
      </c>
      <c r="C107">
        <v>131394</v>
      </c>
      <c r="D107">
        <v>31.623000000000001</v>
      </c>
      <c r="E107">
        <v>4.1769999999999996</v>
      </c>
      <c r="J107" t="s">
        <v>989</v>
      </c>
      <c r="K107">
        <v>2194</v>
      </c>
      <c r="L107">
        <v>67667</v>
      </c>
      <c r="M107">
        <v>30.841999999999999</v>
      </c>
      <c r="N107">
        <v>2.1509999999999998</v>
      </c>
    </row>
    <row r="108" spans="1:35" x14ac:dyDescent="0.3">
      <c r="A108" t="s">
        <v>871</v>
      </c>
      <c r="B108">
        <v>2828</v>
      </c>
      <c r="C108">
        <v>92854</v>
      </c>
      <c r="D108">
        <v>32.834000000000003</v>
      </c>
      <c r="E108">
        <v>2.952</v>
      </c>
    </row>
    <row r="109" spans="1:35" x14ac:dyDescent="0.3">
      <c r="A109" t="s">
        <v>872</v>
      </c>
      <c r="B109">
        <v>3813</v>
      </c>
      <c r="C109">
        <v>102234</v>
      </c>
      <c r="D109">
        <v>26.812000000000001</v>
      </c>
      <c r="E109">
        <v>3.25</v>
      </c>
      <c r="J109" t="s">
        <v>990</v>
      </c>
      <c r="K109">
        <v>2906</v>
      </c>
      <c r="L109">
        <v>178980</v>
      </c>
      <c r="M109">
        <v>61.59</v>
      </c>
      <c r="N109">
        <v>5.69</v>
      </c>
    </row>
    <row r="110" spans="1:35" x14ac:dyDescent="0.3">
      <c r="A110" t="s">
        <v>873</v>
      </c>
      <c r="B110">
        <v>3309</v>
      </c>
      <c r="C110">
        <v>64190</v>
      </c>
      <c r="D110">
        <v>19.399000000000001</v>
      </c>
      <c r="E110">
        <v>2.0409999999999999</v>
      </c>
      <c r="J110" t="s">
        <v>991</v>
      </c>
      <c r="K110">
        <v>5093</v>
      </c>
      <c r="L110">
        <v>279829</v>
      </c>
      <c r="M110">
        <v>54.944000000000003</v>
      </c>
      <c r="N110">
        <v>8.8960000000000008</v>
      </c>
    </row>
    <row r="111" spans="1:35" x14ac:dyDescent="0.3">
      <c r="J111" t="s">
        <v>992</v>
      </c>
      <c r="K111">
        <v>6747</v>
      </c>
      <c r="L111">
        <v>353244</v>
      </c>
      <c r="M111">
        <v>52.356000000000002</v>
      </c>
      <c r="N111">
        <v>11.228999999999999</v>
      </c>
    </row>
    <row r="112" spans="1:35" x14ac:dyDescent="0.3">
      <c r="A112" t="s">
        <v>874</v>
      </c>
      <c r="B112">
        <v>5581</v>
      </c>
      <c r="C112">
        <v>145263</v>
      </c>
      <c r="D112">
        <v>26.027999999999999</v>
      </c>
      <c r="E112">
        <v>4.6180000000000003</v>
      </c>
      <c r="J112" t="s">
        <v>993</v>
      </c>
      <c r="K112">
        <v>9481</v>
      </c>
      <c r="L112">
        <v>729499</v>
      </c>
      <c r="M112">
        <v>76.942999999999998</v>
      </c>
      <c r="N112">
        <v>23.19</v>
      </c>
    </row>
    <row r="113" spans="1:14" x14ac:dyDescent="0.3">
      <c r="A113" t="s">
        <v>875</v>
      </c>
      <c r="B113">
        <v>6325</v>
      </c>
      <c r="C113">
        <v>162094</v>
      </c>
      <c r="D113">
        <v>25.628</v>
      </c>
      <c r="E113">
        <v>5.1529999999999996</v>
      </c>
      <c r="J113" t="s">
        <v>994</v>
      </c>
      <c r="K113">
        <v>3751</v>
      </c>
      <c r="L113">
        <v>203958</v>
      </c>
      <c r="M113">
        <v>54.374000000000002</v>
      </c>
      <c r="N113">
        <v>6.484</v>
      </c>
    </row>
    <row r="114" spans="1:14" x14ac:dyDescent="0.3">
      <c r="A114" t="s">
        <v>876</v>
      </c>
      <c r="B114">
        <v>7617</v>
      </c>
      <c r="C114">
        <v>225401</v>
      </c>
      <c r="D114">
        <v>29.591999999999999</v>
      </c>
      <c r="E114">
        <v>7.165</v>
      </c>
      <c r="J114" t="s">
        <v>995</v>
      </c>
      <c r="K114">
        <v>3173</v>
      </c>
      <c r="L114">
        <v>163907</v>
      </c>
      <c r="M114">
        <v>51.656999999999996</v>
      </c>
      <c r="N114">
        <v>5.21</v>
      </c>
    </row>
    <row r="115" spans="1:14" x14ac:dyDescent="0.3">
      <c r="A115" t="s">
        <v>877</v>
      </c>
      <c r="B115">
        <v>8251</v>
      </c>
      <c r="C115">
        <v>319810</v>
      </c>
      <c r="D115">
        <v>38.76</v>
      </c>
      <c r="E115">
        <v>10.166</v>
      </c>
      <c r="J115" t="s">
        <v>996</v>
      </c>
      <c r="K115">
        <v>2926</v>
      </c>
      <c r="L115">
        <v>128576</v>
      </c>
      <c r="M115">
        <v>43.942999999999998</v>
      </c>
      <c r="N115">
        <v>4.0869999999999997</v>
      </c>
    </row>
    <row r="116" spans="1:14" x14ac:dyDescent="0.3">
      <c r="A116" t="s">
        <v>878</v>
      </c>
      <c r="B116">
        <v>8085</v>
      </c>
      <c r="C116">
        <v>312938</v>
      </c>
      <c r="D116">
        <v>38.706000000000003</v>
      </c>
      <c r="E116">
        <v>9.9480000000000004</v>
      </c>
      <c r="J116" t="s">
        <v>997</v>
      </c>
      <c r="K116">
        <v>3221</v>
      </c>
      <c r="L116">
        <v>197761</v>
      </c>
      <c r="M116">
        <v>61.396999999999998</v>
      </c>
      <c r="N116">
        <v>6.2869999999999999</v>
      </c>
    </row>
    <row r="117" spans="1:14" x14ac:dyDescent="0.3">
      <c r="A117" t="s">
        <v>879</v>
      </c>
      <c r="B117">
        <v>7956</v>
      </c>
      <c r="C117">
        <v>585733</v>
      </c>
      <c r="D117">
        <v>73.622</v>
      </c>
      <c r="E117">
        <v>18.62</v>
      </c>
      <c r="J117" t="s">
        <v>998</v>
      </c>
      <c r="K117">
        <v>3980</v>
      </c>
      <c r="L117">
        <v>194131</v>
      </c>
      <c r="M117">
        <v>48.777000000000001</v>
      </c>
      <c r="N117">
        <v>6.1710000000000003</v>
      </c>
    </row>
    <row r="118" spans="1:14" x14ac:dyDescent="0.3">
      <c r="A118" t="s">
        <v>880</v>
      </c>
      <c r="B118">
        <v>4152</v>
      </c>
      <c r="C118">
        <v>282519</v>
      </c>
      <c r="D118">
        <v>68.043999999999997</v>
      </c>
      <c r="E118">
        <v>8.9809999999999999</v>
      </c>
      <c r="J118" t="s">
        <v>999</v>
      </c>
      <c r="K118">
        <v>2788</v>
      </c>
      <c r="L118">
        <v>133836</v>
      </c>
      <c r="M118">
        <v>48.003999999999998</v>
      </c>
      <c r="N118">
        <v>4.2549999999999999</v>
      </c>
    </row>
    <row r="119" spans="1:14" x14ac:dyDescent="0.3">
      <c r="A119" t="s">
        <v>881</v>
      </c>
      <c r="B119">
        <v>9748</v>
      </c>
      <c r="C119">
        <v>848195</v>
      </c>
      <c r="D119">
        <v>87.012</v>
      </c>
      <c r="E119">
        <v>26.963000000000001</v>
      </c>
      <c r="J119" t="s">
        <v>1000</v>
      </c>
      <c r="K119">
        <v>3315</v>
      </c>
      <c r="L119">
        <v>131394</v>
      </c>
      <c r="M119">
        <v>39.636000000000003</v>
      </c>
      <c r="N119">
        <v>4.1769999999999996</v>
      </c>
    </row>
    <row r="120" spans="1:14" x14ac:dyDescent="0.3">
      <c r="A120" t="s">
        <v>882</v>
      </c>
      <c r="B120">
        <v>11442</v>
      </c>
      <c r="C120">
        <v>554878</v>
      </c>
      <c r="D120">
        <v>48.494999999999997</v>
      </c>
      <c r="E120">
        <v>17.638999999999999</v>
      </c>
      <c r="J120" t="s">
        <v>1001</v>
      </c>
      <c r="K120">
        <v>2028</v>
      </c>
      <c r="L120">
        <v>98951</v>
      </c>
      <c r="M120">
        <v>48.792000000000002</v>
      </c>
      <c r="N120">
        <v>3.1459999999999999</v>
      </c>
    </row>
    <row r="121" spans="1:14" x14ac:dyDescent="0.3">
      <c r="A121" t="s">
        <v>883</v>
      </c>
      <c r="B121">
        <v>14127</v>
      </c>
      <c r="C121">
        <v>802034</v>
      </c>
      <c r="D121">
        <v>56.773000000000003</v>
      </c>
      <c r="E121">
        <v>25.495999999999999</v>
      </c>
      <c r="J121" t="s">
        <v>1002</v>
      </c>
      <c r="K121">
        <v>3042</v>
      </c>
      <c r="L121">
        <v>96610</v>
      </c>
      <c r="M121">
        <v>31.759</v>
      </c>
      <c r="N121">
        <v>3.0710000000000002</v>
      </c>
    </row>
    <row r="122" spans="1:14" x14ac:dyDescent="0.3">
      <c r="A122" t="s">
        <v>884</v>
      </c>
      <c r="B122">
        <v>8409</v>
      </c>
      <c r="C122">
        <v>384416</v>
      </c>
      <c r="D122">
        <v>45.715000000000003</v>
      </c>
      <c r="E122">
        <v>12.22</v>
      </c>
      <c r="J122" t="s">
        <v>1003</v>
      </c>
      <c r="K122">
        <v>4366</v>
      </c>
      <c r="L122">
        <v>195737</v>
      </c>
      <c r="M122">
        <v>44.832000000000001</v>
      </c>
      <c r="N122">
        <v>6.2220000000000004</v>
      </c>
    </row>
    <row r="123" spans="1:14" x14ac:dyDescent="0.3">
      <c r="A123" t="s">
        <v>885</v>
      </c>
      <c r="B123">
        <v>8426</v>
      </c>
      <c r="C123">
        <v>254381</v>
      </c>
      <c r="D123">
        <v>30.19</v>
      </c>
      <c r="E123">
        <v>8.0869999999999997</v>
      </c>
    </row>
    <row r="124" spans="1:14" x14ac:dyDescent="0.3">
      <c r="A124" t="s">
        <v>886</v>
      </c>
      <c r="B124">
        <v>14641</v>
      </c>
      <c r="C124">
        <v>881273</v>
      </c>
      <c r="D124">
        <v>60.192</v>
      </c>
      <c r="E124">
        <v>28.015000000000001</v>
      </c>
      <c r="J124" t="s">
        <v>1004</v>
      </c>
      <c r="K124">
        <v>1975</v>
      </c>
      <c r="L124">
        <v>89157</v>
      </c>
      <c r="M124">
        <v>45.143000000000001</v>
      </c>
      <c r="N124">
        <v>2.8340000000000001</v>
      </c>
    </row>
    <row r="125" spans="1:14" x14ac:dyDescent="0.3">
      <c r="A125" t="s">
        <v>887</v>
      </c>
      <c r="B125">
        <v>8978</v>
      </c>
      <c r="C125">
        <v>467224</v>
      </c>
      <c r="D125">
        <v>52.040999999999997</v>
      </c>
      <c r="E125">
        <v>14.853</v>
      </c>
      <c r="J125" t="s">
        <v>1005</v>
      </c>
      <c r="K125">
        <v>3191</v>
      </c>
      <c r="L125">
        <v>102734</v>
      </c>
      <c r="M125">
        <v>32.195</v>
      </c>
      <c r="N125">
        <v>3.266</v>
      </c>
    </row>
    <row r="126" spans="1:14" x14ac:dyDescent="0.3">
      <c r="A126" t="s">
        <v>888</v>
      </c>
      <c r="B126">
        <v>6719</v>
      </c>
      <c r="C126">
        <v>483371</v>
      </c>
      <c r="D126">
        <v>71.941000000000003</v>
      </c>
      <c r="E126">
        <v>15.366</v>
      </c>
      <c r="J126" t="s">
        <v>1006</v>
      </c>
      <c r="K126">
        <v>2396</v>
      </c>
      <c r="L126">
        <v>73359</v>
      </c>
      <c r="M126">
        <v>30.617000000000001</v>
      </c>
      <c r="N126">
        <v>2.3319999999999999</v>
      </c>
    </row>
    <row r="127" spans="1:14" x14ac:dyDescent="0.3">
      <c r="A127" t="s">
        <v>889</v>
      </c>
      <c r="B127">
        <v>9770</v>
      </c>
      <c r="C127">
        <v>406591</v>
      </c>
      <c r="D127">
        <v>41.616</v>
      </c>
      <c r="E127">
        <v>12.925000000000001</v>
      </c>
      <c r="J127" t="s">
        <v>1007</v>
      </c>
      <c r="K127">
        <v>3351</v>
      </c>
      <c r="L127">
        <v>102893</v>
      </c>
      <c r="M127">
        <v>30.704999999999998</v>
      </c>
      <c r="N127">
        <v>3.2709999999999999</v>
      </c>
    </row>
    <row r="128" spans="1:14" x14ac:dyDescent="0.3">
      <c r="A128" t="s">
        <v>890</v>
      </c>
      <c r="B128">
        <v>9985</v>
      </c>
      <c r="C128">
        <v>310262</v>
      </c>
      <c r="D128">
        <v>31.073</v>
      </c>
      <c r="E128">
        <v>9.8629999999999995</v>
      </c>
      <c r="J128" t="s">
        <v>1008</v>
      </c>
      <c r="K128">
        <v>2792</v>
      </c>
      <c r="L128">
        <v>95500</v>
      </c>
      <c r="M128">
        <v>34.204999999999998</v>
      </c>
      <c r="N128">
        <v>3.036</v>
      </c>
    </row>
    <row r="129" spans="1:14" x14ac:dyDescent="0.3">
      <c r="A129" t="s">
        <v>891</v>
      </c>
      <c r="B129">
        <v>7669</v>
      </c>
      <c r="C129">
        <v>316011</v>
      </c>
      <c r="D129">
        <v>41.206000000000003</v>
      </c>
      <c r="E129">
        <v>10.045999999999999</v>
      </c>
      <c r="J129" t="s">
        <v>1009</v>
      </c>
      <c r="K129">
        <v>3776</v>
      </c>
      <c r="L129">
        <v>145279</v>
      </c>
      <c r="M129">
        <v>38.473999999999997</v>
      </c>
      <c r="N129">
        <v>4.6180000000000003</v>
      </c>
    </row>
    <row r="130" spans="1:14" x14ac:dyDescent="0.3">
      <c r="A130" t="s">
        <v>892</v>
      </c>
      <c r="B130">
        <v>8447</v>
      </c>
      <c r="C130">
        <v>462737</v>
      </c>
      <c r="D130">
        <v>54.780999999999999</v>
      </c>
      <c r="E130">
        <v>14.71</v>
      </c>
      <c r="J130" t="s">
        <v>1010</v>
      </c>
      <c r="K130">
        <v>3089</v>
      </c>
      <c r="L130">
        <v>155368</v>
      </c>
      <c r="M130">
        <v>50.296999999999997</v>
      </c>
      <c r="N130">
        <v>4.9390000000000001</v>
      </c>
    </row>
    <row r="131" spans="1:14" x14ac:dyDescent="0.3">
      <c r="A131" t="s">
        <v>893</v>
      </c>
      <c r="B131">
        <v>8861</v>
      </c>
      <c r="C131">
        <v>461577</v>
      </c>
      <c r="D131">
        <v>52.091000000000001</v>
      </c>
      <c r="E131">
        <v>14.673</v>
      </c>
      <c r="J131" t="s">
        <v>1011</v>
      </c>
      <c r="K131">
        <v>2539</v>
      </c>
      <c r="L131">
        <v>107668</v>
      </c>
      <c r="M131">
        <v>42.405999999999999</v>
      </c>
      <c r="N131">
        <v>3.423</v>
      </c>
    </row>
    <row r="132" spans="1:14" x14ac:dyDescent="0.3">
      <c r="A132" t="s">
        <v>894</v>
      </c>
      <c r="B132">
        <v>8811</v>
      </c>
      <c r="C132">
        <v>429039</v>
      </c>
      <c r="D132">
        <v>48.694000000000003</v>
      </c>
      <c r="E132">
        <v>13.638999999999999</v>
      </c>
      <c r="J132" t="s">
        <v>1012</v>
      </c>
      <c r="K132">
        <v>2329</v>
      </c>
      <c r="L132">
        <v>104901</v>
      </c>
      <c r="M132">
        <v>45.040999999999997</v>
      </c>
      <c r="N132">
        <v>3.335</v>
      </c>
    </row>
    <row r="133" spans="1:14" x14ac:dyDescent="0.3">
      <c r="A133" t="s">
        <v>895</v>
      </c>
      <c r="B133">
        <v>9318</v>
      </c>
      <c r="C133">
        <v>374359</v>
      </c>
      <c r="D133">
        <v>40.176000000000002</v>
      </c>
      <c r="E133">
        <v>11.901</v>
      </c>
      <c r="J133" t="s">
        <v>1013</v>
      </c>
      <c r="K133">
        <v>3796</v>
      </c>
      <c r="L133">
        <v>197342</v>
      </c>
      <c r="M133">
        <v>51.987000000000002</v>
      </c>
      <c r="N133">
        <v>6.2729999999999997</v>
      </c>
    </row>
    <row r="134" spans="1:14" x14ac:dyDescent="0.3">
      <c r="J134" t="s">
        <v>1014</v>
      </c>
      <c r="K134">
        <v>2926</v>
      </c>
      <c r="L134">
        <v>127078</v>
      </c>
      <c r="M134">
        <v>43.430999999999997</v>
      </c>
      <c r="N134">
        <v>4.04</v>
      </c>
    </row>
    <row r="135" spans="1:14" x14ac:dyDescent="0.3">
      <c r="A135" t="s">
        <v>896</v>
      </c>
      <c r="B135">
        <v>3399</v>
      </c>
      <c r="C135">
        <v>177965</v>
      </c>
      <c r="D135">
        <v>52.357999999999997</v>
      </c>
      <c r="E135">
        <v>5.657</v>
      </c>
      <c r="J135" t="s">
        <v>1015</v>
      </c>
      <c r="K135">
        <v>4752</v>
      </c>
      <c r="L135">
        <v>157644</v>
      </c>
      <c r="M135">
        <v>33.173999999999999</v>
      </c>
      <c r="N135">
        <v>5.0110000000000001</v>
      </c>
    </row>
    <row r="136" spans="1:14" x14ac:dyDescent="0.3">
      <c r="A136" t="s">
        <v>897</v>
      </c>
      <c r="B136">
        <v>3820</v>
      </c>
      <c r="C136">
        <v>136360</v>
      </c>
      <c r="D136">
        <v>35.695999999999998</v>
      </c>
      <c r="E136">
        <v>4.335</v>
      </c>
      <c r="J136" t="s">
        <v>1016</v>
      </c>
      <c r="K136">
        <v>3019</v>
      </c>
      <c r="L136">
        <v>116260</v>
      </c>
      <c r="M136">
        <v>38.509</v>
      </c>
      <c r="N136">
        <v>3.6960000000000002</v>
      </c>
    </row>
    <row r="137" spans="1:14" x14ac:dyDescent="0.3">
      <c r="A137" t="s">
        <v>898</v>
      </c>
      <c r="B137">
        <v>6007</v>
      </c>
      <c r="C137">
        <v>184985</v>
      </c>
      <c r="D137">
        <v>30.795000000000002</v>
      </c>
      <c r="E137">
        <v>5.8810000000000002</v>
      </c>
    </row>
    <row r="138" spans="1:14" x14ac:dyDescent="0.3">
      <c r="A138" t="s">
        <v>899</v>
      </c>
      <c r="B138">
        <v>6093</v>
      </c>
      <c r="C138">
        <v>236505</v>
      </c>
      <c r="D138">
        <v>38.816000000000003</v>
      </c>
      <c r="E138">
        <v>7.5179999999999998</v>
      </c>
    </row>
    <row r="139" spans="1:14" x14ac:dyDescent="0.3">
      <c r="A139" t="s">
        <v>900</v>
      </c>
      <c r="B139">
        <v>6716</v>
      </c>
      <c r="C139">
        <v>229073</v>
      </c>
      <c r="D139">
        <v>34.109000000000002</v>
      </c>
      <c r="E139">
        <v>7.282</v>
      </c>
    </row>
    <row r="140" spans="1:14" x14ac:dyDescent="0.3">
      <c r="A140" t="s">
        <v>901</v>
      </c>
      <c r="B140">
        <v>6760</v>
      </c>
      <c r="C140">
        <v>285904</v>
      </c>
      <c r="D140">
        <v>42.292999999999999</v>
      </c>
      <c r="E140">
        <v>9.0890000000000004</v>
      </c>
    </row>
    <row r="141" spans="1:14" x14ac:dyDescent="0.3">
      <c r="A141" t="s">
        <v>902</v>
      </c>
      <c r="B141">
        <v>4920</v>
      </c>
      <c r="C141">
        <v>155308</v>
      </c>
      <c r="D141">
        <v>31.567</v>
      </c>
      <c r="E141">
        <v>4.9370000000000003</v>
      </c>
    </row>
    <row r="142" spans="1:14" x14ac:dyDescent="0.3">
      <c r="A142" t="s">
        <v>903</v>
      </c>
      <c r="B142">
        <v>5609</v>
      </c>
      <c r="C142">
        <v>174145</v>
      </c>
      <c r="D142">
        <v>31.047000000000001</v>
      </c>
      <c r="E142">
        <v>5.5359999999999996</v>
      </c>
    </row>
    <row r="143" spans="1:14" x14ac:dyDescent="0.3">
      <c r="A143" t="s">
        <v>904</v>
      </c>
      <c r="B143">
        <v>4835</v>
      </c>
      <c r="C143">
        <v>143875</v>
      </c>
      <c r="D143">
        <v>29.757000000000001</v>
      </c>
      <c r="E143">
        <v>4.5739999999999998</v>
      </c>
    </row>
    <row r="144" spans="1:14" x14ac:dyDescent="0.3">
      <c r="A144" t="s">
        <v>905</v>
      </c>
      <c r="B144">
        <v>6477</v>
      </c>
      <c r="C144">
        <v>199097</v>
      </c>
      <c r="D144">
        <v>30.739000000000001</v>
      </c>
      <c r="E144">
        <v>6.3289999999999997</v>
      </c>
    </row>
    <row r="145" spans="1:5" x14ac:dyDescent="0.3">
      <c r="A145" t="s">
        <v>906</v>
      </c>
      <c r="B145">
        <v>5590</v>
      </c>
      <c r="C145">
        <v>166341</v>
      </c>
      <c r="D145">
        <v>29.757000000000001</v>
      </c>
      <c r="E145">
        <v>5.2880000000000003</v>
      </c>
    </row>
    <row r="146" spans="1:5" x14ac:dyDescent="0.3">
      <c r="A146" t="s">
        <v>907</v>
      </c>
      <c r="B146">
        <v>3922</v>
      </c>
      <c r="C146">
        <v>126907</v>
      </c>
      <c r="D146">
        <v>32.357999999999997</v>
      </c>
      <c r="E146">
        <v>4.0339999999999998</v>
      </c>
    </row>
    <row r="147" spans="1:5" x14ac:dyDescent="0.3">
      <c r="A147" t="s">
        <v>908</v>
      </c>
      <c r="B147">
        <v>4986</v>
      </c>
      <c r="C147">
        <v>457883</v>
      </c>
      <c r="D147">
        <v>91.834000000000003</v>
      </c>
      <c r="E147">
        <v>14.555999999999999</v>
      </c>
    </row>
    <row r="148" spans="1:5" x14ac:dyDescent="0.3">
      <c r="A148" t="s">
        <v>909</v>
      </c>
      <c r="B148">
        <v>3446</v>
      </c>
      <c r="C148">
        <v>208815</v>
      </c>
      <c r="D148">
        <v>60.595999999999997</v>
      </c>
      <c r="E148">
        <v>6.6379999999999999</v>
      </c>
    </row>
    <row r="149" spans="1:5" x14ac:dyDescent="0.3">
      <c r="A149" t="s">
        <v>910</v>
      </c>
      <c r="B149">
        <v>4516</v>
      </c>
      <c r="C149">
        <v>204749</v>
      </c>
      <c r="D149">
        <v>45.338999999999999</v>
      </c>
      <c r="E149">
        <v>6.5090000000000003</v>
      </c>
    </row>
    <row r="150" spans="1:5" x14ac:dyDescent="0.3">
      <c r="A150" t="s">
        <v>911</v>
      </c>
      <c r="B150">
        <v>5226</v>
      </c>
      <c r="C150">
        <v>266774</v>
      </c>
      <c r="D150">
        <v>51.046999999999997</v>
      </c>
      <c r="E150">
        <v>8.4809999999999999</v>
      </c>
    </row>
    <row r="151" spans="1:5" x14ac:dyDescent="0.3">
      <c r="A151" t="s">
        <v>912</v>
      </c>
      <c r="B151">
        <v>4423</v>
      </c>
      <c r="C151">
        <v>294979</v>
      </c>
      <c r="D151">
        <v>66.691999999999993</v>
      </c>
      <c r="E151">
        <v>9.3770000000000007</v>
      </c>
    </row>
    <row r="152" spans="1:5" x14ac:dyDescent="0.3">
      <c r="A152" t="s">
        <v>913</v>
      </c>
      <c r="B152">
        <v>7140</v>
      </c>
      <c r="C152">
        <v>474074</v>
      </c>
      <c r="D152">
        <v>66.397000000000006</v>
      </c>
      <c r="E152">
        <v>15.07</v>
      </c>
    </row>
    <row r="153" spans="1:5" x14ac:dyDescent="0.3">
      <c r="A153" t="s">
        <v>914</v>
      </c>
      <c r="B153">
        <v>5112</v>
      </c>
      <c r="C153">
        <v>233647</v>
      </c>
      <c r="D153">
        <v>45.706000000000003</v>
      </c>
      <c r="E153">
        <v>7.4269999999999996</v>
      </c>
    </row>
    <row r="154" spans="1:5" x14ac:dyDescent="0.3">
      <c r="A154" t="s">
        <v>915</v>
      </c>
      <c r="B154">
        <v>4744</v>
      </c>
      <c r="C154">
        <v>219728</v>
      </c>
      <c r="D154">
        <v>46.317</v>
      </c>
      <c r="E154">
        <v>6.9850000000000003</v>
      </c>
    </row>
    <row r="155" spans="1:5" x14ac:dyDescent="0.3">
      <c r="A155" t="s">
        <v>916</v>
      </c>
      <c r="B155">
        <v>6324</v>
      </c>
      <c r="C155">
        <v>412790</v>
      </c>
      <c r="D155">
        <v>65.274000000000001</v>
      </c>
      <c r="E155">
        <v>13.122</v>
      </c>
    </row>
    <row r="156" spans="1:5" x14ac:dyDescent="0.3">
      <c r="A156" t="s">
        <v>917</v>
      </c>
      <c r="B156">
        <v>6146</v>
      </c>
      <c r="C156">
        <v>267201</v>
      </c>
      <c r="D156">
        <v>43.475999999999999</v>
      </c>
      <c r="E156">
        <v>8.4939999999999998</v>
      </c>
    </row>
    <row r="157" spans="1:5" x14ac:dyDescent="0.3">
      <c r="A157" t="s">
        <v>918</v>
      </c>
      <c r="B157">
        <v>6848</v>
      </c>
      <c r="C157">
        <v>348018</v>
      </c>
      <c r="D157">
        <v>50.82</v>
      </c>
      <c r="E157">
        <v>11.063000000000001</v>
      </c>
    </row>
  </sheetData>
  <mergeCells count="6">
    <mergeCell ref="C2:H2"/>
    <mergeCell ref="L2:Q2"/>
    <mergeCell ref="U2:Z2"/>
    <mergeCell ref="B4:B28"/>
    <mergeCell ref="K4:K28"/>
    <mergeCell ref="T4:T28"/>
  </mergeCells>
  <hyperlinks>
    <hyperlink ref="A1" location="'Table of Contents'!A1" display="Home" xr:uid="{038D517F-2C1D-4DE8-9DE5-36874FDAC79E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AE70-B09F-469E-9017-8D992B8E9DFB}">
  <dimension ref="A1:J54"/>
  <sheetViews>
    <sheetView workbookViewId="0"/>
  </sheetViews>
  <sheetFormatPr defaultRowHeight="14.4" x14ac:dyDescent="0.3"/>
  <sheetData>
    <row r="1" spans="1:10" x14ac:dyDescent="0.3">
      <c r="A1" s="2" t="s">
        <v>52</v>
      </c>
    </row>
    <row r="2" spans="1:10" x14ac:dyDescent="0.3">
      <c r="C2" t="s">
        <v>1105</v>
      </c>
      <c r="J2" t="s">
        <v>1106</v>
      </c>
    </row>
    <row r="18" spans="1:1" x14ac:dyDescent="0.3">
      <c r="A18" t="s">
        <v>1107</v>
      </c>
    </row>
    <row r="19" spans="1:1" x14ac:dyDescent="0.3">
      <c r="A19" t="s">
        <v>1108</v>
      </c>
    </row>
    <row r="37" spans="1:1" x14ac:dyDescent="0.3">
      <c r="A37" t="s">
        <v>1109</v>
      </c>
    </row>
    <row r="54" spans="2:2" x14ac:dyDescent="0.3">
      <c r="B54" t="s">
        <v>1110</v>
      </c>
    </row>
  </sheetData>
  <hyperlinks>
    <hyperlink ref="A1" location="'Table of Contents'!A1" display="Home" xr:uid="{A154F7A2-252B-48EC-82D9-CCB6D76475C9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8B9D-70E7-422C-8322-25810EFF9113}">
  <dimension ref="A1:W50"/>
  <sheetViews>
    <sheetView zoomScale="70" zoomScaleNormal="70" workbookViewId="0"/>
  </sheetViews>
  <sheetFormatPr defaultColWidth="8.77734375" defaultRowHeight="14.4" x14ac:dyDescent="0.3"/>
  <cols>
    <col min="1" max="1" width="13.5546875" style="3" bestFit="1" customWidth="1"/>
    <col min="2" max="2" width="15.77734375" style="3" bestFit="1" customWidth="1"/>
    <col min="3" max="3" width="10.5546875" style="3" bestFit="1" customWidth="1"/>
    <col min="4" max="4" width="12.5546875" style="3" bestFit="1" customWidth="1"/>
    <col min="5" max="5" width="8.77734375" style="3" bestFit="1"/>
    <col min="6" max="6" width="12.44140625" style="3" bestFit="1" customWidth="1"/>
    <col min="7" max="7" width="13" style="3" bestFit="1" customWidth="1"/>
    <col min="8" max="8" width="8.77734375" style="3"/>
    <col min="9" max="9" width="13.5546875" style="3" bestFit="1" customWidth="1"/>
    <col min="10" max="10" width="15.77734375" style="3" bestFit="1" customWidth="1"/>
    <col min="11" max="11" width="10.5546875" style="3" bestFit="1" customWidth="1"/>
    <col min="12" max="12" width="12.5546875" style="3" bestFit="1" customWidth="1"/>
    <col min="13" max="13" width="8.77734375" style="3" bestFit="1"/>
    <col min="14" max="14" width="12.44140625" style="3" bestFit="1" customWidth="1"/>
    <col min="15" max="15" width="13" style="3" bestFit="1" customWidth="1"/>
    <col min="16" max="16" width="8.77734375" style="3"/>
    <col min="17" max="17" width="13.5546875" style="3" bestFit="1" customWidth="1"/>
    <col min="18" max="18" width="15.77734375" style="3" bestFit="1" customWidth="1"/>
    <col min="19" max="19" width="10.5546875" style="3" bestFit="1" customWidth="1"/>
    <col min="20" max="20" width="12.5546875" style="3" bestFit="1" customWidth="1"/>
    <col min="21" max="21" width="8.77734375" style="3" bestFit="1"/>
    <col min="22" max="22" width="12.44140625" style="3" bestFit="1" customWidth="1"/>
    <col min="23" max="23" width="13" style="3" bestFit="1" customWidth="1"/>
    <col min="24" max="16384" width="8.77734375" style="3"/>
  </cols>
  <sheetData>
    <row r="1" spans="1:23" ht="15" thickBot="1" x14ac:dyDescent="0.35">
      <c r="A1" s="2" t="s">
        <v>52</v>
      </c>
    </row>
    <row r="2" spans="1:23" ht="58.2" thickBot="1" x14ac:dyDescent="0.35">
      <c r="A2" s="148" t="s">
        <v>121</v>
      </c>
      <c r="B2" s="149" t="s">
        <v>122</v>
      </c>
      <c r="C2" s="150" t="s">
        <v>123</v>
      </c>
      <c r="D2" s="151" t="s">
        <v>124</v>
      </c>
      <c r="E2" s="152" t="s">
        <v>125</v>
      </c>
      <c r="F2" s="153" t="s">
        <v>126</v>
      </c>
      <c r="G2" s="165" t="s">
        <v>127</v>
      </c>
      <c r="H2" s="153"/>
      <c r="I2" s="148" t="s">
        <v>121</v>
      </c>
      <c r="J2" s="149" t="s">
        <v>122</v>
      </c>
      <c r="K2" s="150" t="s">
        <v>123</v>
      </c>
      <c r="L2" s="151" t="s">
        <v>124</v>
      </c>
      <c r="M2" s="152" t="s">
        <v>125</v>
      </c>
      <c r="N2" s="153" t="s">
        <v>126</v>
      </c>
      <c r="O2" s="165" t="s">
        <v>127</v>
      </c>
      <c r="Q2" s="148" t="s">
        <v>121</v>
      </c>
      <c r="R2" s="149" t="s">
        <v>122</v>
      </c>
      <c r="S2" s="150" t="s">
        <v>123</v>
      </c>
      <c r="T2" s="151" t="s">
        <v>124</v>
      </c>
      <c r="U2" s="152" t="s">
        <v>125</v>
      </c>
      <c r="V2" s="153" t="s">
        <v>126</v>
      </c>
      <c r="W2" s="165" t="s">
        <v>127</v>
      </c>
    </row>
    <row r="3" spans="1:23" ht="15" thickBot="1" x14ac:dyDescent="0.35">
      <c r="A3" s="154" t="s">
        <v>128</v>
      </c>
      <c r="B3" s="616" t="s">
        <v>129</v>
      </c>
      <c r="C3" s="155">
        <v>1</v>
      </c>
      <c r="D3">
        <v>204.607</v>
      </c>
      <c r="E3">
        <v>158.32400000000001</v>
      </c>
      <c r="F3" s="156">
        <f t="shared" ref="F3:F50" si="0">D3-E3</f>
        <v>46.282999999999987</v>
      </c>
      <c r="G3" s="166">
        <f t="shared" ref="G3:G50" si="1">(F3/D3)*100</f>
        <v>22.620438205926476</v>
      </c>
      <c r="I3" s="157" t="s">
        <v>135</v>
      </c>
      <c r="J3" s="616" t="s">
        <v>129</v>
      </c>
      <c r="K3" s="155">
        <v>1</v>
      </c>
      <c r="L3">
        <v>148.93299999999999</v>
      </c>
      <c r="M3">
        <v>98.713999999999999</v>
      </c>
      <c r="N3" s="156">
        <f t="shared" ref="N3:N50" si="2">L3-M3</f>
        <v>50.218999999999994</v>
      </c>
      <c r="O3" s="166">
        <f t="shared" ref="O3:O50" si="3">(N3/L3)*100</f>
        <v>33.719189165597953</v>
      </c>
      <c r="Q3" s="158" t="s">
        <v>136</v>
      </c>
      <c r="R3" s="616" t="s">
        <v>129</v>
      </c>
      <c r="S3" s="155">
        <v>1</v>
      </c>
      <c r="T3" s="3">
        <v>187.65899999999999</v>
      </c>
      <c r="U3" s="3">
        <v>40.488999999999997</v>
      </c>
      <c r="V3" s="156">
        <f t="shared" ref="V3:V50" si="4">T3-U3</f>
        <v>147.16999999999999</v>
      </c>
      <c r="W3" s="166">
        <f t="shared" ref="W3:W50" si="5">(V3/T3)*100</f>
        <v>78.424162976462625</v>
      </c>
    </row>
    <row r="4" spans="1:23" ht="15" thickBot="1" x14ac:dyDescent="0.35">
      <c r="A4" s="159" t="s">
        <v>796</v>
      </c>
      <c r="B4" s="617"/>
      <c r="C4" s="160">
        <v>2</v>
      </c>
      <c r="D4">
        <v>204.26499999999999</v>
      </c>
      <c r="E4">
        <v>139.73099999999999</v>
      </c>
      <c r="F4" s="156">
        <f t="shared" si="0"/>
        <v>64.533999999999992</v>
      </c>
      <c r="G4" s="166">
        <f t="shared" si="1"/>
        <v>31.59327344381073</v>
      </c>
      <c r="I4" s="161" t="s">
        <v>796</v>
      </c>
      <c r="J4" s="617"/>
      <c r="K4" s="160">
        <v>2</v>
      </c>
      <c r="L4">
        <v>114.553</v>
      </c>
      <c r="M4">
        <v>68.355999999999995</v>
      </c>
      <c r="N4" s="156">
        <f t="shared" si="2"/>
        <v>46.197000000000003</v>
      </c>
      <c r="O4" s="166">
        <f t="shared" si="3"/>
        <v>40.328057754925673</v>
      </c>
      <c r="Q4" s="162" t="s">
        <v>796</v>
      </c>
      <c r="R4" s="617"/>
      <c r="S4" s="160">
        <v>2</v>
      </c>
      <c r="T4" s="3">
        <v>175.761</v>
      </c>
      <c r="U4" s="3">
        <v>64.016000000000005</v>
      </c>
      <c r="V4" s="156">
        <f t="shared" si="4"/>
        <v>111.74499999999999</v>
      </c>
      <c r="W4" s="166">
        <f t="shared" si="5"/>
        <v>63.577813052952578</v>
      </c>
    </row>
    <row r="5" spans="1:23" ht="15" thickBot="1" x14ac:dyDescent="0.35">
      <c r="A5" s="159"/>
      <c r="B5" s="617"/>
      <c r="C5" s="160">
        <v>3</v>
      </c>
      <c r="D5">
        <v>200.422</v>
      </c>
      <c r="E5">
        <v>159.804</v>
      </c>
      <c r="F5" s="156">
        <f t="shared" si="0"/>
        <v>40.617999999999995</v>
      </c>
      <c r="G5" s="166">
        <f t="shared" si="1"/>
        <v>20.266238237319254</v>
      </c>
      <c r="I5" s="161"/>
      <c r="J5" s="617"/>
      <c r="K5" s="160">
        <v>3</v>
      </c>
      <c r="L5">
        <v>151.054</v>
      </c>
      <c r="M5">
        <v>104.66</v>
      </c>
      <c r="N5" s="156">
        <f t="shared" si="2"/>
        <v>46.394000000000005</v>
      </c>
      <c r="O5" s="166">
        <f t="shared" si="3"/>
        <v>30.713519668462936</v>
      </c>
      <c r="Q5" s="162"/>
      <c r="R5" s="617"/>
      <c r="S5" s="160">
        <v>3</v>
      </c>
      <c r="T5" s="3">
        <v>172.72900000000001</v>
      </c>
      <c r="U5" s="3">
        <v>50.454000000000001</v>
      </c>
      <c r="V5" s="156">
        <f t="shared" si="4"/>
        <v>122.27500000000001</v>
      </c>
      <c r="W5" s="166">
        <f t="shared" si="5"/>
        <v>70.790081572868473</v>
      </c>
    </row>
    <row r="6" spans="1:23" ht="15" thickBot="1" x14ac:dyDescent="0.35">
      <c r="A6" s="159"/>
      <c r="B6" s="617"/>
      <c r="C6" s="160">
        <v>4</v>
      </c>
      <c r="D6">
        <v>195.53899999999999</v>
      </c>
      <c r="E6">
        <v>128.626</v>
      </c>
      <c r="F6" s="156">
        <f t="shared" si="0"/>
        <v>66.912999999999982</v>
      </c>
      <c r="G6" s="166">
        <f t="shared" si="1"/>
        <v>34.219772014789882</v>
      </c>
      <c r="I6" s="161"/>
      <c r="J6" s="617"/>
      <c r="K6" s="160">
        <v>4</v>
      </c>
      <c r="L6">
        <v>163.22999999999999</v>
      </c>
      <c r="M6">
        <v>94.572999999999993</v>
      </c>
      <c r="N6" s="156">
        <f t="shared" si="2"/>
        <v>68.656999999999996</v>
      </c>
      <c r="O6" s="166">
        <f t="shared" si="3"/>
        <v>42.061508301170129</v>
      </c>
      <c r="Q6" s="162"/>
      <c r="R6" s="617"/>
      <c r="S6" s="160">
        <v>4</v>
      </c>
      <c r="T6" s="3">
        <v>182.09200000000001</v>
      </c>
      <c r="U6" s="3">
        <v>93.03</v>
      </c>
      <c r="V6" s="156">
        <f t="shared" si="4"/>
        <v>89.062000000000012</v>
      </c>
      <c r="W6" s="166">
        <f t="shared" si="5"/>
        <v>48.910440876040681</v>
      </c>
    </row>
    <row r="7" spans="1:23" ht="15" thickBot="1" x14ac:dyDescent="0.35">
      <c r="A7" s="159"/>
      <c r="B7" s="617"/>
      <c r="C7" s="160">
        <v>5</v>
      </c>
      <c r="D7">
        <v>194.24100000000001</v>
      </c>
      <c r="E7">
        <v>151.203</v>
      </c>
      <c r="F7" s="156">
        <f t="shared" si="0"/>
        <v>43.038000000000011</v>
      </c>
      <c r="G7" s="166">
        <f t="shared" si="1"/>
        <v>22.157011135651079</v>
      </c>
      <c r="I7" s="161"/>
      <c r="J7" s="617"/>
      <c r="K7" s="160">
        <v>5</v>
      </c>
      <c r="L7">
        <v>211.89400000000001</v>
      </c>
      <c r="M7">
        <v>164.709</v>
      </c>
      <c r="N7" s="156">
        <f t="shared" si="2"/>
        <v>47.185000000000002</v>
      </c>
      <c r="O7" s="166">
        <f t="shared" si="3"/>
        <v>22.268209576486356</v>
      </c>
      <c r="Q7" s="162"/>
      <c r="R7" s="617"/>
      <c r="S7" s="160">
        <v>5</v>
      </c>
      <c r="T7" s="3">
        <v>145.03100000000001</v>
      </c>
      <c r="U7" s="3">
        <v>107.023</v>
      </c>
      <c r="V7" s="156">
        <f t="shared" si="4"/>
        <v>38.00800000000001</v>
      </c>
      <c r="W7" s="166">
        <f t="shared" si="5"/>
        <v>26.206810957657332</v>
      </c>
    </row>
    <row r="8" spans="1:23" ht="15" thickBot="1" x14ac:dyDescent="0.35">
      <c r="A8" s="159"/>
      <c r="B8" s="617"/>
      <c r="C8" s="160">
        <v>6</v>
      </c>
      <c r="D8">
        <v>218.40799999999999</v>
      </c>
      <c r="E8">
        <v>131.458</v>
      </c>
      <c r="F8" s="156">
        <f t="shared" si="0"/>
        <v>86.949999999999989</v>
      </c>
      <c r="G8" s="166">
        <f t="shared" si="1"/>
        <v>39.810812790740265</v>
      </c>
      <c r="I8" s="161"/>
      <c r="J8" s="617"/>
      <c r="K8" s="160">
        <v>6</v>
      </c>
      <c r="L8">
        <v>204.41</v>
      </c>
      <c r="M8">
        <v>167.14699999999999</v>
      </c>
      <c r="N8" s="156">
        <f t="shared" si="2"/>
        <v>37.263000000000005</v>
      </c>
      <c r="O8" s="166">
        <f t="shared" si="3"/>
        <v>18.229538672276309</v>
      </c>
      <c r="Q8" s="162"/>
      <c r="R8" s="617"/>
      <c r="S8" s="160">
        <v>6</v>
      </c>
      <c r="T8" s="3">
        <v>164.90600000000001</v>
      </c>
      <c r="U8" s="3">
        <v>88.825999999999993</v>
      </c>
      <c r="V8" s="156">
        <f t="shared" si="4"/>
        <v>76.080000000000013</v>
      </c>
      <c r="W8" s="166">
        <f t="shared" si="5"/>
        <v>46.135374091906911</v>
      </c>
    </row>
    <row r="9" spans="1:23" ht="15" thickBot="1" x14ac:dyDescent="0.35">
      <c r="A9" s="159"/>
      <c r="B9" s="617"/>
      <c r="C9" s="160">
        <v>7</v>
      </c>
      <c r="D9">
        <v>202.529</v>
      </c>
      <c r="E9">
        <v>145.96799999999999</v>
      </c>
      <c r="F9" s="156">
        <f t="shared" si="0"/>
        <v>56.561000000000007</v>
      </c>
      <c r="G9" s="166">
        <f t="shared" si="1"/>
        <v>27.927358551121078</v>
      </c>
      <c r="I9" s="161"/>
      <c r="J9" s="617"/>
      <c r="K9" s="160">
        <v>7</v>
      </c>
      <c r="L9">
        <v>199.21299999999999</v>
      </c>
      <c r="M9">
        <v>148.339</v>
      </c>
      <c r="N9" s="156">
        <f t="shared" si="2"/>
        <v>50.873999999999995</v>
      </c>
      <c r="O9" s="166">
        <f t="shared" si="3"/>
        <v>25.537490023241453</v>
      </c>
      <c r="Q9" s="162"/>
      <c r="R9" s="617"/>
      <c r="S9" s="160">
        <v>7</v>
      </c>
      <c r="T9" s="3">
        <v>147.029</v>
      </c>
      <c r="U9" s="3">
        <v>90.29</v>
      </c>
      <c r="V9" s="156">
        <f t="shared" si="4"/>
        <v>56.73899999999999</v>
      </c>
      <c r="W9" s="166">
        <f t="shared" si="5"/>
        <v>38.590346122193573</v>
      </c>
    </row>
    <row r="10" spans="1:23" ht="15" thickBot="1" x14ac:dyDescent="0.35">
      <c r="A10" s="159"/>
      <c r="B10" s="618"/>
      <c r="C10" s="163">
        <v>8</v>
      </c>
      <c r="D10">
        <v>199.33600000000001</v>
      </c>
      <c r="E10">
        <v>152.523</v>
      </c>
      <c r="F10" s="156">
        <f t="shared" si="0"/>
        <v>46.813000000000017</v>
      </c>
      <c r="G10" s="166">
        <f t="shared" si="1"/>
        <v>23.484468435204885</v>
      </c>
      <c r="I10" s="161"/>
      <c r="J10" s="618"/>
      <c r="K10" s="163">
        <v>8</v>
      </c>
      <c r="L10">
        <v>190.108</v>
      </c>
      <c r="M10">
        <v>124.813</v>
      </c>
      <c r="N10" s="156">
        <f t="shared" si="2"/>
        <v>65.295000000000002</v>
      </c>
      <c r="O10" s="166">
        <f t="shared" si="3"/>
        <v>34.346266332821344</v>
      </c>
      <c r="Q10" s="162"/>
      <c r="R10" s="618"/>
      <c r="S10" s="163">
        <v>8</v>
      </c>
      <c r="T10" s="3">
        <v>164.57</v>
      </c>
      <c r="U10" s="3">
        <v>113.94</v>
      </c>
      <c r="V10" s="156">
        <f t="shared" si="4"/>
        <v>50.629999999999995</v>
      </c>
      <c r="W10" s="166">
        <f t="shared" si="5"/>
        <v>30.765024001944457</v>
      </c>
    </row>
    <row r="11" spans="1:23" ht="15" thickBot="1" x14ac:dyDescent="0.35">
      <c r="A11" s="159"/>
      <c r="B11" s="616" t="s">
        <v>130</v>
      </c>
      <c r="C11" s="155">
        <v>1</v>
      </c>
      <c r="D11">
        <v>285.39699999999999</v>
      </c>
      <c r="E11">
        <v>242.488</v>
      </c>
      <c r="F11" s="156">
        <f t="shared" si="0"/>
        <v>42.908999999999992</v>
      </c>
      <c r="G11" s="166">
        <f t="shared" si="1"/>
        <v>15.034846196701434</v>
      </c>
      <c r="I11" s="161"/>
      <c r="J11" s="616" t="s">
        <v>130</v>
      </c>
      <c r="K11" s="155">
        <v>1</v>
      </c>
      <c r="L11">
        <v>188.459</v>
      </c>
      <c r="M11">
        <v>166.40299999999999</v>
      </c>
      <c r="N11" s="156">
        <f t="shared" si="2"/>
        <v>22.056000000000012</v>
      </c>
      <c r="O11" s="166">
        <f t="shared" si="3"/>
        <v>11.703341310311533</v>
      </c>
      <c r="Q11" s="162"/>
      <c r="R11" s="616" t="s">
        <v>130</v>
      </c>
      <c r="S11" s="155">
        <v>1</v>
      </c>
      <c r="T11" s="3">
        <v>179.17</v>
      </c>
      <c r="U11" s="3">
        <v>87.025999999999996</v>
      </c>
      <c r="V11" s="156">
        <f t="shared" si="4"/>
        <v>92.143999999999991</v>
      </c>
      <c r="W11" s="166">
        <f t="shared" si="5"/>
        <v>51.428252497627945</v>
      </c>
    </row>
    <row r="12" spans="1:23" ht="15" thickBot="1" x14ac:dyDescent="0.35">
      <c r="A12" s="159"/>
      <c r="B12" s="617"/>
      <c r="C12" s="160">
        <v>2</v>
      </c>
      <c r="D12">
        <v>234.874</v>
      </c>
      <c r="E12">
        <v>141.68199999999999</v>
      </c>
      <c r="F12" s="156">
        <f t="shared" si="0"/>
        <v>93.192000000000007</v>
      </c>
      <c r="G12" s="166">
        <f t="shared" si="1"/>
        <v>39.677444076398416</v>
      </c>
      <c r="I12" s="161"/>
      <c r="J12" s="617"/>
      <c r="K12" s="160">
        <v>2</v>
      </c>
      <c r="L12">
        <v>184.97300000000001</v>
      </c>
      <c r="M12">
        <v>141.68100000000001</v>
      </c>
      <c r="N12" s="156">
        <f t="shared" si="2"/>
        <v>43.292000000000002</v>
      </c>
      <c r="O12" s="166">
        <f t="shared" si="3"/>
        <v>23.404496872516528</v>
      </c>
      <c r="Q12" s="162"/>
      <c r="R12" s="617"/>
      <c r="S12" s="160">
        <v>2</v>
      </c>
      <c r="T12" s="3">
        <v>183.691</v>
      </c>
      <c r="U12" s="3">
        <v>105.65</v>
      </c>
      <c r="V12" s="156">
        <f t="shared" si="4"/>
        <v>78.040999999999997</v>
      </c>
      <c r="W12" s="166">
        <f t="shared" si="5"/>
        <v>42.484933937971917</v>
      </c>
    </row>
    <row r="13" spans="1:23" ht="15" thickBot="1" x14ac:dyDescent="0.35">
      <c r="A13" s="159"/>
      <c r="B13" s="617"/>
      <c r="C13" s="160">
        <v>3</v>
      </c>
      <c r="D13">
        <v>221.28899999999999</v>
      </c>
      <c r="E13">
        <v>138.119</v>
      </c>
      <c r="F13" s="156">
        <f t="shared" si="0"/>
        <v>83.169999999999987</v>
      </c>
      <c r="G13" s="166">
        <f t="shared" si="1"/>
        <v>37.584335416581929</v>
      </c>
      <c r="H13" s="164"/>
      <c r="I13" s="161"/>
      <c r="J13" s="617"/>
      <c r="K13" s="160">
        <v>3</v>
      </c>
      <c r="L13">
        <v>176.929</v>
      </c>
      <c r="M13">
        <v>163.91300000000001</v>
      </c>
      <c r="N13" s="156">
        <f t="shared" si="2"/>
        <v>13.015999999999991</v>
      </c>
      <c r="O13" s="166">
        <f t="shared" si="3"/>
        <v>7.3566232782641574</v>
      </c>
      <c r="Q13" s="162"/>
      <c r="R13" s="617"/>
      <c r="S13" s="160">
        <v>3</v>
      </c>
      <c r="T13" s="3">
        <v>173.607</v>
      </c>
      <c r="U13" s="3">
        <v>123.92100000000001</v>
      </c>
      <c r="V13" s="156">
        <f t="shared" si="4"/>
        <v>49.685999999999993</v>
      </c>
      <c r="W13" s="166">
        <f t="shared" si="5"/>
        <v>28.619813717188819</v>
      </c>
    </row>
    <row r="14" spans="1:23" ht="15" thickBot="1" x14ac:dyDescent="0.35">
      <c r="A14" s="159"/>
      <c r="B14" s="617"/>
      <c r="C14" s="160">
        <v>4</v>
      </c>
      <c r="D14">
        <v>234.82300000000001</v>
      </c>
      <c r="E14">
        <v>122.389</v>
      </c>
      <c r="F14" s="156">
        <f t="shared" si="0"/>
        <v>112.43400000000001</v>
      </c>
      <c r="G14" s="166">
        <f t="shared" si="1"/>
        <v>47.880318367451231</v>
      </c>
      <c r="H14" s="164"/>
      <c r="I14" s="161"/>
      <c r="J14" s="617"/>
      <c r="K14" s="160">
        <v>4</v>
      </c>
      <c r="L14">
        <v>243.87799999999999</v>
      </c>
      <c r="M14">
        <v>218.47800000000001</v>
      </c>
      <c r="N14" s="156">
        <f t="shared" si="2"/>
        <v>25.399999999999977</v>
      </c>
      <c r="O14" s="166">
        <f t="shared" si="3"/>
        <v>10.415043587367446</v>
      </c>
      <c r="Q14" s="162"/>
      <c r="R14" s="617"/>
      <c r="S14" s="160">
        <v>4</v>
      </c>
      <c r="T14" s="3">
        <v>168.74799999999999</v>
      </c>
      <c r="U14" s="3">
        <v>86.304000000000002</v>
      </c>
      <c r="V14" s="156">
        <f t="shared" si="4"/>
        <v>82.443999999999988</v>
      </c>
      <c r="W14" s="166">
        <f t="shared" si="5"/>
        <v>48.85628274112878</v>
      </c>
    </row>
    <row r="15" spans="1:23" ht="15" thickBot="1" x14ac:dyDescent="0.35">
      <c r="A15" s="159"/>
      <c r="B15" s="617"/>
      <c r="C15" s="160">
        <v>5</v>
      </c>
      <c r="D15">
        <v>228.959</v>
      </c>
      <c r="E15">
        <v>112.518</v>
      </c>
      <c r="F15" s="156">
        <f t="shared" si="0"/>
        <v>116.441</v>
      </c>
      <c r="G15" s="166">
        <f t="shared" si="1"/>
        <v>50.856703601954933</v>
      </c>
      <c r="H15" s="164"/>
      <c r="I15" s="161"/>
      <c r="J15" s="617"/>
      <c r="K15" s="160">
        <v>5</v>
      </c>
      <c r="L15">
        <v>175.792</v>
      </c>
      <c r="M15">
        <v>135.41499999999999</v>
      </c>
      <c r="N15" s="156">
        <f t="shared" si="2"/>
        <v>40.37700000000001</v>
      </c>
      <c r="O15" s="166">
        <f t="shared" si="3"/>
        <v>22.968622007827438</v>
      </c>
      <c r="Q15" s="162"/>
      <c r="R15" s="617"/>
      <c r="S15" s="160">
        <v>5</v>
      </c>
      <c r="T15" s="3">
        <v>182.14599999999999</v>
      </c>
      <c r="U15" s="3">
        <v>87.721999999999994</v>
      </c>
      <c r="V15" s="156">
        <f t="shared" si="4"/>
        <v>94.423999999999992</v>
      </c>
      <c r="W15" s="166">
        <f t="shared" si="5"/>
        <v>51.83973296147046</v>
      </c>
    </row>
    <row r="16" spans="1:23" ht="15" thickBot="1" x14ac:dyDescent="0.35">
      <c r="A16" s="159"/>
      <c r="B16" s="617"/>
      <c r="C16" s="160">
        <v>6</v>
      </c>
      <c r="D16">
        <v>250.155</v>
      </c>
      <c r="E16">
        <v>126.625</v>
      </c>
      <c r="F16" s="156">
        <f t="shared" si="0"/>
        <v>123.53</v>
      </c>
      <c r="G16" s="166">
        <f t="shared" si="1"/>
        <v>49.381383542203835</v>
      </c>
      <c r="H16" s="164"/>
      <c r="I16" s="161"/>
      <c r="J16" s="617"/>
      <c r="K16" s="160">
        <v>6</v>
      </c>
      <c r="L16">
        <v>174.87</v>
      </c>
      <c r="M16">
        <v>125.675</v>
      </c>
      <c r="N16" s="156">
        <f t="shared" si="2"/>
        <v>49.195000000000007</v>
      </c>
      <c r="O16" s="166">
        <f t="shared" si="3"/>
        <v>28.132326871390177</v>
      </c>
      <c r="Q16" s="162"/>
      <c r="R16" s="617"/>
      <c r="S16" s="160">
        <v>6</v>
      </c>
      <c r="T16" s="3">
        <v>176.10400000000001</v>
      </c>
      <c r="U16" s="3">
        <v>108.235</v>
      </c>
      <c r="V16" s="156">
        <f t="shared" si="4"/>
        <v>67.869000000000014</v>
      </c>
      <c r="W16" s="166">
        <f t="shared" si="5"/>
        <v>38.539158678962437</v>
      </c>
    </row>
    <row r="17" spans="1:23" ht="15" thickBot="1" x14ac:dyDescent="0.35">
      <c r="A17" s="159"/>
      <c r="B17" s="617"/>
      <c r="C17" s="160">
        <v>7</v>
      </c>
      <c r="D17">
        <v>227.70500000000001</v>
      </c>
      <c r="E17">
        <v>127.342</v>
      </c>
      <c r="F17" s="156">
        <f t="shared" si="0"/>
        <v>100.36300000000001</v>
      </c>
      <c r="G17" s="166">
        <f t="shared" si="1"/>
        <v>44.075887661667515</v>
      </c>
      <c r="H17" s="164"/>
      <c r="I17" s="161"/>
      <c r="J17" s="617"/>
      <c r="K17" s="160">
        <v>7</v>
      </c>
      <c r="L17">
        <v>166.54</v>
      </c>
      <c r="M17">
        <v>111.61</v>
      </c>
      <c r="N17" s="156">
        <f t="shared" si="2"/>
        <v>54.929999999999993</v>
      </c>
      <c r="O17" s="166">
        <f t="shared" si="3"/>
        <v>32.983067131019574</v>
      </c>
      <c r="Q17" s="162"/>
      <c r="R17" s="617"/>
      <c r="S17" s="160">
        <v>7</v>
      </c>
      <c r="T17" s="3">
        <v>195.98599999999999</v>
      </c>
      <c r="U17" s="3">
        <v>140.09100000000001</v>
      </c>
      <c r="V17" s="156">
        <f t="shared" si="4"/>
        <v>55.894999999999982</v>
      </c>
      <c r="W17" s="166">
        <f t="shared" si="5"/>
        <v>28.519894278162717</v>
      </c>
    </row>
    <row r="18" spans="1:23" ht="15" thickBot="1" x14ac:dyDescent="0.35">
      <c r="A18" s="159"/>
      <c r="B18" s="618"/>
      <c r="C18" s="163">
        <v>8</v>
      </c>
      <c r="D18">
        <v>281.43799999999999</v>
      </c>
      <c r="E18">
        <v>209.965</v>
      </c>
      <c r="F18" s="156">
        <f t="shared" si="0"/>
        <v>71.472999999999985</v>
      </c>
      <c r="G18" s="166">
        <f t="shared" si="1"/>
        <v>25.395646643310421</v>
      </c>
      <c r="H18" s="164"/>
      <c r="I18" s="161"/>
      <c r="J18" s="618"/>
      <c r="K18" s="163">
        <v>8</v>
      </c>
      <c r="L18">
        <v>194.08699999999999</v>
      </c>
      <c r="M18">
        <v>169.892</v>
      </c>
      <c r="N18" s="156">
        <f t="shared" si="2"/>
        <v>24.194999999999993</v>
      </c>
      <c r="O18" s="166">
        <f t="shared" si="3"/>
        <v>12.466059035381036</v>
      </c>
      <c r="Q18" s="162"/>
      <c r="R18" s="618"/>
      <c r="S18" s="163">
        <v>8</v>
      </c>
      <c r="T18" s="3">
        <v>197.69200000000001</v>
      </c>
      <c r="U18" s="3">
        <v>79.798000000000002</v>
      </c>
      <c r="V18" s="156">
        <f t="shared" si="4"/>
        <v>117.89400000000001</v>
      </c>
      <c r="W18" s="166">
        <f t="shared" si="5"/>
        <v>59.635190093681075</v>
      </c>
    </row>
    <row r="19" spans="1:23" ht="15" thickBot="1" x14ac:dyDescent="0.35">
      <c r="A19" s="159"/>
      <c r="B19" s="616" t="s">
        <v>131</v>
      </c>
      <c r="C19" s="155">
        <v>1</v>
      </c>
      <c r="D19">
        <v>230.441</v>
      </c>
      <c r="E19">
        <v>160.113</v>
      </c>
      <c r="F19" s="156">
        <f t="shared" si="0"/>
        <v>70.328000000000003</v>
      </c>
      <c r="G19" s="166">
        <f t="shared" si="1"/>
        <v>30.518874679419028</v>
      </c>
      <c r="H19" s="164"/>
      <c r="I19" s="161"/>
      <c r="J19" s="616" t="s">
        <v>131</v>
      </c>
      <c r="K19" s="155">
        <v>1</v>
      </c>
      <c r="L19">
        <v>185.17</v>
      </c>
      <c r="M19">
        <v>165.6</v>
      </c>
      <c r="N19" s="156">
        <f t="shared" si="2"/>
        <v>19.569999999999993</v>
      </c>
      <c r="O19" s="166">
        <f t="shared" si="3"/>
        <v>10.568666630663712</v>
      </c>
      <c r="Q19" s="162"/>
      <c r="R19" s="616" t="s">
        <v>131</v>
      </c>
      <c r="S19" s="155">
        <v>1</v>
      </c>
      <c r="T19" s="3">
        <v>241.696</v>
      </c>
      <c r="U19" s="3">
        <v>213.71600000000001</v>
      </c>
      <c r="V19" s="156">
        <f t="shared" si="4"/>
        <v>27.97999999999999</v>
      </c>
      <c r="W19" s="166">
        <f t="shared" si="5"/>
        <v>11.576525883754796</v>
      </c>
    </row>
    <row r="20" spans="1:23" ht="15" thickBot="1" x14ac:dyDescent="0.35">
      <c r="A20" s="159"/>
      <c r="B20" s="617"/>
      <c r="C20" s="160">
        <v>2</v>
      </c>
      <c r="D20">
        <v>255.39699999999999</v>
      </c>
      <c r="E20">
        <v>193.994</v>
      </c>
      <c r="F20" s="156">
        <f t="shared" si="0"/>
        <v>61.402999999999992</v>
      </c>
      <c r="G20" s="166">
        <f t="shared" si="1"/>
        <v>24.04217747271894</v>
      </c>
      <c r="H20" s="164"/>
      <c r="I20" s="161"/>
      <c r="J20" s="617"/>
      <c r="K20" s="160">
        <v>2</v>
      </c>
      <c r="L20">
        <v>178.28700000000001</v>
      </c>
      <c r="M20">
        <v>134.11199999999999</v>
      </c>
      <c r="N20" s="156">
        <f t="shared" si="2"/>
        <v>44.175000000000011</v>
      </c>
      <c r="O20" s="166">
        <f t="shared" si="3"/>
        <v>24.777465547123466</v>
      </c>
      <c r="Q20" s="162"/>
      <c r="R20" s="617"/>
      <c r="S20" s="160">
        <v>2</v>
      </c>
      <c r="T20" s="3">
        <v>219.14400000000001</v>
      </c>
      <c r="U20" s="3">
        <v>158.13399999999999</v>
      </c>
      <c r="V20" s="156">
        <f t="shared" si="4"/>
        <v>61.010000000000019</v>
      </c>
      <c r="W20" s="166">
        <f t="shared" si="5"/>
        <v>27.840141642025344</v>
      </c>
    </row>
    <row r="21" spans="1:23" ht="15" thickBot="1" x14ac:dyDescent="0.35">
      <c r="A21" s="159"/>
      <c r="B21" s="617"/>
      <c r="C21" s="160">
        <v>3</v>
      </c>
      <c r="D21">
        <v>244.99700000000001</v>
      </c>
      <c r="E21">
        <v>170.94800000000001</v>
      </c>
      <c r="F21" s="156">
        <f t="shared" si="0"/>
        <v>74.049000000000007</v>
      </c>
      <c r="G21" s="166">
        <f t="shared" si="1"/>
        <v>30.224451727980345</v>
      </c>
      <c r="H21" s="164"/>
      <c r="I21" s="161"/>
      <c r="J21" s="617"/>
      <c r="K21" s="160">
        <v>3</v>
      </c>
      <c r="L21">
        <v>169.643</v>
      </c>
      <c r="M21">
        <v>140.98400000000001</v>
      </c>
      <c r="N21" s="156">
        <f t="shared" si="2"/>
        <v>28.658999999999992</v>
      </c>
      <c r="O21" s="166">
        <f t="shared" si="3"/>
        <v>16.893712089505605</v>
      </c>
      <c r="Q21" s="162"/>
      <c r="R21" s="617"/>
      <c r="S21" s="160">
        <v>3</v>
      </c>
      <c r="T21" s="3">
        <v>198.85900000000001</v>
      </c>
      <c r="U21" s="3">
        <v>164.76400000000001</v>
      </c>
      <c r="V21" s="156">
        <f t="shared" si="4"/>
        <v>34.094999999999999</v>
      </c>
      <c r="W21" s="166">
        <f t="shared" si="5"/>
        <v>17.145314016463924</v>
      </c>
    </row>
    <row r="22" spans="1:23" ht="15" thickBot="1" x14ac:dyDescent="0.35">
      <c r="A22" s="159"/>
      <c r="B22" s="617"/>
      <c r="C22" s="160">
        <v>4</v>
      </c>
      <c r="D22">
        <v>253.21299999999999</v>
      </c>
      <c r="E22">
        <v>159.06399999999999</v>
      </c>
      <c r="F22" s="156">
        <f t="shared" si="0"/>
        <v>94.149000000000001</v>
      </c>
      <c r="G22" s="166">
        <f t="shared" si="1"/>
        <v>37.181740273998571</v>
      </c>
      <c r="H22" s="164"/>
      <c r="I22" s="161"/>
      <c r="J22" s="617"/>
      <c r="K22" s="160">
        <v>4</v>
      </c>
      <c r="L22">
        <v>192.70400000000001</v>
      </c>
      <c r="M22">
        <v>159.12100000000001</v>
      </c>
      <c r="N22" s="156">
        <f t="shared" si="2"/>
        <v>33.582999999999998</v>
      </c>
      <c r="O22" s="166">
        <f t="shared" si="3"/>
        <v>17.427245931584189</v>
      </c>
      <c r="Q22" s="162"/>
      <c r="R22" s="617"/>
      <c r="S22" s="160">
        <v>4</v>
      </c>
      <c r="T22" s="3">
        <v>182.727</v>
      </c>
      <c r="U22" s="3">
        <v>118.736</v>
      </c>
      <c r="V22" s="156">
        <f t="shared" si="4"/>
        <v>63.991</v>
      </c>
      <c r="W22" s="166">
        <f t="shared" si="5"/>
        <v>35.020002517416692</v>
      </c>
    </row>
    <row r="23" spans="1:23" ht="15" thickBot="1" x14ac:dyDescent="0.35">
      <c r="A23" s="159"/>
      <c r="B23" s="617"/>
      <c r="C23" s="160">
        <v>5</v>
      </c>
      <c r="D23">
        <v>168.75</v>
      </c>
      <c r="E23">
        <v>92.856999999999999</v>
      </c>
      <c r="F23" s="156">
        <f t="shared" si="0"/>
        <v>75.893000000000001</v>
      </c>
      <c r="G23" s="166">
        <f t="shared" si="1"/>
        <v>44.973629629629627</v>
      </c>
      <c r="H23" s="164"/>
      <c r="I23" s="161"/>
      <c r="J23" s="617"/>
      <c r="K23" s="160">
        <v>5</v>
      </c>
      <c r="L23">
        <v>231.85599999999999</v>
      </c>
      <c r="M23">
        <v>185.459</v>
      </c>
      <c r="N23" s="156">
        <f t="shared" si="2"/>
        <v>46.396999999999991</v>
      </c>
      <c r="O23" s="166">
        <f t="shared" si="3"/>
        <v>20.011127596439167</v>
      </c>
      <c r="Q23" s="162"/>
      <c r="R23" s="617"/>
      <c r="S23" s="160">
        <v>5</v>
      </c>
      <c r="T23" s="3">
        <v>228.41900000000001</v>
      </c>
      <c r="U23" s="3">
        <v>144.136</v>
      </c>
      <c r="V23" s="156">
        <f t="shared" si="4"/>
        <v>84.283000000000015</v>
      </c>
      <c r="W23" s="166">
        <f t="shared" si="5"/>
        <v>36.898419133259495</v>
      </c>
    </row>
    <row r="24" spans="1:23" ht="15" thickBot="1" x14ac:dyDescent="0.35">
      <c r="A24" s="159"/>
      <c r="B24" s="617"/>
      <c r="C24" s="160">
        <v>6</v>
      </c>
      <c r="D24">
        <v>174.6</v>
      </c>
      <c r="E24">
        <v>114.68600000000001</v>
      </c>
      <c r="F24" s="156">
        <f t="shared" si="0"/>
        <v>59.913999999999987</v>
      </c>
      <c r="G24" s="166">
        <f t="shared" si="1"/>
        <v>34.315005727376857</v>
      </c>
      <c r="H24" s="164"/>
      <c r="I24" s="161"/>
      <c r="J24" s="617"/>
      <c r="K24" s="160">
        <v>6</v>
      </c>
      <c r="L24">
        <v>279.13299999999998</v>
      </c>
      <c r="M24">
        <v>221.80799999999999</v>
      </c>
      <c r="N24" s="156">
        <f t="shared" si="2"/>
        <v>57.324999999999989</v>
      </c>
      <c r="O24" s="166">
        <f t="shared" si="3"/>
        <v>20.536805035592348</v>
      </c>
      <c r="Q24" s="162"/>
      <c r="R24" s="617"/>
      <c r="S24" s="160">
        <v>6</v>
      </c>
      <c r="T24" s="3">
        <v>224.62799999999999</v>
      </c>
      <c r="U24" s="3">
        <v>167.119</v>
      </c>
      <c r="V24" s="156">
        <f t="shared" si="4"/>
        <v>57.508999999999986</v>
      </c>
      <c r="W24" s="166">
        <f t="shared" si="5"/>
        <v>25.601884003775126</v>
      </c>
    </row>
    <row r="25" spans="1:23" ht="15" thickBot="1" x14ac:dyDescent="0.35">
      <c r="A25" s="159"/>
      <c r="B25" s="617"/>
      <c r="C25" s="160">
        <v>7</v>
      </c>
      <c r="D25">
        <v>176.12</v>
      </c>
      <c r="E25">
        <v>121.577</v>
      </c>
      <c r="F25" s="156">
        <f t="shared" si="0"/>
        <v>54.543000000000006</v>
      </c>
      <c r="G25" s="166">
        <f t="shared" si="1"/>
        <v>30.969225528049058</v>
      </c>
      <c r="H25" s="164"/>
      <c r="I25" s="161"/>
      <c r="J25" s="617"/>
      <c r="K25" s="160">
        <v>7</v>
      </c>
      <c r="L25">
        <v>194.17699999999999</v>
      </c>
      <c r="M25">
        <v>145.66499999999999</v>
      </c>
      <c r="N25" s="156">
        <f t="shared" si="2"/>
        <v>48.512</v>
      </c>
      <c r="O25" s="166">
        <f t="shared" si="3"/>
        <v>24.983391441828847</v>
      </c>
      <c r="Q25" s="162"/>
      <c r="R25" s="617"/>
      <c r="S25" s="160">
        <v>7</v>
      </c>
      <c r="T25" s="3">
        <v>164.23</v>
      </c>
      <c r="U25" s="3">
        <v>86.742000000000004</v>
      </c>
      <c r="V25" s="156">
        <f t="shared" si="4"/>
        <v>77.487999999999985</v>
      </c>
      <c r="W25" s="166">
        <f t="shared" si="5"/>
        <v>47.182609754612429</v>
      </c>
    </row>
    <row r="26" spans="1:23" ht="15" thickBot="1" x14ac:dyDescent="0.35">
      <c r="A26" s="159"/>
      <c r="B26" s="618"/>
      <c r="C26" s="163">
        <v>8</v>
      </c>
      <c r="D26">
        <v>168.55199999999999</v>
      </c>
      <c r="E26">
        <v>119.229</v>
      </c>
      <c r="F26" s="156">
        <f t="shared" si="0"/>
        <v>49.322999999999993</v>
      </c>
      <c r="G26" s="166">
        <f t="shared" si="1"/>
        <v>29.262779438986186</v>
      </c>
      <c r="H26" s="164"/>
      <c r="I26" s="161"/>
      <c r="J26" s="618"/>
      <c r="K26" s="163">
        <v>8</v>
      </c>
      <c r="L26">
        <v>255.61099999999999</v>
      </c>
      <c r="M26">
        <v>203.167</v>
      </c>
      <c r="N26" s="156">
        <f t="shared" si="2"/>
        <v>52.443999999999988</v>
      </c>
      <c r="O26" s="166">
        <f t="shared" si="3"/>
        <v>20.517113895724361</v>
      </c>
      <c r="Q26" s="162"/>
      <c r="R26" s="618"/>
      <c r="S26" s="163">
        <v>8</v>
      </c>
      <c r="T26" s="3">
        <v>214.9</v>
      </c>
      <c r="U26" s="3">
        <v>136.66900000000001</v>
      </c>
      <c r="V26" s="156">
        <f t="shared" si="4"/>
        <v>78.230999999999995</v>
      </c>
      <c r="W26" s="166">
        <f t="shared" si="5"/>
        <v>36.40344346207538</v>
      </c>
    </row>
    <row r="27" spans="1:23" ht="15" thickBot="1" x14ac:dyDescent="0.35">
      <c r="A27" s="159"/>
      <c r="B27" s="613" t="s">
        <v>132</v>
      </c>
      <c r="C27" s="155">
        <v>1</v>
      </c>
      <c r="D27">
        <v>162.38999999999999</v>
      </c>
      <c r="E27">
        <v>45.59</v>
      </c>
      <c r="F27" s="156">
        <f t="shared" si="0"/>
        <v>116.79999999999998</v>
      </c>
      <c r="G27" s="166">
        <f t="shared" si="1"/>
        <v>71.925611182954611</v>
      </c>
      <c r="I27" s="161"/>
      <c r="J27" s="613" t="s">
        <v>132</v>
      </c>
      <c r="K27" s="155">
        <v>1</v>
      </c>
      <c r="L27">
        <v>213.63300000000001</v>
      </c>
      <c r="M27">
        <v>170.82499999999999</v>
      </c>
      <c r="N27" s="156">
        <f t="shared" si="2"/>
        <v>42.808000000000021</v>
      </c>
      <c r="O27" s="166">
        <f t="shared" si="3"/>
        <v>20.03810272757487</v>
      </c>
      <c r="Q27" s="162"/>
      <c r="R27" s="613" t="s">
        <v>132</v>
      </c>
      <c r="S27" s="155">
        <v>1</v>
      </c>
      <c r="T27" s="3">
        <v>202.131</v>
      </c>
      <c r="U27" s="3">
        <v>94.334000000000003</v>
      </c>
      <c r="V27" s="156">
        <f t="shared" si="4"/>
        <v>107.797</v>
      </c>
      <c r="W27" s="166">
        <f t="shared" si="5"/>
        <v>53.330266015603748</v>
      </c>
    </row>
    <row r="28" spans="1:23" ht="15" thickBot="1" x14ac:dyDescent="0.35">
      <c r="A28" s="159"/>
      <c r="B28" s="614"/>
      <c r="C28" s="160">
        <v>2</v>
      </c>
      <c r="D28">
        <v>158.59800000000001</v>
      </c>
      <c r="E28">
        <v>75.02</v>
      </c>
      <c r="F28" s="156">
        <f t="shared" si="0"/>
        <v>83.578000000000017</v>
      </c>
      <c r="G28" s="166">
        <f t="shared" si="1"/>
        <v>52.698016368428355</v>
      </c>
      <c r="I28" s="161"/>
      <c r="J28" s="614"/>
      <c r="K28" s="160">
        <v>2</v>
      </c>
      <c r="L28">
        <v>199.31700000000001</v>
      </c>
      <c r="M28">
        <v>169.47</v>
      </c>
      <c r="N28" s="156">
        <f t="shared" si="2"/>
        <v>29.847000000000008</v>
      </c>
      <c r="O28" s="166">
        <f t="shared" si="3"/>
        <v>14.974638390102202</v>
      </c>
      <c r="Q28" s="162"/>
      <c r="R28" s="614"/>
      <c r="S28" s="160">
        <v>2</v>
      </c>
      <c r="T28" s="3">
        <v>205.38200000000001</v>
      </c>
      <c r="U28" s="3">
        <v>103.49</v>
      </c>
      <c r="V28" s="156">
        <f t="shared" si="4"/>
        <v>101.89200000000001</v>
      </c>
      <c r="W28" s="166">
        <f t="shared" si="5"/>
        <v>49.610968828816546</v>
      </c>
    </row>
    <row r="29" spans="1:23" ht="15" thickBot="1" x14ac:dyDescent="0.35">
      <c r="A29" s="159"/>
      <c r="B29" s="614"/>
      <c r="C29" s="160">
        <v>3</v>
      </c>
      <c r="D29">
        <v>154.25299999999999</v>
      </c>
      <c r="E29">
        <v>81.350999999999999</v>
      </c>
      <c r="F29" s="156">
        <f t="shared" si="0"/>
        <v>72.901999999999987</v>
      </c>
      <c r="G29" s="166">
        <f t="shared" si="1"/>
        <v>47.261317446014012</v>
      </c>
      <c r="I29" s="161"/>
      <c r="J29" s="614"/>
      <c r="K29" s="160">
        <v>3</v>
      </c>
      <c r="L29">
        <v>226.59100000000001</v>
      </c>
      <c r="M29">
        <v>189.565</v>
      </c>
      <c r="N29" s="156">
        <f t="shared" si="2"/>
        <v>37.02600000000001</v>
      </c>
      <c r="O29" s="166">
        <f t="shared" si="3"/>
        <v>16.340454828302981</v>
      </c>
      <c r="Q29" s="162"/>
      <c r="R29" s="614"/>
      <c r="S29" s="160">
        <v>3</v>
      </c>
      <c r="T29" s="3">
        <v>209.57499999999999</v>
      </c>
      <c r="U29" s="3">
        <v>115.352</v>
      </c>
      <c r="V29" s="156">
        <f t="shared" si="4"/>
        <v>94.222999999999985</v>
      </c>
      <c r="W29" s="166">
        <f t="shared" si="5"/>
        <v>44.959083860193246</v>
      </c>
    </row>
    <row r="30" spans="1:23" ht="15" thickBot="1" x14ac:dyDescent="0.35">
      <c r="A30" s="159"/>
      <c r="B30" s="614"/>
      <c r="C30" s="160">
        <v>4</v>
      </c>
      <c r="D30">
        <v>151.613</v>
      </c>
      <c r="E30">
        <v>88.406999999999996</v>
      </c>
      <c r="F30" s="156">
        <f t="shared" si="0"/>
        <v>63.206000000000003</v>
      </c>
      <c r="G30" s="166">
        <f t="shared" si="1"/>
        <v>41.689037219763478</v>
      </c>
      <c r="I30" s="161"/>
      <c r="J30" s="614"/>
      <c r="K30" s="160">
        <v>4</v>
      </c>
      <c r="L30">
        <v>218.53399999999999</v>
      </c>
      <c r="M30">
        <v>190.10900000000001</v>
      </c>
      <c r="N30" s="156">
        <f t="shared" si="2"/>
        <v>28.424999999999983</v>
      </c>
      <c r="O30" s="166">
        <f t="shared" si="3"/>
        <v>13.007129325413889</v>
      </c>
      <c r="Q30" s="162"/>
      <c r="R30" s="614"/>
      <c r="S30" s="160">
        <v>4</v>
      </c>
      <c r="T30" s="3">
        <v>207.095</v>
      </c>
      <c r="U30" s="3">
        <v>136.13200000000001</v>
      </c>
      <c r="V30" s="156">
        <f t="shared" si="4"/>
        <v>70.962999999999994</v>
      </c>
      <c r="W30" s="166">
        <f t="shared" si="5"/>
        <v>34.265916608319849</v>
      </c>
    </row>
    <row r="31" spans="1:23" ht="15" thickBot="1" x14ac:dyDescent="0.35">
      <c r="A31" s="159"/>
      <c r="B31" s="614"/>
      <c r="C31" s="160">
        <v>5</v>
      </c>
      <c r="D31">
        <v>168.911</v>
      </c>
      <c r="E31">
        <v>113.706</v>
      </c>
      <c r="F31" s="156">
        <f t="shared" si="0"/>
        <v>55.204999999999998</v>
      </c>
      <c r="G31" s="166">
        <f t="shared" si="1"/>
        <v>32.682892173985117</v>
      </c>
      <c r="I31" s="161"/>
      <c r="J31" s="614"/>
      <c r="K31" s="160">
        <v>5</v>
      </c>
      <c r="L31">
        <v>219.767</v>
      </c>
      <c r="M31">
        <v>192.97499999999999</v>
      </c>
      <c r="N31" s="156">
        <f t="shared" si="2"/>
        <v>26.792000000000002</v>
      </c>
      <c r="O31" s="166">
        <f t="shared" si="3"/>
        <v>12.191093294261652</v>
      </c>
      <c r="Q31" s="162"/>
      <c r="R31" s="614"/>
      <c r="S31" s="160">
        <v>5</v>
      </c>
      <c r="T31" s="3">
        <v>206.68199999999999</v>
      </c>
      <c r="U31" s="3">
        <v>127.26</v>
      </c>
      <c r="V31" s="156">
        <f t="shared" si="4"/>
        <v>79.421999999999983</v>
      </c>
      <c r="W31" s="166">
        <f t="shared" si="5"/>
        <v>38.427148953464737</v>
      </c>
    </row>
    <row r="32" spans="1:23" ht="15" thickBot="1" x14ac:dyDescent="0.35">
      <c r="A32" s="159"/>
      <c r="B32" s="614"/>
      <c r="C32" s="160">
        <v>6</v>
      </c>
      <c r="D32">
        <v>177.935</v>
      </c>
      <c r="E32">
        <v>108.51600000000001</v>
      </c>
      <c r="F32" s="156">
        <f t="shared" si="0"/>
        <v>69.418999999999997</v>
      </c>
      <c r="G32" s="166">
        <f t="shared" si="1"/>
        <v>39.013684772529295</v>
      </c>
      <c r="I32" s="161"/>
      <c r="J32" s="614"/>
      <c r="K32" s="160">
        <v>6</v>
      </c>
      <c r="L32">
        <v>191.386</v>
      </c>
      <c r="M32">
        <v>133.66900000000001</v>
      </c>
      <c r="N32" s="156">
        <f t="shared" si="2"/>
        <v>57.716999999999985</v>
      </c>
      <c r="O32" s="166">
        <f t="shared" si="3"/>
        <v>30.157378282632997</v>
      </c>
      <c r="Q32" s="162"/>
      <c r="R32" s="614"/>
      <c r="S32" s="160">
        <v>6</v>
      </c>
      <c r="T32" s="3">
        <v>204.36099999999999</v>
      </c>
      <c r="U32" s="3">
        <v>120.49</v>
      </c>
      <c r="V32" s="156">
        <f t="shared" si="4"/>
        <v>83.870999999999995</v>
      </c>
      <c r="W32" s="166">
        <f t="shared" si="5"/>
        <v>41.040609509642252</v>
      </c>
    </row>
    <row r="33" spans="1:23" ht="15" thickBot="1" x14ac:dyDescent="0.35">
      <c r="A33" s="159"/>
      <c r="B33" s="614"/>
      <c r="C33" s="160">
        <v>7</v>
      </c>
      <c r="D33">
        <v>224.852</v>
      </c>
      <c r="E33">
        <v>142.227</v>
      </c>
      <c r="F33" s="156">
        <f t="shared" si="0"/>
        <v>82.625</v>
      </c>
      <c r="G33" s="166">
        <f t="shared" si="1"/>
        <v>36.746393183071532</v>
      </c>
      <c r="I33" s="161"/>
      <c r="J33" s="614"/>
      <c r="K33" s="160">
        <v>7</v>
      </c>
      <c r="L33">
        <v>188.11</v>
      </c>
      <c r="M33">
        <v>154.28200000000001</v>
      </c>
      <c r="N33" s="156">
        <f t="shared" si="2"/>
        <v>33.828000000000003</v>
      </c>
      <c r="O33" s="166">
        <f t="shared" si="3"/>
        <v>17.983094997607783</v>
      </c>
      <c r="Q33" s="162"/>
      <c r="R33" s="614"/>
      <c r="S33" s="160">
        <v>7</v>
      </c>
      <c r="T33" s="3">
        <v>225.76400000000001</v>
      </c>
      <c r="U33" s="3">
        <v>126.735</v>
      </c>
      <c r="V33" s="156">
        <f t="shared" si="4"/>
        <v>99.029000000000011</v>
      </c>
      <c r="W33" s="166">
        <f t="shared" si="5"/>
        <v>43.863946421927324</v>
      </c>
    </row>
    <row r="34" spans="1:23" ht="15" thickBot="1" x14ac:dyDescent="0.35">
      <c r="A34" s="159"/>
      <c r="B34" s="615"/>
      <c r="C34" s="163">
        <v>8</v>
      </c>
      <c r="D34">
        <v>188.49600000000001</v>
      </c>
      <c r="E34">
        <v>101.88500000000001</v>
      </c>
      <c r="F34" s="156">
        <f t="shared" si="0"/>
        <v>86.611000000000004</v>
      </c>
      <c r="G34" s="166">
        <f t="shared" si="1"/>
        <v>45.948455139631612</v>
      </c>
      <c r="I34" s="161"/>
      <c r="J34" s="615"/>
      <c r="K34" s="163">
        <v>8</v>
      </c>
      <c r="L34">
        <v>194.928</v>
      </c>
      <c r="M34">
        <v>123.645</v>
      </c>
      <c r="N34" s="156">
        <f t="shared" si="2"/>
        <v>71.283000000000001</v>
      </c>
      <c r="O34" s="166">
        <f t="shared" si="3"/>
        <v>36.568886973651807</v>
      </c>
      <c r="Q34" s="162"/>
      <c r="R34" s="615"/>
      <c r="S34" s="163">
        <v>8</v>
      </c>
      <c r="T34" s="3">
        <v>208.68899999999999</v>
      </c>
      <c r="U34" s="3">
        <v>132.08699999999999</v>
      </c>
      <c r="V34" s="156">
        <f t="shared" si="4"/>
        <v>76.602000000000004</v>
      </c>
      <c r="W34" s="166">
        <f t="shared" si="5"/>
        <v>36.706295013153543</v>
      </c>
    </row>
    <row r="35" spans="1:23" ht="15" thickBot="1" x14ac:dyDescent="0.35">
      <c r="A35" s="159"/>
      <c r="B35" s="613" t="s">
        <v>133</v>
      </c>
      <c r="C35" s="155">
        <v>1</v>
      </c>
      <c r="D35">
        <v>216.03299999999999</v>
      </c>
      <c r="E35">
        <v>126.565</v>
      </c>
      <c r="F35" s="156">
        <f t="shared" si="0"/>
        <v>89.467999999999989</v>
      </c>
      <c r="G35" s="166">
        <f t="shared" si="1"/>
        <v>41.41404322487768</v>
      </c>
      <c r="I35" s="161"/>
      <c r="J35" s="613" t="s">
        <v>133</v>
      </c>
      <c r="K35" s="155">
        <v>1</v>
      </c>
      <c r="L35">
        <v>195.249</v>
      </c>
      <c r="M35">
        <v>187.96600000000001</v>
      </c>
      <c r="N35" s="156">
        <f t="shared" si="2"/>
        <v>7.282999999999987</v>
      </c>
      <c r="O35" s="166">
        <f t="shared" si="3"/>
        <v>3.7301087329512503</v>
      </c>
      <c r="Q35" s="162"/>
      <c r="R35" s="613" t="s">
        <v>133</v>
      </c>
      <c r="S35" s="155">
        <v>1</v>
      </c>
      <c r="T35" s="3">
        <v>169.93799999999999</v>
      </c>
      <c r="U35" s="3">
        <v>71.686000000000007</v>
      </c>
      <c r="V35" s="156">
        <f t="shared" si="4"/>
        <v>98.251999999999981</v>
      </c>
      <c r="W35" s="166">
        <f t="shared" si="5"/>
        <v>57.816380091562806</v>
      </c>
    </row>
    <row r="36" spans="1:23" ht="15" thickBot="1" x14ac:dyDescent="0.35">
      <c r="A36" s="159"/>
      <c r="B36" s="614"/>
      <c r="C36" s="160">
        <v>2</v>
      </c>
      <c r="D36">
        <v>227.05600000000001</v>
      </c>
      <c r="E36">
        <v>92.222999999999999</v>
      </c>
      <c r="F36" s="156">
        <f t="shared" si="0"/>
        <v>134.83300000000003</v>
      </c>
      <c r="G36" s="166">
        <f t="shared" si="1"/>
        <v>59.383147769713204</v>
      </c>
      <c r="I36" s="161"/>
      <c r="J36" s="614"/>
      <c r="K36" s="160">
        <v>2</v>
      </c>
      <c r="L36">
        <v>193.982</v>
      </c>
      <c r="M36">
        <v>170.541</v>
      </c>
      <c r="N36" s="156">
        <f t="shared" si="2"/>
        <v>23.441000000000003</v>
      </c>
      <c r="O36" s="166">
        <f t="shared" si="3"/>
        <v>12.084110896887342</v>
      </c>
      <c r="Q36" s="162"/>
      <c r="R36" s="614"/>
      <c r="S36" s="160">
        <v>2</v>
      </c>
      <c r="T36" s="3">
        <v>164.26</v>
      </c>
      <c r="U36" s="3">
        <v>64.61</v>
      </c>
      <c r="V36" s="156">
        <f t="shared" si="4"/>
        <v>99.649999999999991</v>
      </c>
      <c r="W36" s="166">
        <f t="shared" si="5"/>
        <v>60.666017289662733</v>
      </c>
    </row>
    <row r="37" spans="1:23" ht="15" thickBot="1" x14ac:dyDescent="0.35">
      <c r="A37" s="159"/>
      <c r="B37" s="614"/>
      <c r="C37" s="160">
        <v>3</v>
      </c>
      <c r="D37">
        <v>213.887</v>
      </c>
      <c r="E37">
        <v>92.8</v>
      </c>
      <c r="F37" s="156">
        <f t="shared" si="0"/>
        <v>121.087</v>
      </c>
      <c r="G37" s="166">
        <f t="shared" si="1"/>
        <v>56.612603851566476</v>
      </c>
      <c r="I37" s="161"/>
      <c r="J37" s="614"/>
      <c r="K37" s="160">
        <v>3</v>
      </c>
      <c r="L37">
        <v>192.952</v>
      </c>
      <c r="M37">
        <v>158.18299999999999</v>
      </c>
      <c r="N37" s="156">
        <f t="shared" si="2"/>
        <v>34.769000000000005</v>
      </c>
      <c r="O37" s="166">
        <f t="shared" si="3"/>
        <v>18.019507442265436</v>
      </c>
      <c r="Q37" s="162"/>
      <c r="R37" s="614"/>
      <c r="S37" s="160">
        <v>3</v>
      </c>
      <c r="T37" s="3">
        <v>167.61799999999999</v>
      </c>
      <c r="U37" s="3">
        <v>78.650000000000006</v>
      </c>
      <c r="V37" s="156">
        <f t="shared" si="4"/>
        <v>88.967999999999989</v>
      </c>
      <c r="W37" s="166">
        <f t="shared" si="5"/>
        <v>53.077831736448346</v>
      </c>
    </row>
    <row r="38" spans="1:23" ht="15" thickBot="1" x14ac:dyDescent="0.35">
      <c r="A38" s="159"/>
      <c r="B38" s="614"/>
      <c r="C38" s="160">
        <v>4</v>
      </c>
      <c r="D38">
        <v>221.328</v>
      </c>
      <c r="E38">
        <v>109.36</v>
      </c>
      <c r="F38" s="156">
        <f t="shared" si="0"/>
        <v>111.968</v>
      </c>
      <c r="G38" s="166">
        <f t="shared" si="1"/>
        <v>50.589170823393339</v>
      </c>
      <c r="I38" s="161"/>
      <c r="J38" s="614"/>
      <c r="K38" s="160">
        <v>4</v>
      </c>
      <c r="L38">
        <v>189.148</v>
      </c>
      <c r="M38">
        <v>143.982</v>
      </c>
      <c r="N38" s="156">
        <f t="shared" si="2"/>
        <v>45.165999999999997</v>
      </c>
      <c r="O38" s="166">
        <f t="shared" si="3"/>
        <v>23.878655867363122</v>
      </c>
      <c r="Q38" s="162"/>
      <c r="R38" s="614"/>
      <c r="S38" s="160">
        <v>4</v>
      </c>
      <c r="T38" s="3">
        <v>162.46799999999999</v>
      </c>
      <c r="U38" s="3">
        <v>74.191000000000003</v>
      </c>
      <c r="V38" s="156">
        <f t="shared" si="4"/>
        <v>88.276999999999987</v>
      </c>
      <c r="W38" s="166">
        <f t="shared" si="5"/>
        <v>54.335007509171028</v>
      </c>
    </row>
    <row r="39" spans="1:23" ht="15" thickBot="1" x14ac:dyDescent="0.35">
      <c r="A39" s="159"/>
      <c r="B39" s="614"/>
      <c r="C39" s="160">
        <v>5</v>
      </c>
      <c r="D39">
        <v>180.42500000000001</v>
      </c>
      <c r="E39">
        <v>78.91</v>
      </c>
      <c r="F39" s="156">
        <f t="shared" si="0"/>
        <v>101.51500000000001</v>
      </c>
      <c r="G39" s="166">
        <f t="shared" si="1"/>
        <v>56.26437577940974</v>
      </c>
      <c r="I39" s="161"/>
      <c r="J39" s="614"/>
      <c r="K39" s="160">
        <v>5</v>
      </c>
      <c r="L39">
        <v>178.822</v>
      </c>
      <c r="M39">
        <v>174.78899999999999</v>
      </c>
      <c r="N39" s="156">
        <f t="shared" si="2"/>
        <v>4.0330000000000155</v>
      </c>
      <c r="O39" s="166">
        <f t="shared" si="3"/>
        <v>2.255315341512798</v>
      </c>
      <c r="Q39" s="162"/>
      <c r="R39" s="614"/>
      <c r="S39" s="160">
        <v>5</v>
      </c>
      <c r="T39" s="3">
        <v>190.65600000000001</v>
      </c>
      <c r="U39" s="3">
        <v>122.133</v>
      </c>
      <c r="V39" s="156">
        <f t="shared" si="4"/>
        <v>68.52300000000001</v>
      </c>
      <c r="W39" s="166">
        <f t="shared" si="5"/>
        <v>35.940647029204435</v>
      </c>
    </row>
    <row r="40" spans="1:23" ht="15" thickBot="1" x14ac:dyDescent="0.35">
      <c r="A40" s="159"/>
      <c r="B40" s="614"/>
      <c r="C40" s="160">
        <v>6</v>
      </c>
      <c r="D40">
        <v>250.465</v>
      </c>
      <c r="E40">
        <v>184.875</v>
      </c>
      <c r="F40" s="156">
        <f t="shared" si="0"/>
        <v>65.59</v>
      </c>
      <c r="G40" s="166">
        <f t="shared" si="1"/>
        <v>26.18729163755415</v>
      </c>
      <c r="I40" s="161"/>
      <c r="J40" s="614"/>
      <c r="K40" s="160">
        <v>6</v>
      </c>
      <c r="L40">
        <v>183.19800000000001</v>
      </c>
      <c r="M40">
        <v>170.679</v>
      </c>
      <c r="N40" s="156">
        <f t="shared" si="2"/>
        <v>12.519000000000005</v>
      </c>
      <c r="O40" s="166">
        <f t="shared" si="3"/>
        <v>6.833589886352474</v>
      </c>
      <c r="Q40" s="162"/>
      <c r="R40" s="614"/>
      <c r="S40" s="160">
        <v>6</v>
      </c>
      <c r="T40" s="3">
        <v>214.36699999999999</v>
      </c>
      <c r="U40" s="3">
        <v>125.46</v>
      </c>
      <c r="V40" s="156">
        <f t="shared" si="4"/>
        <v>88.906999999999996</v>
      </c>
      <c r="W40" s="166">
        <f t="shared" si="5"/>
        <v>41.474200786501655</v>
      </c>
    </row>
    <row r="41" spans="1:23" ht="15" thickBot="1" x14ac:dyDescent="0.35">
      <c r="A41" s="159"/>
      <c r="B41" s="614"/>
      <c r="C41" s="160">
        <v>7</v>
      </c>
      <c r="D41">
        <v>228.54400000000001</v>
      </c>
      <c r="E41">
        <v>160.56299999999999</v>
      </c>
      <c r="F41" s="156">
        <f t="shared" si="0"/>
        <v>67.981000000000023</v>
      </c>
      <c r="G41" s="166">
        <f t="shared" si="1"/>
        <v>29.745256930831708</v>
      </c>
      <c r="I41" s="161"/>
      <c r="J41" s="614"/>
      <c r="K41" s="160">
        <v>7</v>
      </c>
      <c r="L41">
        <v>169.92599999999999</v>
      </c>
      <c r="M41">
        <v>158.82</v>
      </c>
      <c r="N41" s="156">
        <f t="shared" si="2"/>
        <v>11.105999999999995</v>
      </c>
      <c r="O41" s="166">
        <f t="shared" si="3"/>
        <v>6.5357861657427323</v>
      </c>
      <c r="Q41" s="162"/>
      <c r="R41" s="614"/>
      <c r="S41" s="160">
        <v>7</v>
      </c>
      <c r="T41" s="3">
        <v>210.161</v>
      </c>
      <c r="U41" s="3">
        <v>121.14</v>
      </c>
      <c r="V41" s="156">
        <f t="shared" si="4"/>
        <v>89.021000000000001</v>
      </c>
      <c r="W41" s="166">
        <f t="shared" si="5"/>
        <v>42.358477548165453</v>
      </c>
    </row>
    <row r="42" spans="1:23" ht="15" thickBot="1" x14ac:dyDescent="0.35">
      <c r="A42" s="159"/>
      <c r="B42" s="615"/>
      <c r="C42" s="163">
        <v>8</v>
      </c>
      <c r="D42">
        <v>212.55500000000001</v>
      </c>
      <c r="E42">
        <v>147.28800000000001</v>
      </c>
      <c r="F42" s="156">
        <f t="shared" si="0"/>
        <v>65.266999999999996</v>
      </c>
      <c r="G42" s="166">
        <f t="shared" si="1"/>
        <v>30.705934934487537</v>
      </c>
      <c r="I42" s="161"/>
      <c r="J42" s="615"/>
      <c r="K42" s="163">
        <v>8</v>
      </c>
      <c r="L42">
        <v>167.827</v>
      </c>
      <c r="M42">
        <v>147.25700000000001</v>
      </c>
      <c r="N42" s="156">
        <f t="shared" si="2"/>
        <v>20.569999999999993</v>
      </c>
      <c r="O42" s="166">
        <f t="shared" si="3"/>
        <v>12.256669069935109</v>
      </c>
      <c r="Q42" s="162"/>
      <c r="R42" s="615"/>
      <c r="S42" s="163">
        <v>8</v>
      </c>
      <c r="T42" s="3">
        <v>196.35400000000001</v>
      </c>
      <c r="U42" s="3">
        <v>92.331999999999994</v>
      </c>
      <c r="V42" s="156">
        <f t="shared" si="4"/>
        <v>104.02200000000002</v>
      </c>
      <c r="W42" s="166">
        <f t="shared" si="5"/>
        <v>52.976766452427761</v>
      </c>
    </row>
    <row r="43" spans="1:23" ht="15" thickBot="1" x14ac:dyDescent="0.35">
      <c r="A43" s="159"/>
      <c r="B43" s="613" t="s">
        <v>134</v>
      </c>
      <c r="C43" s="155">
        <v>1</v>
      </c>
      <c r="D43">
        <v>257.87900000000002</v>
      </c>
      <c r="E43">
        <v>195.51900000000001</v>
      </c>
      <c r="F43" s="156">
        <f t="shared" si="0"/>
        <v>62.360000000000014</v>
      </c>
      <c r="G43" s="166">
        <f t="shared" si="1"/>
        <v>24.181883751681994</v>
      </c>
      <c r="I43" s="161"/>
      <c r="J43" s="613" t="s">
        <v>134</v>
      </c>
      <c r="K43" s="155">
        <v>1</v>
      </c>
      <c r="L43">
        <v>227.66200000000001</v>
      </c>
      <c r="M43">
        <v>177.81700000000001</v>
      </c>
      <c r="N43" s="156">
        <f t="shared" si="2"/>
        <v>49.844999999999999</v>
      </c>
      <c r="O43" s="166">
        <f t="shared" si="3"/>
        <v>21.894299443912466</v>
      </c>
      <c r="Q43" s="162"/>
      <c r="R43" s="613" t="s">
        <v>134</v>
      </c>
      <c r="S43" s="155">
        <v>1</v>
      </c>
      <c r="T43" s="3">
        <v>153.82900000000001</v>
      </c>
      <c r="U43" s="3">
        <v>41.906999999999996</v>
      </c>
      <c r="V43" s="156">
        <f t="shared" si="4"/>
        <v>111.92200000000001</v>
      </c>
      <c r="W43" s="166">
        <f t="shared" si="5"/>
        <v>72.757412451488349</v>
      </c>
    </row>
    <row r="44" spans="1:23" ht="15" thickBot="1" x14ac:dyDescent="0.35">
      <c r="A44" s="159"/>
      <c r="B44" s="614"/>
      <c r="C44" s="160">
        <v>2</v>
      </c>
      <c r="D44">
        <v>225.31899999999999</v>
      </c>
      <c r="E44">
        <v>142.578</v>
      </c>
      <c r="F44" s="156">
        <f t="shared" si="0"/>
        <v>82.740999999999985</v>
      </c>
      <c r="G44" s="166">
        <f t="shared" si="1"/>
        <v>36.721714546931231</v>
      </c>
      <c r="I44" s="161"/>
      <c r="J44" s="614"/>
      <c r="K44" s="160">
        <v>2</v>
      </c>
      <c r="L44">
        <v>211.636</v>
      </c>
      <c r="M44">
        <v>185.489</v>
      </c>
      <c r="N44" s="156">
        <f t="shared" si="2"/>
        <v>26.146999999999991</v>
      </c>
      <c r="O44" s="166">
        <f t="shared" si="3"/>
        <v>12.354703358596831</v>
      </c>
      <c r="Q44" s="162"/>
      <c r="R44" s="614"/>
      <c r="S44" s="160">
        <v>2</v>
      </c>
      <c r="T44" s="3">
        <v>161.68899999999999</v>
      </c>
      <c r="U44" s="3">
        <v>71.873000000000005</v>
      </c>
      <c r="V44" s="156">
        <f t="shared" si="4"/>
        <v>89.815999999999988</v>
      </c>
      <c r="W44" s="166">
        <f t="shared" si="5"/>
        <v>55.548614933607112</v>
      </c>
    </row>
    <row r="45" spans="1:23" ht="15" thickBot="1" x14ac:dyDescent="0.35">
      <c r="A45" s="159"/>
      <c r="B45" s="614"/>
      <c r="C45" s="160">
        <v>3</v>
      </c>
      <c r="D45">
        <v>185.43199999999999</v>
      </c>
      <c r="E45">
        <v>133.54499999999999</v>
      </c>
      <c r="F45" s="156">
        <f t="shared" si="0"/>
        <v>51.887</v>
      </c>
      <c r="G45" s="166">
        <f t="shared" si="1"/>
        <v>27.981686008887358</v>
      </c>
      <c r="I45" s="161"/>
      <c r="J45" s="614"/>
      <c r="K45" s="160">
        <v>3</v>
      </c>
      <c r="L45">
        <v>166.1</v>
      </c>
      <c r="M45">
        <v>152.01300000000001</v>
      </c>
      <c r="N45" s="156">
        <f t="shared" si="2"/>
        <v>14.086999999999989</v>
      </c>
      <c r="O45" s="166">
        <f t="shared" si="3"/>
        <v>8.4810355207706127</v>
      </c>
      <c r="Q45" s="162"/>
      <c r="R45" s="614"/>
      <c r="S45" s="160">
        <v>3</v>
      </c>
      <c r="T45" s="3">
        <v>169.827</v>
      </c>
      <c r="U45" s="3">
        <v>62.594999999999999</v>
      </c>
      <c r="V45" s="156">
        <f t="shared" si="4"/>
        <v>107.232</v>
      </c>
      <c r="W45" s="166">
        <f t="shared" si="5"/>
        <v>63.141903230935014</v>
      </c>
    </row>
    <row r="46" spans="1:23" ht="15" thickBot="1" x14ac:dyDescent="0.35">
      <c r="A46" s="159"/>
      <c r="B46" s="614"/>
      <c r="C46" s="160">
        <v>4</v>
      </c>
      <c r="D46">
        <v>224.84899999999999</v>
      </c>
      <c r="E46">
        <v>155.78299999999999</v>
      </c>
      <c r="F46" s="156">
        <f t="shared" si="0"/>
        <v>69.066000000000003</v>
      </c>
      <c r="G46" s="166">
        <f t="shared" si="1"/>
        <v>30.716614261126356</v>
      </c>
      <c r="I46" s="161"/>
      <c r="J46" s="614"/>
      <c r="K46" s="160">
        <v>4</v>
      </c>
      <c r="L46">
        <v>216.98599999999999</v>
      </c>
      <c r="M46">
        <v>184.965</v>
      </c>
      <c r="N46" s="156">
        <f t="shared" si="2"/>
        <v>32.020999999999987</v>
      </c>
      <c r="O46" s="166">
        <f t="shared" si="3"/>
        <v>14.757173273851764</v>
      </c>
      <c r="Q46" s="162"/>
      <c r="R46" s="614"/>
      <c r="S46" s="160">
        <v>4</v>
      </c>
      <c r="T46" s="3">
        <v>175.54900000000001</v>
      </c>
      <c r="U46" s="3">
        <v>90.346999999999994</v>
      </c>
      <c r="V46" s="156">
        <f t="shared" si="4"/>
        <v>85.202000000000012</v>
      </c>
      <c r="W46" s="166">
        <f t="shared" si="5"/>
        <v>48.534597177995892</v>
      </c>
    </row>
    <row r="47" spans="1:23" ht="15" thickBot="1" x14ac:dyDescent="0.35">
      <c r="A47" s="159"/>
      <c r="B47" s="614"/>
      <c r="C47" s="160">
        <v>5</v>
      </c>
      <c r="D47">
        <v>254.999</v>
      </c>
      <c r="E47">
        <v>184.50200000000001</v>
      </c>
      <c r="F47" s="156">
        <f t="shared" si="0"/>
        <v>70.496999999999986</v>
      </c>
      <c r="G47" s="166">
        <f t="shared" si="1"/>
        <v>27.645990768591243</v>
      </c>
      <c r="I47" s="161"/>
      <c r="J47" s="614"/>
      <c r="K47" s="160">
        <v>5</v>
      </c>
      <c r="L47">
        <v>181.554</v>
      </c>
      <c r="M47">
        <v>131.13499999999999</v>
      </c>
      <c r="N47" s="156">
        <f t="shared" si="2"/>
        <v>50.419000000000011</v>
      </c>
      <c r="O47" s="166">
        <f t="shared" si="3"/>
        <v>27.770800973814957</v>
      </c>
      <c r="Q47" s="162"/>
      <c r="R47" s="614"/>
      <c r="S47" s="160">
        <v>5</v>
      </c>
      <c r="T47" s="3">
        <v>152.09800000000001</v>
      </c>
      <c r="U47" s="3">
        <v>53.412999999999997</v>
      </c>
      <c r="V47" s="156">
        <f t="shared" si="4"/>
        <v>98.685000000000016</v>
      </c>
      <c r="W47" s="166">
        <f t="shared" si="5"/>
        <v>64.882509960683237</v>
      </c>
    </row>
    <row r="48" spans="1:23" ht="15" thickBot="1" x14ac:dyDescent="0.35">
      <c r="A48" s="159"/>
      <c r="B48" s="614"/>
      <c r="C48" s="160">
        <v>6</v>
      </c>
      <c r="D48">
        <v>202.751</v>
      </c>
      <c r="E48">
        <v>163.45599999999999</v>
      </c>
      <c r="F48" s="156">
        <f t="shared" si="0"/>
        <v>39.295000000000016</v>
      </c>
      <c r="G48" s="166">
        <f t="shared" si="1"/>
        <v>19.380915507198495</v>
      </c>
      <c r="I48" s="161"/>
      <c r="J48" s="614"/>
      <c r="K48" s="160">
        <v>6</v>
      </c>
      <c r="L48">
        <v>175.858</v>
      </c>
      <c r="M48">
        <v>167.96700000000001</v>
      </c>
      <c r="N48" s="156">
        <f t="shared" si="2"/>
        <v>7.8909999999999911</v>
      </c>
      <c r="O48" s="166">
        <f t="shared" si="3"/>
        <v>4.4871430358584714</v>
      </c>
      <c r="Q48" s="162"/>
      <c r="R48" s="614"/>
      <c r="S48" s="160">
        <v>6</v>
      </c>
      <c r="T48" s="3">
        <v>172.995</v>
      </c>
      <c r="U48" s="3">
        <v>105.21299999999999</v>
      </c>
      <c r="V48" s="156">
        <f t="shared" si="4"/>
        <v>67.782000000000011</v>
      </c>
      <c r="W48" s="166">
        <f t="shared" si="5"/>
        <v>39.181479233503865</v>
      </c>
    </row>
    <row r="49" spans="1:23" ht="15" thickBot="1" x14ac:dyDescent="0.35">
      <c r="A49" s="159"/>
      <c r="B49" s="614"/>
      <c r="C49" s="160">
        <v>7</v>
      </c>
      <c r="D49">
        <v>214.94399999999999</v>
      </c>
      <c r="E49">
        <v>152.077</v>
      </c>
      <c r="F49" s="156">
        <f t="shared" si="0"/>
        <v>62.86699999999999</v>
      </c>
      <c r="G49" s="166">
        <f t="shared" si="1"/>
        <v>29.248083221676342</v>
      </c>
      <c r="I49" s="161"/>
      <c r="J49" s="614"/>
      <c r="K49" s="160">
        <v>7</v>
      </c>
      <c r="L49">
        <v>174.10300000000001</v>
      </c>
      <c r="M49">
        <v>114.77</v>
      </c>
      <c r="N49" s="156">
        <f t="shared" si="2"/>
        <v>59.333000000000013</v>
      </c>
      <c r="O49" s="166">
        <f t="shared" si="3"/>
        <v>34.079251937071739</v>
      </c>
      <c r="Q49" s="162"/>
      <c r="R49" s="614"/>
      <c r="S49" s="160">
        <v>7</v>
      </c>
      <c r="T49" s="3">
        <v>177.904</v>
      </c>
      <c r="U49" s="3">
        <v>105.622</v>
      </c>
      <c r="V49" s="156">
        <f t="shared" si="4"/>
        <v>72.281999999999996</v>
      </c>
      <c r="W49" s="166">
        <f t="shared" si="5"/>
        <v>40.629777857721017</v>
      </c>
    </row>
    <row r="50" spans="1:23" ht="15" thickBot="1" x14ac:dyDescent="0.35">
      <c r="A50" s="159"/>
      <c r="B50" s="615"/>
      <c r="C50" s="163">
        <v>8</v>
      </c>
      <c r="D50">
        <v>202.83699999999999</v>
      </c>
      <c r="E50">
        <v>132.25200000000001</v>
      </c>
      <c r="F50" s="156">
        <f t="shared" si="0"/>
        <v>70.58499999999998</v>
      </c>
      <c r="G50" s="166">
        <f t="shared" si="1"/>
        <v>34.798877916750882</v>
      </c>
      <c r="I50" s="161"/>
      <c r="J50" s="615"/>
      <c r="K50" s="163">
        <v>8</v>
      </c>
      <c r="L50">
        <v>167.345</v>
      </c>
      <c r="M50">
        <v>123.623</v>
      </c>
      <c r="N50" s="156">
        <f t="shared" si="2"/>
        <v>43.721999999999994</v>
      </c>
      <c r="O50" s="166">
        <f t="shared" si="3"/>
        <v>26.126863664883921</v>
      </c>
      <c r="Q50" s="162"/>
      <c r="R50" s="615"/>
      <c r="S50" s="163">
        <v>8</v>
      </c>
      <c r="T50" s="3">
        <v>189.94900000000001</v>
      </c>
      <c r="U50" s="3">
        <v>99.819000000000003</v>
      </c>
      <c r="V50" s="156">
        <f t="shared" si="4"/>
        <v>90.13000000000001</v>
      </c>
      <c r="W50" s="166">
        <f t="shared" si="5"/>
        <v>47.449578571090136</v>
      </c>
    </row>
  </sheetData>
  <mergeCells count="18">
    <mergeCell ref="B3:B10"/>
    <mergeCell ref="J3:J10"/>
    <mergeCell ref="R3:R10"/>
    <mergeCell ref="B11:B18"/>
    <mergeCell ref="J11:J18"/>
    <mergeCell ref="R11:R18"/>
    <mergeCell ref="B19:B26"/>
    <mergeCell ref="J19:J26"/>
    <mergeCell ref="R19:R26"/>
    <mergeCell ref="B27:B34"/>
    <mergeCell ref="J27:J34"/>
    <mergeCell ref="R27:R34"/>
    <mergeCell ref="B35:B42"/>
    <mergeCell ref="J35:J42"/>
    <mergeCell ref="R35:R42"/>
    <mergeCell ref="B43:B50"/>
    <mergeCell ref="J43:J50"/>
    <mergeCell ref="R43:R50"/>
  </mergeCells>
  <hyperlinks>
    <hyperlink ref="A2" location="'Table of Contents'!A1" display="Home" xr:uid="{3EC00951-6D12-40CF-80CB-E97C9E97FD85}"/>
    <hyperlink ref="A1" location="'Table of Contents'!A1" display="Home" xr:uid="{5DE5F632-8F6C-484F-8D2E-C0F4B6896085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6FE7-EFDB-46EA-92CD-270F40C87C73}">
  <dimension ref="A1:Z108"/>
  <sheetViews>
    <sheetView workbookViewId="0"/>
  </sheetViews>
  <sheetFormatPr defaultRowHeight="14.4" x14ac:dyDescent="0.3"/>
  <sheetData>
    <row r="1" spans="1:26" ht="15" thickBot="1" x14ac:dyDescent="0.35">
      <c r="A1" s="2" t="s">
        <v>52</v>
      </c>
    </row>
    <row r="2" spans="1:26" ht="15" thickBot="1" x14ac:dyDescent="0.35">
      <c r="A2" s="94"/>
      <c r="B2" s="95" t="s">
        <v>121</v>
      </c>
      <c r="C2" s="595" t="s">
        <v>585</v>
      </c>
      <c r="D2" s="596"/>
      <c r="E2" s="596"/>
      <c r="F2" s="596"/>
      <c r="G2" s="596"/>
      <c r="H2" s="597"/>
      <c r="J2" s="94"/>
      <c r="L2" s="598" t="s">
        <v>586</v>
      </c>
      <c r="M2" s="599"/>
      <c r="N2" s="599"/>
      <c r="O2" s="599"/>
      <c r="P2" s="599"/>
      <c r="Q2" s="600"/>
      <c r="R2" s="96"/>
      <c r="S2" s="94"/>
      <c r="U2" s="601" t="s">
        <v>587</v>
      </c>
      <c r="V2" s="602"/>
      <c r="W2" s="602"/>
      <c r="X2" s="602"/>
      <c r="Y2" s="602"/>
      <c r="Z2" s="603"/>
    </row>
    <row r="3" spans="1:26" ht="15" thickBot="1" x14ac:dyDescent="0.35">
      <c r="A3" s="95" t="s">
        <v>146</v>
      </c>
      <c r="B3" s="97" t="s">
        <v>147</v>
      </c>
      <c r="C3" s="98" t="s">
        <v>148</v>
      </c>
      <c r="D3" s="99" t="s">
        <v>130</v>
      </c>
      <c r="E3" s="100" t="s">
        <v>131</v>
      </c>
      <c r="F3" s="99" t="s">
        <v>132</v>
      </c>
      <c r="G3" s="100" t="s">
        <v>149</v>
      </c>
      <c r="H3" s="101" t="s">
        <v>150</v>
      </c>
      <c r="J3" s="95" t="s">
        <v>146</v>
      </c>
      <c r="K3" s="102" t="s">
        <v>147</v>
      </c>
      <c r="L3" s="98" t="s">
        <v>148</v>
      </c>
      <c r="M3" s="103" t="s">
        <v>130</v>
      </c>
      <c r="N3" s="100" t="s">
        <v>131</v>
      </c>
      <c r="O3" s="103" t="s">
        <v>132</v>
      </c>
      <c r="P3" s="100" t="s">
        <v>149</v>
      </c>
      <c r="Q3" s="104" t="s">
        <v>150</v>
      </c>
      <c r="R3" s="96"/>
      <c r="S3" s="95" t="s">
        <v>146</v>
      </c>
      <c r="T3" s="105" t="s">
        <v>147</v>
      </c>
      <c r="U3" s="98" t="s">
        <v>148</v>
      </c>
      <c r="V3" s="106" t="s">
        <v>130</v>
      </c>
      <c r="W3" s="100" t="s">
        <v>131</v>
      </c>
      <c r="X3" s="106" t="s">
        <v>132</v>
      </c>
      <c r="Y3" s="100" t="s">
        <v>149</v>
      </c>
      <c r="Z3" s="107" t="s">
        <v>150</v>
      </c>
    </row>
    <row r="4" spans="1:26" x14ac:dyDescent="0.3">
      <c r="A4" s="108">
        <v>1</v>
      </c>
      <c r="B4" s="604" t="s">
        <v>151</v>
      </c>
      <c r="C4" s="109">
        <v>5133</v>
      </c>
      <c r="D4" s="110">
        <v>4529</v>
      </c>
      <c r="E4" s="111">
        <v>2923</v>
      </c>
      <c r="F4" s="110">
        <v>6005</v>
      </c>
      <c r="G4" s="111">
        <v>6524</v>
      </c>
      <c r="H4" s="112">
        <v>6833</v>
      </c>
      <c r="J4" s="108">
        <v>1</v>
      </c>
      <c r="K4" s="607" t="s">
        <v>151</v>
      </c>
      <c r="L4" s="109">
        <v>4654</v>
      </c>
      <c r="M4" s="113">
        <v>3517</v>
      </c>
      <c r="N4" s="111">
        <v>5030</v>
      </c>
      <c r="O4" s="113">
        <v>2965</v>
      </c>
      <c r="P4" s="111">
        <v>2664</v>
      </c>
      <c r="Q4" s="114">
        <v>8109</v>
      </c>
      <c r="S4" s="108">
        <v>1</v>
      </c>
      <c r="T4" s="610" t="s">
        <v>151</v>
      </c>
      <c r="U4" s="109">
        <v>6996</v>
      </c>
      <c r="V4" s="115">
        <v>5896</v>
      </c>
      <c r="W4" s="111">
        <v>6588</v>
      </c>
      <c r="X4" s="115">
        <v>6593</v>
      </c>
      <c r="Y4" s="111">
        <v>5946</v>
      </c>
      <c r="Z4" s="116">
        <v>8214</v>
      </c>
    </row>
    <row r="5" spans="1:26" x14ac:dyDescent="0.3">
      <c r="A5" s="117">
        <v>2</v>
      </c>
      <c r="B5" s="605"/>
      <c r="C5" s="58">
        <v>3486</v>
      </c>
      <c r="D5" s="118">
        <v>5663</v>
      </c>
      <c r="E5" s="62">
        <v>3649</v>
      </c>
      <c r="F5" s="118">
        <v>5216</v>
      </c>
      <c r="G5" s="62">
        <v>4599</v>
      </c>
      <c r="H5" s="119">
        <v>16397</v>
      </c>
      <c r="J5" s="117">
        <v>2</v>
      </c>
      <c r="K5" s="608"/>
      <c r="L5" s="58">
        <v>4891</v>
      </c>
      <c r="M5" s="120">
        <v>4024</v>
      </c>
      <c r="N5" s="62">
        <v>8303</v>
      </c>
      <c r="O5" s="120">
        <v>5312</v>
      </c>
      <c r="P5" s="62">
        <v>2894</v>
      </c>
      <c r="Q5" s="121">
        <v>4544</v>
      </c>
      <c r="S5" s="117">
        <v>2</v>
      </c>
      <c r="T5" s="611"/>
      <c r="U5" s="58">
        <v>6111</v>
      </c>
      <c r="V5" s="122">
        <v>6919</v>
      </c>
      <c r="W5" s="62">
        <v>6270</v>
      </c>
      <c r="X5" s="122">
        <v>4791</v>
      </c>
      <c r="Y5" s="62">
        <v>7322</v>
      </c>
      <c r="Z5" s="123">
        <v>8652</v>
      </c>
    </row>
    <row r="6" spans="1:26" x14ac:dyDescent="0.3">
      <c r="A6" s="117">
        <v>3</v>
      </c>
      <c r="B6" s="605"/>
      <c r="C6" s="58">
        <v>2397</v>
      </c>
      <c r="D6" s="118">
        <v>8060</v>
      </c>
      <c r="E6" s="62">
        <v>8449</v>
      </c>
      <c r="F6" s="118">
        <v>5076</v>
      </c>
      <c r="G6" s="62">
        <v>6631</v>
      </c>
      <c r="H6" s="119">
        <v>1405</v>
      </c>
      <c r="J6" s="117">
        <v>3</v>
      </c>
      <c r="K6" s="608"/>
      <c r="L6" s="58">
        <v>4184</v>
      </c>
      <c r="M6" s="120">
        <v>5425</v>
      </c>
      <c r="N6" s="62">
        <v>7195</v>
      </c>
      <c r="O6" s="120">
        <v>4410</v>
      </c>
      <c r="P6" s="62">
        <v>3132</v>
      </c>
      <c r="Q6" s="121">
        <v>5917</v>
      </c>
      <c r="S6" s="117">
        <v>3</v>
      </c>
      <c r="T6" s="611"/>
      <c r="U6" s="58">
        <v>6538</v>
      </c>
      <c r="V6" s="122">
        <v>9098</v>
      </c>
      <c r="W6" s="62">
        <v>5877</v>
      </c>
      <c r="X6" s="122">
        <v>5023</v>
      </c>
      <c r="Y6" s="62">
        <v>6296</v>
      </c>
      <c r="Z6" s="123">
        <v>10084</v>
      </c>
    </row>
    <row r="7" spans="1:26" x14ac:dyDescent="0.3">
      <c r="A7" s="117">
        <v>4</v>
      </c>
      <c r="B7" s="605"/>
      <c r="C7" s="58">
        <v>3598</v>
      </c>
      <c r="D7" s="118">
        <v>4773</v>
      </c>
      <c r="E7" s="62">
        <v>4453</v>
      </c>
      <c r="F7" s="118">
        <v>3786</v>
      </c>
      <c r="G7" s="62">
        <v>5370</v>
      </c>
      <c r="H7" s="119">
        <v>1405</v>
      </c>
      <c r="J7" s="117">
        <v>4</v>
      </c>
      <c r="K7" s="608"/>
      <c r="L7" s="58">
        <v>7734</v>
      </c>
      <c r="M7" s="120">
        <v>6571</v>
      </c>
      <c r="N7" s="62">
        <v>5567</v>
      </c>
      <c r="O7" s="120">
        <v>2623</v>
      </c>
      <c r="P7" s="62">
        <v>2933</v>
      </c>
      <c r="Q7" s="121">
        <v>6383</v>
      </c>
      <c r="S7" s="117">
        <v>4</v>
      </c>
      <c r="T7" s="611"/>
      <c r="U7" s="58">
        <v>7911</v>
      </c>
      <c r="V7" s="122">
        <v>6289</v>
      </c>
      <c r="W7" s="62">
        <v>6357</v>
      </c>
      <c r="X7" s="122">
        <v>6391</v>
      </c>
      <c r="Y7" s="62">
        <v>11353</v>
      </c>
      <c r="Z7" s="123">
        <v>7119</v>
      </c>
    </row>
    <row r="8" spans="1:26" x14ac:dyDescent="0.3">
      <c r="A8" s="117">
        <v>5</v>
      </c>
      <c r="B8" s="605"/>
      <c r="C8" s="58">
        <v>4737</v>
      </c>
      <c r="D8" s="118">
        <v>4236</v>
      </c>
      <c r="E8" s="62">
        <v>4829</v>
      </c>
      <c r="F8" s="118">
        <v>5531</v>
      </c>
      <c r="G8" s="62">
        <v>4541</v>
      </c>
      <c r="H8" s="119">
        <v>1124</v>
      </c>
      <c r="J8" s="117">
        <v>5</v>
      </c>
      <c r="K8" s="608"/>
      <c r="L8" s="58">
        <v>4477</v>
      </c>
      <c r="M8" s="120">
        <v>4772</v>
      </c>
      <c r="N8" s="62">
        <v>4831</v>
      </c>
      <c r="O8" s="120">
        <v>3134</v>
      </c>
      <c r="P8" s="62">
        <v>3128</v>
      </c>
      <c r="Q8" s="121">
        <v>6761</v>
      </c>
      <c r="S8" s="117">
        <v>5</v>
      </c>
      <c r="T8" s="611"/>
      <c r="U8" s="58">
        <v>7773</v>
      </c>
      <c r="V8" s="122">
        <v>7556</v>
      </c>
      <c r="W8" s="62">
        <v>10120</v>
      </c>
      <c r="X8" s="122">
        <v>5137</v>
      </c>
      <c r="Y8" s="62">
        <v>5133</v>
      </c>
      <c r="Z8" s="123">
        <v>8318</v>
      </c>
    </row>
    <row r="9" spans="1:26" x14ac:dyDescent="0.3">
      <c r="A9" s="117">
        <v>6</v>
      </c>
      <c r="B9" s="605"/>
      <c r="C9" s="58">
        <v>3127</v>
      </c>
      <c r="D9" s="118">
        <v>3670</v>
      </c>
      <c r="E9" s="62">
        <v>4036</v>
      </c>
      <c r="F9" s="118">
        <v>3854</v>
      </c>
      <c r="G9" s="62">
        <v>5530</v>
      </c>
      <c r="H9" s="119">
        <v>1999</v>
      </c>
      <c r="J9" s="117">
        <v>6</v>
      </c>
      <c r="K9" s="608"/>
      <c r="L9" s="58">
        <v>5922</v>
      </c>
      <c r="M9" s="120">
        <v>5708</v>
      </c>
      <c r="N9" s="62">
        <v>5118</v>
      </c>
      <c r="O9" s="120">
        <v>4040</v>
      </c>
      <c r="P9" s="62">
        <v>3234</v>
      </c>
      <c r="Q9" s="121">
        <v>8691</v>
      </c>
      <c r="S9" s="117">
        <v>6</v>
      </c>
      <c r="T9" s="611"/>
      <c r="U9" s="58">
        <v>6767</v>
      </c>
      <c r="V9" s="122">
        <v>5658</v>
      </c>
      <c r="W9" s="62">
        <v>7980</v>
      </c>
      <c r="X9" s="122">
        <v>5161</v>
      </c>
      <c r="Y9" s="62">
        <v>5555</v>
      </c>
      <c r="Z9" s="123">
        <v>10639</v>
      </c>
    </row>
    <row r="10" spans="1:26" x14ac:dyDescent="0.3">
      <c r="A10" s="117">
        <v>7</v>
      </c>
      <c r="B10" s="605"/>
      <c r="C10" s="58">
        <v>3559</v>
      </c>
      <c r="D10" s="118">
        <v>5299</v>
      </c>
      <c r="E10" s="62">
        <v>7454</v>
      </c>
      <c r="F10" s="118">
        <v>4181</v>
      </c>
      <c r="G10" s="62">
        <v>8029</v>
      </c>
      <c r="H10" s="119">
        <v>1331</v>
      </c>
      <c r="J10" s="117">
        <v>7</v>
      </c>
      <c r="K10" s="608"/>
      <c r="L10" s="58">
        <v>4905</v>
      </c>
      <c r="M10" s="120">
        <v>5484</v>
      </c>
      <c r="N10" s="62">
        <v>8707</v>
      </c>
      <c r="O10" s="120">
        <v>5562</v>
      </c>
      <c r="P10" s="62">
        <v>4953</v>
      </c>
      <c r="Q10" s="121">
        <v>2871</v>
      </c>
      <c r="S10" s="117">
        <v>7</v>
      </c>
      <c r="T10" s="611"/>
      <c r="U10" s="58">
        <v>7892</v>
      </c>
      <c r="V10" s="122">
        <v>7826</v>
      </c>
      <c r="W10" s="62">
        <v>5877</v>
      </c>
      <c r="X10" s="122">
        <v>5785</v>
      </c>
      <c r="Y10" s="62">
        <v>5568</v>
      </c>
      <c r="Z10" s="123">
        <v>8983</v>
      </c>
    </row>
    <row r="11" spans="1:26" x14ac:dyDescent="0.3">
      <c r="A11" s="117">
        <v>8</v>
      </c>
      <c r="B11" s="605"/>
      <c r="C11" s="58">
        <v>4486</v>
      </c>
      <c r="D11" s="118">
        <v>4358</v>
      </c>
      <c r="E11" s="62">
        <v>3634</v>
      </c>
      <c r="F11" s="118">
        <v>4081</v>
      </c>
      <c r="G11" s="62">
        <v>5886</v>
      </c>
      <c r="H11" s="119">
        <v>2310</v>
      </c>
      <c r="J11" s="117">
        <v>8</v>
      </c>
      <c r="K11" s="608"/>
      <c r="L11" s="58">
        <v>5325</v>
      </c>
      <c r="M11" s="120">
        <v>4499</v>
      </c>
      <c r="N11" s="62">
        <v>7157</v>
      </c>
      <c r="O11" s="120">
        <v>7191</v>
      </c>
      <c r="P11" s="62">
        <v>4384</v>
      </c>
      <c r="Q11" s="121">
        <v>4502</v>
      </c>
      <c r="S11" s="117">
        <v>8</v>
      </c>
      <c r="T11" s="611"/>
      <c r="U11" s="58">
        <v>4934</v>
      </c>
      <c r="V11" s="122">
        <v>6160</v>
      </c>
      <c r="W11" s="62">
        <v>5699</v>
      </c>
      <c r="X11" s="122">
        <v>6813</v>
      </c>
      <c r="Y11" s="62">
        <v>3250</v>
      </c>
      <c r="Z11" s="123">
        <v>7532</v>
      </c>
    </row>
    <row r="12" spans="1:26" x14ac:dyDescent="0.3">
      <c r="A12" s="117">
        <v>9</v>
      </c>
      <c r="B12" s="605"/>
      <c r="C12" s="58">
        <v>6576</v>
      </c>
      <c r="D12" s="118">
        <v>5883</v>
      </c>
      <c r="E12" s="62">
        <v>3913</v>
      </c>
      <c r="F12" s="118">
        <v>3828</v>
      </c>
      <c r="G12" s="62">
        <v>4641</v>
      </c>
      <c r="H12" s="119">
        <v>2327</v>
      </c>
      <c r="J12" s="117">
        <v>9</v>
      </c>
      <c r="K12" s="608"/>
      <c r="L12" s="58">
        <v>5756</v>
      </c>
      <c r="M12" s="120">
        <v>4883</v>
      </c>
      <c r="N12" s="62">
        <v>7796</v>
      </c>
      <c r="O12" s="120">
        <v>4422</v>
      </c>
      <c r="P12" s="62">
        <v>5432</v>
      </c>
      <c r="Q12" s="121">
        <v>3992</v>
      </c>
      <c r="S12" s="117">
        <v>9</v>
      </c>
      <c r="T12" s="611"/>
      <c r="U12" s="58">
        <v>7948</v>
      </c>
      <c r="V12" s="122">
        <v>9789</v>
      </c>
      <c r="W12" s="62">
        <v>7516</v>
      </c>
      <c r="X12" s="122">
        <v>5618</v>
      </c>
      <c r="Y12" s="62">
        <v>3068</v>
      </c>
      <c r="Z12" s="123">
        <v>3344</v>
      </c>
    </row>
    <row r="13" spans="1:26" x14ac:dyDescent="0.3">
      <c r="A13" s="117">
        <v>10</v>
      </c>
      <c r="B13" s="605"/>
      <c r="C13" s="58">
        <v>4579</v>
      </c>
      <c r="D13" s="118">
        <v>5389</v>
      </c>
      <c r="E13" s="62">
        <v>4700</v>
      </c>
      <c r="F13" s="118">
        <v>4334</v>
      </c>
      <c r="G13" s="62">
        <v>4104</v>
      </c>
      <c r="H13" s="119">
        <v>2409</v>
      </c>
      <c r="J13" s="117">
        <v>10</v>
      </c>
      <c r="K13" s="608"/>
      <c r="L13" s="58">
        <v>4595</v>
      </c>
      <c r="M13" s="120">
        <v>3761</v>
      </c>
      <c r="N13" s="62">
        <v>4668</v>
      </c>
      <c r="O13" s="120">
        <v>5807</v>
      </c>
      <c r="P13" s="62">
        <v>5986</v>
      </c>
      <c r="Q13" s="121">
        <v>4165</v>
      </c>
      <c r="S13" s="117">
        <v>10</v>
      </c>
      <c r="T13" s="611"/>
      <c r="U13" s="58">
        <v>6328</v>
      </c>
      <c r="V13" s="122">
        <v>7372</v>
      </c>
      <c r="W13" s="62">
        <v>8320</v>
      </c>
      <c r="X13" s="122">
        <v>9751</v>
      </c>
      <c r="Y13" s="62">
        <v>4565</v>
      </c>
      <c r="Z13" s="123">
        <v>3691</v>
      </c>
    </row>
    <row r="14" spans="1:26" x14ac:dyDescent="0.3">
      <c r="A14" s="117">
        <v>11</v>
      </c>
      <c r="B14" s="605"/>
      <c r="C14" s="58">
        <v>6506</v>
      </c>
      <c r="D14" s="118">
        <v>4984</v>
      </c>
      <c r="E14" s="62">
        <v>5094</v>
      </c>
      <c r="F14" s="118">
        <v>1984</v>
      </c>
      <c r="G14" s="62">
        <v>6941</v>
      </c>
      <c r="H14" s="119">
        <v>2668</v>
      </c>
      <c r="J14" s="117">
        <v>11</v>
      </c>
      <c r="K14" s="608"/>
      <c r="L14" s="58">
        <v>4930</v>
      </c>
      <c r="M14" s="120">
        <v>6314</v>
      </c>
      <c r="N14" s="62">
        <v>6950</v>
      </c>
      <c r="O14" s="120">
        <v>4065</v>
      </c>
      <c r="P14" s="62">
        <v>5412</v>
      </c>
      <c r="Q14" s="121">
        <v>4355</v>
      </c>
      <c r="S14" s="117">
        <v>11</v>
      </c>
      <c r="T14" s="611"/>
      <c r="U14" s="58">
        <v>7292</v>
      </c>
      <c r="V14" s="122"/>
      <c r="W14" s="62">
        <v>7839</v>
      </c>
      <c r="X14" s="122">
        <v>10330</v>
      </c>
      <c r="Y14" s="62">
        <v>8028</v>
      </c>
      <c r="Z14" s="123">
        <v>7157</v>
      </c>
    </row>
    <row r="15" spans="1:26" x14ac:dyDescent="0.3">
      <c r="A15" s="117">
        <v>12</v>
      </c>
      <c r="B15" s="605"/>
      <c r="C15" s="58">
        <v>4197</v>
      </c>
      <c r="D15" s="118">
        <v>4566</v>
      </c>
      <c r="E15" s="62">
        <v>5372</v>
      </c>
      <c r="F15" s="118">
        <v>4344</v>
      </c>
      <c r="G15" s="62"/>
      <c r="H15" s="119"/>
      <c r="J15" s="117">
        <v>12</v>
      </c>
      <c r="K15" s="608"/>
      <c r="L15" s="58"/>
      <c r="M15" s="120">
        <v>5559</v>
      </c>
      <c r="N15" s="62"/>
      <c r="O15" s="120">
        <v>7092</v>
      </c>
      <c r="P15" s="62">
        <v>5237</v>
      </c>
      <c r="Q15" s="121">
        <v>5978</v>
      </c>
      <c r="S15" s="117">
        <v>12</v>
      </c>
      <c r="T15" s="611"/>
      <c r="U15" s="58"/>
      <c r="V15" s="122"/>
      <c r="W15" s="62">
        <v>7473</v>
      </c>
      <c r="X15" s="122">
        <v>7530</v>
      </c>
      <c r="Y15" s="62">
        <v>5401</v>
      </c>
      <c r="Z15" s="123">
        <v>6234</v>
      </c>
    </row>
    <row r="16" spans="1:26" x14ac:dyDescent="0.3">
      <c r="A16" s="117">
        <v>13</v>
      </c>
      <c r="B16" s="605"/>
      <c r="C16" s="58"/>
      <c r="D16" s="118"/>
      <c r="E16" s="62"/>
      <c r="F16" s="118"/>
      <c r="G16" s="62"/>
      <c r="H16" s="119"/>
      <c r="J16" s="117">
        <v>13</v>
      </c>
      <c r="K16" s="608"/>
      <c r="L16" s="58"/>
      <c r="M16" s="120"/>
      <c r="N16" s="62"/>
      <c r="O16" s="120"/>
      <c r="P16" s="62"/>
      <c r="Q16" s="121"/>
      <c r="S16" s="117">
        <v>13</v>
      </c>
      <c r="T16" s="611"/>
      <c r="U16" s="58"/>
      <c r="V16" s="122"/>
      <c r="W16" s="62"/>
      <c r="X16" s="122"/>
      <c r="Y16" s="62"/>
      <c r="Z16" s="123"/>
    </row>
    <row r="17" spans="1:26" x14ac:dyDescent="0.3">
      <c r="A17" s="117">
        <v>14</v>
      </c>
      <c r="B17" s="605"/>
      <c r="C17" s="58"/>
      <c r="D17" s="118"/>
      <c r="E17" s="62"/>
      <c r="F17" s="118"/>
      <c r="G17" s="62"/>
      <c r="H17" s="119"/>
      <c r="J17" s="117">
        <v>14</v>
      </c>
      <c r="K17" s="608"/>
      <c r="L17" s="58"/>
      <c r="M17" s="120"/>
      <c r="N17" s="62"/>
      <c r="O17" s="120"/>
      <c r="P17" s="62"/>
      <c r="Q17" s="121"/>
      <c r="S17" s="117">
        <v>14</v>
      </c>
      <c r="T17" s="611"/>
      <c r="U17" s="58"/>
      <c r="V17" s="122"/>
      <c r="W17" s="62"/>
      <c r="X17" s="122"/>
      <c r="Y17" s="62"/>
      <c r="Z17" s="123"/>
    </row>
    <row r="18" spans="1:26" x14ac:dyDescent="0.3">
      <c r="A18" s="117">
        <v>15</v>
      </c>
      <c r="B18" s="605"/>
      <c r="C18" s="58"/>
      <c r="D18" s="118"/>
      <c r="E18" s="62"/>
      <c r="F18" s="118"/>
      <c r="G18" s="62"/>
      <c r="H18" s="119"/>
      <c r="J18" s="117">
        <v>15</v>
      </c>
      <c r="K18" s="608"/>
      <c r="L18" s="58"/>
      <c r="M18" s="120"/>
      <c r="N18" s="62"/>
      <c r="O18" s="120"/>
      <c r="P18" s="62"/>
      <c r="Q18" s="121"/>
      <c r="S18" s="117">
        <v>15</v>
      </c>
      <c r="T18" s="611"/>
      <c r="U18" s="58"/>
      <c r="V18" s="122"/>
      <c r="W18" s="62"/>
      <c r="X18" s="122"/>
      <c r="Y18" s="62"/>
      <c r="Z18" s="123"/>
    </row>
    <row r="19" spans="1:26" x14ac:dyDescent="0.3">
      <c r="A19" s="117">
        <v>16</v>
      </c>
      <c r="B19" s="605"/>
      <c r="C19" s="58"/>
      <c r="D19" s="118"/>
      <c r="E19" s="62"/>
      <c r="F19" s="118"/>
      <c r="G19" s="62"/>
      <c r="H19" s="119"/>
      <c r="J19" s="117">
        <v>16</v>
      </c>
      <c r="K19" s="608"/>
      <c r="L19" s="58"/>
      <c r="M19" s="120"/>
      <c r="N19" s="62"/>
      <c r="O19" s="120"/>
      <c r="P19" s="62"/>
      <c r="Q19" s="121"/>
      <c r="S19" s="117">
        <v>16</v>
      </c>
      <c r="T19" s="611"/>
      <c r="U19" s="58"/>
      <c r="V19" s="122"/>
      <c r="W19" s="62"/>
      <c r="X19" s="122"/>
      <c r="Y19" s="62"/>
      <c r="Z19" s="123"/>
    </row>
    <row r="20" spans="1:26" x14ac:dyDescent="0.3">
      <c r="A20" s="117">
        <v>17</v>
      </c>
      <c r="B20" s="605"/>
      <c r="C20" s="58"/>
      <c r="D20" s="118"/>
      <c r="E20" s="62"/>
      <c r="F20" s="118"/>
      <c r="G20" s="62"/>
      <c r="H20" s="119"/>
      <c r="J20" s="117">
        <v>17</v>
      </c>
      <c r="K20" s="608"/>
      <c r="L20" s="58"/>
      <c r="M20" s="120"/>
      <c r="N20" s="62"/>
      <c r="O20" s="120"/>
      <c r="P20" s="62"/>
      <c r="Q20" s="121"/>
      <c r="S20" s="117">
        <v>17</v>
      </c>
      <c r="T20" s="611"/>
      <c r="U20" s="58"/>
      <c r="V20" s="122"/>
      <c r="W20" s="62"/>
      <c r="X20" s="122"/>
      <c r="Y20" s="62"/>
      <c r="Z20" s="123"/>
    </row>
    <row r="21" spans="1:26" x14ac:dyDescent="0.3">
      <c r="A21" s="117">
        <v>18</v>
      </c>
      <c r="B21" s="605"/>
      <c r="C21" s="58"/>
      <c r="D21" s="118"/>
      <c r="E21" s="62"/>
      <c r="F21" s="118"/>
      <c r="G21" s="62"/>
      <c r="H21" s="119"/>
      <c r="J21" s="117">
        <v>18</v>
      </c>
      <c r="K21" s="608"/>
      <c r="L21" s="58"/>
      <c r="M21" s="120"/>
      <c r="N21" s="62"/>
      <c r="O21" s="120"/>
      <c r="P21" s="62"/>
      <c r="Q21" s="121"/>
      <c r="S21" s="117">
        <v>18</v>
      </c>
      <c r="T21" s="611"/>
      <c r="U21" s="58"/>
      <c r="V21" s="122"/>
      <c r="W21" s="62"/>
      <c r="X21" s="122"/>
      <c r="Y21" s="62"/>
      <c r="Z21" s="123"/>
    </row>
    <row r="22" spans="1:26" x14ac:dyDescent="0.3">
      <c r="A22" s="117">
        <v>19</v>
      </c>
      <c r="B22" s="605"/>
      <c r="C22" s="58"/>
      <c r="D22" s="118"/>
      <c r="E22" s="62"/>
      <c r="F22" s="118"/>
      <c r="G22" s="62"/>
      <c r="H22" s="119"/>
      <c r="J22" s="117">
        <v>19</v>
      </c>
      <c r="K22" s="608"/>
      <c r="L22" s="58"/>
      <c r="M22" s="120"/>
      <c r="N22" s="62"/>
      <c r="O22" s="120"/>
      <c r="P22" s="62"/>
      <c r="Q22" s="121"/>
      <c r="S22" s="117">
        <v>19</v>
      </c>
      <c r="T22" s="611"/>
      <c r="U22" s="58"/>
      <c r="V22" s="122"/>
      <c r="W22" s="62"/>
      <c r="X22" s="122"/>
      <c r="Y22" s="62"/>
      <c r="Z22" s="123"/>
    </row>
    <row r="23" spans="1:26" ht="15" thickBot="1" x14ac:dyDescent="0.35">
      <c r="A23" s="124">
        <v>20</v>
      </c>
      <c r="B23" s="606"/>
      <c r="C23" s="125"/>
      <c r="D23" s="126"/>
      <c r="E23" s="127"/>
      <c r="F23" s="126"/>
      <c r="G23" s="127"/>
      <c r="H23" s="128"/>
      <c r="J23" s="124">
        <v>20</v>
      </c>
      <c r="K23" s="609"/>
      <c r="L23" s="125"/>
      <c r="M23" s="129"/>
      <c r="N23" s="127"/>
      <c r="O23" s="129"/>
      <c r="P23" s="127"/>
      <c r="Q23" s="130"/>
      <c r="S23" s="124">
        <v>20</v>
      </c>
      <c r="T23" s="612"/>
      <c r="U23" s="125"/>
      <c r="V23" s="131"/>
      <c r="W23" s="127"/>
      <c r="X23" s="131"/>
      <c r="Y23" s="127"/>
      <c r="Z23" s="132"/>
    </row>
    <row r="24" spans="1:26" ht="15" thickBot="1" x14ac:dyDescent="0.35">
      <c r="A24" s="4"/>
      <c r="B24" s="4"/>
      <c r="J24" s="4"/>
      <c r="S24" s="4"/>
    </row>
    <row r="25" spans="1:26" x14ac:dyDescent="0.3">
      <c r="A25" s="4"/>
      <c r="B25" s="133" t="s">
        <v>152</v>
      </c>
      <c r="C25" s="134">
        <f t="shared" ref="C25:H25" si="0">AVERAGE(C4:C23)</f>
        <v>4365.083333333333</v>
      </c>
      <c r="D25" s="135">
        <f t="shared" si="0"/>
        <v>5117.5</v>
      </c>
      <c r="E25" s="135">
        <f t="shared" si="0"/>
        <v>4875.5</v>
      </c>
      <c r="F25" s="135">
        <f t="shared" si="0"/>
        <v>4351.666666666667</v>
      </c>
      <c r="G25" s="135">
        <f t="shared" si="0"/>
        <v>5708.727272727273</v>
      </c>
      <c r="H25" s="136">
        <f t="shared" si="0"/>
        <v>3655.2727272727275</v>
      </c>
      <c r="J25" s="4"/>
      <c r="K25" s="137" t="s">
        <v>152</v>
      </c>
      <c r="L25" s="134">
        <f t="shared" ref="L25:Q25" si="1">AVERAGE(L4:L23)</f>
        <v>5215.727272727273</v>
      </c>
      <c r="M25" s="135">
        <f t="shared" si="1"/>
        <v>5043.083333333333</v>
      </c>
      <c r="N25" s="135">
        <f t="shared" si="1"/>
        <v>6483.818181818182</v>
      </c>
      <c r="O25" s="135">
        <f t="shared" si="1"/>
        <v>4718.583333333333</v>
      </c>
      <c r="P25" s="135">
        <f t="shared" si="1"/>
        <v>4115.75</v>
      </c>
      <c r="Q25" s="136">
        <f t="shared" si="1"/>
        <v>5522.333333333333</v>
      </c>
      <c r="S25" s="4"/>
      <c r="T25" s="138" t="s">
        <v>152</v>
      </c>
      <c r="U25" s="134">
        <f t="shared" ref="U25:Z25" si="2">AVERAGE(U4:U23)</f>
        <v>6953.636363636364</v>
      </c>
      <c r="V25" s="135">
        <f t="shared" si="2"/>
        <v>7256.3</v>
      </c>
      <c r="W25" s="135">
        <f t="shared" si="2"/>
        <v>7159.666666666667</v>
      </c>
      <c r="X25" s="135">
        <f t="shared" si="2"/>
        <v>6576.916666666667</v>
      </c>
      <c r="Y25" s="135">
        <f t="shared" si="2"/>
        <v>5957.083333333333</v>
      </c>
      <c r="Z25" s="136">
        <f t="shared" si="2"/>
        <v>7497.25</v>
      </c>
    </row>
    <row r="26" spans="1:26" ht="15" thickBot="1" x14ac:dyDescent="0.35">
      <c r="A26" s="4"/>
      <c r="B26" s="139" t="s">
        <v>153</v>
      </c>
      <c r="C26" s="140">
        <f t="shared" ref="C26:H26" si="3">STDEV(C4:C23)</f>
        <v>1268.6967155552209</v>
      </c>
      <c r="D26" s="141">
        <f t="shared" si="3"/>
        <v>1123.4948314806065</v>
      </c>
      <c r="E26" s="141">
        <f t="shared" si="3"/>
        <v>1607.180902868577</v>
      </c>
      <c r="F26" s="141">
        <f t="shared" si="3"/>
        <v>1042.137256126111</v>
      </c>
      <c r="G26" s="141">
        <f t="shared" si="3"/>
        <v>1220.8929593464852</v>
      </c>
      <c r="H26" s="142">
        <f t="shared" si="3"/>
        <v>4508.1239355392418</v>
      </c>
      <c r="J26" s="4"/>
      <c r="K26" s="143" t="s">
        <v>153</v>
      </c>
      <c r="L26" s="140">
        <f t="shared" ref="L26:Q26" si="4">STDEV(L4:L23)</f>
        <v>986.86433625996369</v>
      </c>
      <c r="M26" s="141">
        <f t="shared" si="4"/>
        <v>972.56216985981212</v>
      </c>
      <c r="N26" s="141">
        <f t="shared" si="4"/>
        <v>1483.194715348043</v>
      </c>
      <c r="O26" s="141">
        <f t="shared" si="4"/>
        <v>1508.8332914921882</v>
      </c>
      <c r="P26" s="141">
        <f t="shared" si="4"/>
        <v>1230.6984805385923</v>
      </c>
      <c r="Q26" s="142">
        <f t="shared" si="4"/>
        <v>1756.6614685680099</v>
      </c>
      <c r="S26" s="4"/>
      <c r="T26" s="144" t="s">
        <v>153</v>
      </c>
      <c r="U26" s="140">
        <f t="shared" ref="U26:Z26" si="5">STDEV(U4:U23)</f>
        <v>946.64917184005196</v>
      </c>
      <c r="V26" s="141">
        <f t="shared" si="5"/>
        <v>1369.9345523702148</v>
      </c>
      <c r="W26" s="141">
        <f t="shared" si="5"/>
        <v>1302.3104177738965</v>
      </c>
      <c r="X26" s="141">
        <f t="shared" si="5"/>
        <v>1818.7996770264494</v>
      </c>
      <c r="Y26" s="141">
        <f t="shared" si="5"/>
        <v>2221.7314074769929</v>
      </c>
      <c r="Z26" s="142">
        <f t="shared" si="5"/>
        <v>2233.688475268083</v>
      </c>
    </row>
    <row r="28" spans="1:26" x14ac:dyDescent="0.3">
      <c r="A28" t="s">
        <v>154</v>
      </c>
      <c r="B28" t="s">
        <v>155</v>
      </c>
      <c r="C28" t="s">
        <v>156</v>
      </c>
      <c r="D28" t="s">
        <v>157</v>
      </c>
      <c r="E28" t="s">
        <v>158</v>
      </c>
      <c r="J28" t="s">
        <v>154</v>
      </c>
      <c r="K28" t="s">
        <v>155</v>
      </c>
      <c r="L28" t="s">
        <v>156</v>
      </c>
      <c r="M28" t="s">
        <v>157</v>
      </c>
      <c r="N28" t="s">
        <v>158</v>
      </c>
      <c r="S28" t="s">
        <v>154</v>
      </c>
      <c r="T28" t="s">
        <v>155</v>
      </c>
      <c r="U28" t="s">
        <v>156</v>
      </c>
      <c r="V28" t="s">
        <v>157</v>
      </c>
      <c r="W28" t="s">
        <v>158</v>
      </c>
    </row>
    <row r="29" spans="1:26" x14ac:dyDescent="0.3">
      <c r="A29" t="s">
        <v>588</v>
      </c>
      <c r="B29">
        <v>4529</v>
      </c>
      <c r="C29">
        <v>306602</v>
      </c>
      <c r="D29">
        <v>67.697999999999993</v>
      </c>
      <c r="E29">
        <v>9.7469999999999999</v>
      </c>
      <c r="J29" t="s">
        <v>657</v>
      </c>
      <c r="K29">
        <v>3517</v>
      </c>
      <c r="L29">
        <v>106806</v>
      </c>
      <c r="M29">
        <v>30.367999999999999</v>
      </c>
      <c r="N29">
        <v>3.395</v>
      </c>
      <c r="S29" t="s">
        <v>727</v>
      </c>
      <c r="T29">
        <v>5896</v>
      </c>
      <c r="U29">
        <v>162635</v>
      </c>
      <c r="V29">
        <v>27.584</v>
      </c>
      <c r="W29">
        <v>5.17</v>
      </c>
    </row>
    <row r="30" spans="1:26" x14ac:dyDescent="0.3">
      <c r="A30" t="s">
        <v>589</v>
      </c>
      <c r="B30">
        <v>5663</v>
      </c>
      <c r="C30">
        <v>334093</v>
      </c>
      <c r="D30">
        <v>58.996000000000002</v>
      </c>
      <c r="E30">
        <v>10.621</v>
      </c>
      <c r="J30" t="s">
        <v>658</v>
      </c>
      <c r="K30">
        <v>4024</v>
      </c>
      <c r="L30">
        <v>86773</v>
      </c>
      <c r="M30">
        <v>21.564</v>
      </c>
      <c r="N30">
        <v>2.758</v>
      </c>
      <c r="S30" t="s">
        <v>728</v>
      </c>
      <c r="T30">
        <v>6919</v>
      </c>
      <c r="U30">
        <v>234075</v>
      </c>
      <c r="V30">
        <v>33.831000000000003</v>
      </c>
      <c r="W30">
        <v>7.4409999999999998</v>
      </c>
    </row>
    <row r="31" spans="1:26" x14ac:dyDescent="0.3">
      <c r="A31" t="s">
        <v>590</v>
      </c>
      <c r="B31">
        <v>8060</v>
      </c>
      <c r="C31">
        <v>527390</v>
      </c>
      <c r="D31">
        <v>65.433000000000007</v>
      </c>
      <c r="E31">
        <v>16.765000000000001</v>
      </c>
      <c r="J31" t="s">
        <v>659</v>
      </c>
      <c r="K31">
        <v>5425</v>
      </c>
      <c r="L31">
        <v>148107</v>
      </c>
      <c r="M31">
        <v>27.300999999999998</v>
      </c>
      <c r="N31">
        <v>4.7080000000000002</v>
      </c>
      <c r="S31" t="s">
        <v>729</v>
      </c>
      <c r="T31">
        <v>9098</v>
      </c>
      <c r="U31">
        <v>263303</v>
      </c>
      <c r="V31">
        <v>28.940999999999999</v>
      </c>
      <c r="W31">
        <v>8.3699999999999992</v>
      </c>
    </row>
    <row r="32" spans="1:26" x14ac:dyDescent="0.3">
      <c r="A32" t="s">
        <v>591</v>
      </c>
      <c r="B32">
        <v>4773</v>
      </c>
      <c r="C32">
        <v>373572</v>
      </c>
      <c r="D32">
        <v>78.268000000000001</v>
      </c>
      <c r="E32">
        <v>11.875999999999999</v>
      </c>
      <c r="J32" t="s">
        <v>660</v>
      </c>
      <c r="K32">
        <v>6571</v>
      </c>
      <c r="L32">
        <v>222881</v>
      </c>
      <c r="M32">
        <v>33.918999999999997</v>
      </c>
      <c r="N32">
        <v>7.085</v>
      </c>
      <c r="S32" t="s">
        <v>730</v>
      </c>
      <c r="T32">
        <v>6289</v>
      </c>
      <c r="U32">
        <v>196353</v>
      </c>
      <c r="V32">
        <v>31.222000000000001</v>
      </c>
      <c r="W32">
        <v>6.242</v>
      </c>
    </row>
    <row r="33" spans="1:23" x14ac:dyDescent="0.3">
      <c r="A33" t="s">
        <v>592</v>
      </c>
      <c r="B33">
        <v>4236</v>
      </c>
      <c r="C33">
        <v>261005</v>
      </c>
      <c r="D33">
        <v>61.616</v>
      </c>
      <c r="E33">
        <v>8.2970000000000006</v>
      </c>
      <c r="J33" t="s">
        <v>661</v>
      </c>
      <c r="K33">
        <v>4772</v>
      </c>
      <c r="L33">
        <v>130897</v>
      </c>
      <c r="M33">
        <v>27.43</v>
      </c>
      <c r="N33">
        <v>4.1609999999999996</v>
      </c>
      <c r="S33" t="s">
        <v>731</v>
      </c>
      <c r="T33">
        <v>7556</v>
      </c>
      <c r="U33">
        <v>234993</v>
      </c>
      <c r="V33">
        <v>31.1</v>
      </c>
      <c r="W33">
        <v>7.47</v>
      </c>
    </row>
    <row r="34" spans="1:23" x14ac:dyDescent="0.3">
      <c r="A34" t="s">
        <v>588</v>
      </c>
      <c r="B34">
        <v>4529</v>
      </c>
      <c r="C34">
        <v>306602</v>
      </c>
      <c r="D34">
        <v>67.697999999999993</v>
      </c>
      <c r="E34">
        <v>9.7469999999999999</v>
      </c>
      <c r="J34" t="s">
        <v>662</v>
      </c>
      <c r="K34">
        <v>5708</v>
      </c>
      <c r="L34">
        <v>177401</v>
      </c>
      <c r="M34">
        <v>31.079000000000001</v>
      </c>
      <c r="N34">
        <v>5.6390000000000002</v>
      </c>
      <c r="S34" t="s">
        <v>732</v>
      </c>
      <c r="T34">
        <v>5658</v>
      </c>
      <c r="U34">
        <v>226083</v>
      </c>
      <c r="V34">
        <v>39.957999999999998</v>
      </c>
      <c r="W34">
        <v>7.1870000000000003</v>
      </c>
    </row>
    <row r="35" spans="1:23" x14ac:dyDescent="0.3">
      <c r="A35" t="s">
        <v>589</v>
      </c>
      <c r="B35">
        <v>5663</v>
      </c>
      <c r="C35">
        <v>334093</v>
      </c>
      <c r="D35">
        <v>58.996000000000002</v>
      </c>
      <c r="E35">
        <v>10.621</v>
      </c>
      <c r="J35" t="s">
        <v>663</v>
      </c>
      <c r="K35">
        <v>5484</v>
      </c>
      <c r="L35">
        <v>138488</v>
      </c>
      <c r="M35">
        <v>25.253</v>
      </c>
      <c r="N35">
        <v>4.4020000000000001</v>
      </c>
      <c r="S35" t="s">
        <v>733</v>
      </c>
      <c r="T35">
        <v>7826</v>
      </c>
      <c r="U35">
        <v>231749</v>
      </c>
      <c r="V35">
        <v>29.613</v>
      </c>
      <c r="W35">
        <v>7.367</v>
      </c>
    </row>
    <row r="36" spans="1:23" x14ac:dyDescent="0.3">
      <c r="A36" t="s">
        <v>590</v>
      </c>
      <c r="B36">
        <v>8060</v>
      </c>
      <c r="C36">
        <v>527390</v>
      </c>
      <c r="D36">
        <v>65.433000000000007</v>
      </c>
      <c r="E36">
        <v>16.765000000000001</v>
      </c>
      <c r="J36" t="s">
        <v>664</v>
      </c>
      <c r="K36">
        <v>4499</v>
      </c>
      <c r="L36">
        <v>172215</v>
      </c>
      <c r="M36">
        <v>38.279000000000003</v>
      </c>
      <c r="N36">
        <v>5.4749999999999996</v>
      </c>
      <c r="S36" t="s">
        <v>734</v>
      </c>
      <c r="T36">
        <v>6160</v>
      </c>
      <c r="U36">
        <v>178604</v>
      </c>
      <c r="V36">
        <v>28.994</v>
      </c>
      <c r="W36">
        <v>5.6779999999999999</v>
      </c>
    </row>
    <row r="37" spans="1:23" x14ac:dyDescent="0.3">
      <c r="A37" t="s">
        <v>591</v>
      </c>
      <c r="B37">
        <v>4773</v>
      </c>
      <c r="C37">
        <v>373572</v>
      </c>
      <c r="D37">
        <v>78.268000000000001</v>
      </c>
      <c r="E37">
        <v>11.875999999999999</v>
      </c>
      <c r="J37" t="s">
        <v>665</v>
      </c>
      <c r="K37">
        <v>4883</v>
      </c>
      <c r="L37">
        <v>171201</v>
      </c>
      <c r="M37">
        <v>35.061</v>
      </c>
      <c r="N37">
        <v>5.4420000000000002</v>
      </c>
      <c r="S37" t="s">
        <v>735</v>
      </c>
      <c r="T37">
        <v>9789</v>
      </c>
      <c r="U37">
        <v>301733</v>
      </c>
      <c r="V37">
        <v>30.824000000000002</v>
      </c>
      <c r="W37">
        <v>9.5920000000000005</v>
      </c>
    </row>
    <row r="38" spans="1:23" x14ac:dyDescent="0.3">
      <c r="A38" t="s">
        <v>592</v>
      </c>
      <c r="B38">
        <v>4236</v>
      </c>
      <c r="C38">
        <v>261005</v>
      </c>
      <c r="D38">
        <v>61.616</v>
      </c>
      <c r="E38">
        <v>8.2970000000000006</v>
      </c>
      <c r="J38" t="s">
        <v>666</v>
      </c>
      <c r="K38">
        <v>3761</v>
      </c>
      <c r="L38">
        <v>145816</v>
      </c>
      <c r="M38">
        <v>38.771000000000001</v>
      </c>
      <c r="N38">
        <v>4.6349999999999998</v>
      </c>
      <c r="S38" t="s">
        <v>736</v>
      </c>
      <c r="T38">
        <v>7372</v>
      </c>
      <c r="U38">
        <v>250738</v>
      </c>
      <c r="V38">
        <v>34.012</v>
      </c>
      <c r="W38">
        <v>7.9710000000000001</v>
      </c>
    </row>
    <row r="39" spans="1:23" x14ac:dyDescent="0.3">
      <c r="A39" t="s">
        <v>593</v>
      </c>
      <c r="B39">
        <v>3670</v>
      </c>
      <c r="C39">
        <v>300215</v>
      </c>
      <c r="D39">
        <v>81.802000000000007</v>
      </c>
      <c r="E39">
        <v>9.5440000000000005</v>
      </c>
      <c r="J39" t="s">
        <v>667</v>
      </c>
      <c r="K39">
        <v>6314</v>
      </c>
      <c r="L39">
        <v>185630</v>
      </c>
      <c r="M39">
        <v>29.4</v>
      </c>
      <c r="N39">
        <v>5.9009999999999998</v>
      </c>
    </row>
    <row r="40" spans="1:23" x14ac:dyDescent="0.3">
      <c r="A40" t="s">
        <v>594</v>
      </c>
      <c r="B40">
        <v>5299</v>
      </c>
      <c r="C40">
        <v>209815</v>
      </c>
      <c r="D40">
        <v>39.594999999999999</v>
      </c>
      <c r="E40">
        <v>6.67</v>
      </c>
      <c r="J40" t="s">
        <v>668</v>
      </c>
      <c r="K40">
        <v>5559</v>
      </c>
      <c r="L40">
        <v>118646</v>
      </c>
      <c r="M40">
        <v>21.343</v>
      </c>
      <c r="N40">
        <v>3.7719999999999998</v>
      </c>
      <c r="S40" t="s">
        <v>737</v>
      </c>
      <c r="T40">
        <v>6588</v>
      </c>
      <c r="U40">
        <v>170606</v>
      </c>
      <c r="V40">
        <v>25.896000000000001</v>
      </c>
      <c r="W40">
        <v>5.423</v>
      </c>
    </row>
    <row r="41" spans="1:23" x14ac:dyDescent="0.3">
      <c r="A41" t="s">
        <v>595</v>
      </c>
      <c r="B41">
        <v>4358</v>
      </c>
      <c r="C41">
        <v>222783</v>
      </c>
      <c r="D41">
        <v>51.12</v>
      </c>
      <c r="E41">
        <v>7.0819999999999999</v>
      </c>
      <c r="S41" t="s">
        <v>738</v>
      </c>
      <c r="T41">
        <v>6270</v>
      </c>
      <c r="U41">
        <v>143990</v>
      </c>
      <c r="V41">
        <v>22.965</v>
      </c>
      <c r="W41">
        <v>4.577</v>
      </c>
    </row>
    <row r="42" spans="1:23" x14ac:dyDescent="0.3">
      <c r="A42" t="s">
        <v>596</v>
      </c>
      <c r="B42">
        <v>5883</v>
      </c>
      <c r="C42">
        <v>258004</v>
      </c>
      <c r="D42">
        <v>43.856000000000002</v>
      </c>
      <c r="E42">
        <v>8.202</v>
      </c>
      <c r="J42" t="s">
        <v>669</v>
      </c>
      <c r="K42">
        <v>2664</v>
      </c>
      <c r="L42">
        <v>237289</v>
      </c>
      <c r="M42">
        <v>89.072000000000003</v>
      </c>
      <c r="N42">
        <v>7.5430000000000001</v>
      </c>
      <c r="S42" t="s">
        <v>739</v>
      </c>
      <c r="T42">
        <v>5877</v>
      </c>
      <c r="U42">
        <v>115513</v>
      </c>
      <c r="V42">
        <v>19.655000000000001</v>
      </c>
      <c r="W42">
        <v>3.6720000000000002</v>
      </c>
    </row>
    <row r="43" spans="1:23" x14ac:dyDescent="0.3">
      <c r="A43" t="s">
        <v>597</v>
      </c>
      <c r="B43">
        <v>5389</v>
      </c>
      <c r="C43">
        <v>233724</v>
      </c>
      <c r="D43">
        <v>43.371000000000002</v>
      </c>
      <c r="E43">
        <v>7.43</v>
      </c>
      <c r="J43" t="s">
        <v>670</v>
      </c>
      <c r="K43">
        <v>2894</v>
      </c>
      <c r="L43">
        <v>202502</v>
      </c>
      <c r="M43">
        <v>69.972999999999999</v>
      </c>
      <c r="N43">
        <v>6.4370000000000003</v>
      </c>
      <c r="S43" t="s">
        <v>740</v>
      </c>
      <c r="T43">
        <v>6357</v>
      </c>
      <c r="U43">
        <v>127132</v>
      </c>
      <c r="V43">
        <v>19.998999999999999</v>
      </c>
      <c r="W43">
        <v>4.0410000000000004</v>
      </c>
    </row>
    <row r="44" spans="1:23" x14ac:dyDescent="0.3">
      <c r="A44" t="s">
        <v>598</v>
      </c>
      <c r="B44">
        <v>4984</v>
      </c>
      <c r="C44">
        <v>233423</v>
      </c>
      <c r="D44">
        <v>46.834000000000003</v>
      </c>
      <c r="E44">
        <v>7.42</v>
      </c>
      <c r="J44" t="s">
        <v>671</v>
      </c>
      <c r="K44">
        <v>3132</v>
      </c>
      <c r="L44">
        <v>207684</v>
      </c>
      <c r="M44">
        <v>66.31</v>
      </c>
      <c r="N44">
        <v>6.6020000000000003</v>
      </c>
      <c r="S44" t="s">
        <v>741</v>
      </c>
      <c r="T44">
        <v>10120</v>
      </c>
      <c r="U44">
        <v>419999</v>
      </c>
      <c r="V44">
        <v>41.502000000000002</v>
      </c>
      <c r="W44">
        <v>13.351000000000001</v>
      </c>
    </row>
    <row r="45" spans="1:23" x14ac:dyDescent="0.3">
      <c r="A45" t="s">
        <v>599</v>
      </c>
      <c r="B45">
        <v>4566</v>
      </c>
      <c r="C45">
        <v>202251</v>
      </c>
      <c r="D45">
        <v>44.295000000000002</v>
      </c>
      <c r="E45">
        <v>6.4290000000000003</v>
      </c>
      <c r="J45" t="s">
        <v>672</v>
      </c>
      <c r="K45">
        <v>2933</v>
      </c>
      <c r="L45">
        <v>209480</v>
      </c>
      <c r="M45">
        <v>71.421999999999997</v>
      </c>
      <c r="N45">
        <v>6.6589999999999998</v>
      </c>
      <c r="S45" t="s">
        <v>742</v>
      </c>
      <c r="T45">
        <v>7980</v>
      </c>
      <c r="U45">
        <v>220635</v>
      </c>
      <c r="V45">
        <v>27.648</v>
      </c>
      <c r="W45">
        <v>7.0140000000000002</v>
      </c>
    </row>
    <row r="46" spans="1:23" x14ac:dyDescent="0.3">
      <c r="J46" t="s">
        <v>673</v>
      </c>
      <c r="K46">
        <v>3128</v>
      </c>
      <c r="L46">
        <v>220468</v>
      </c>
      <c r="M46">
        <v>70.481999999999999</v>
      </c>
      <c r="N46">
        <v>7.008</v>
      </c>
      <c r="S46" t="s">
        <v>743</v>
      </c>
      <c r="T46">
        <v>5877</v>
      </c>
      <c r="U46">
        <v>145670</v>
      </c>
      <c r="V46">
        <v>24.786000000000001</v>
      </c>
      <c r="W46">
        <v>4.6310000000000002</v>
      </c>
    </row>
    <row r="47" spans="1:23" x14ac:dyDescent="0.3">
      <c r="A47" t="s">
        <v>600</v>
      </c>
      <c r="B47">
        <v>6524</v>
      </c>
      <c r="C47">
        <v>196427</v>
      </c>
      <c r="D47">
        <v>30.108000000000001</v>
      </c>
      <c r="E47">
        <v>6.2439999999999998</v>
      </c>
      <c r="J47" t="s">
        <v>674</v>
      </c>
      <c r="K47">
        <v>3234</v>
      </c>
      <c r="L47">
        <v>177041</v>
      </c>
      <c r="M47">
        <v>54.744</v>
      </c>
      <c r="N47">
        <v>5.6280000000000001</v>
      </c>
      <c r="S47" t="s">
        <v>744</v>
      </c>
      <c r="T47">
        <v>5699</v>
      </c>
      <c r="U47">
        <v>123227</v>
      </c>
      <c r="V47">
        <v>21.623000000000001</v>
      </c>
      <c r="W47">
        <v>3.9169999999999998</v>
      </c>
    </row>
    <row r="48" spans="1:23" x14ac:dyDescent="0.3">
      <c r="A48" t="s">
        <v>601</v>
      </c>
      <c r="B48">
        <v>4599</v>
      </c>
      <c r="C48">
        <v>120264</v>
      </c>
      <c r="D48">
        <v>26.15</v>
      </c>
      <c r="E48">
        <v>3.823</v>
      </c>
      <c r="J48" t="s">
        <v>675</v>
      </c>
      <c r="K48">
        <v>4953</v>
      </c>
      <c r="L48">
        <v>122486</v>
      </c>
      <c r="M48">
        <v>24.73</v>
      </c>
      <c r="N48">
        <v>3.8940000000000001</v>
      </c>
      <c r="S48" t="s">
        <v>745</v>
      </c>
      <c r="T48">
        <v>7516</v>
      </c>
      <c r="U48">
        <v>281286</v>
      </c>
      <c r="V48">
        <v>37.424999999999997</v>
      </c>
      <c r="W48">
        <v>8.9420000000000002</v>
      </c>
    </row>
    <row r="49" spans="1:23" x14ac:dyDescent="0.3">
      <c r="A49" t="s">
        <v>602</v>
      </c>
      <c r="B49">
        <v>6631</v>
      </c>
      <c r="C49">
        <v>183371</v>
      </c>
      <c r="D49">
        <v>27.654</v>
      </c>
      <c r="E49">
        <v>5.8289999999999997</v>
      </c>
      <c r="J49" t="s">
        <v>676</v>
      </c>
      <c r="K49">
        <v>4384</v>
      </c>
      <c r="L49">
        <v>97747</v>
      </c>
      <c r="M49">
        <v>22.295999999999999</v>
      </c>
      <c r="N49">
        <v>3.1070000000000002</v>
      </c>
      <c r="S49" t="s">
        <v>746</v>
      </c>
      <c r="T49">
        <v>8320</v>
      </c>
      <c r="U49">
        <v>333368</v>
      </c>
      <c r="V49">
        <v>40.067999999999998</v>
      </c>
      <c r="W49">
        <v>10.597</v>
      </c>
    </row>
    <row r="50" spans="1:23" x14ac:dyDescent="0.3">
      <c r="A50" t="s">
        <v>603</v>
      </c>
      <c r="B50">
        <v>5370</v>
      </c>
      <c r="C50">
        <v>117406</v>
      </c>
      <c r="D50">
        <v>21.863</v>
      </c>
      <c r="E50">
        <v>3.7320000000000002</v>
      </c>
      <c r="J50" t="s">
        <v>677</v>
      </c>
      <c r="K50">
        <v>5432</v>
      </c>
      <c r="L50">
        <v>146012</v>
      </c>
      <c r="M50">
        <v>26.88</v>
      </c>
      <c r="N50">
        <v>4.6420000000000003</v>
      </c>
      <c r="S50" t="s">
        <v>747</v>
      </c>
      <c r="T50">
        <v>7839</v>
      </c>
      <c r="U50">
        <v>240214</v>
      </c>
      <c r="V50">
        <v>30.643000000000001</v>
      </c>
      <c r="W50">
        <v>7.6360000000000001</v>
      </c>
    </row>
    <row r="51" spans="1:23" x14ac:dyDescent="0.3">
      <c r="A51" t="s">
        <v>604</v>
      </c>
      <c r="B51">
        <v>4541</v>
      </c>
      <c r="C51">
        <v>109606</v>
      </c>
      <c r="D51">
        <v>24.137</v>
      </c>
      <c r="E51">
        <v>3.484</v>
      </c>
      <c r="J51" t="s">
        <v>678</v>
      </c>
      <c r="K51">
        <v>5986</v>
      </c>
      <c r="L51">
        <v>124452</v>
      </c>
      <c r="M51">
        <v>20.791</v>
      </c>
      <c r="N51">
        <v>3.956</v>
      </c>
      <c r="S51" t="s">
        <v>748</v>
      </c>
      <c r="T51">
        <v>7473</v>
      </c>
      <c r="U51">
        <v>289527</v>
      </c>
      <c r="V51">
        <v>38.743000000000002</v>
      </c>
      <c r="W51">
        <v>9.2040000000000006</v>
      </c>
    </row>
    <row r="52" spans="1:23" x14ac:dyDescent="0.3">
      <c r="A52" t="s">
        <v>605</v>
      </c>
      <c r="B52">
        <v>5530</v>
      </c>
      <c r="C52">
        <v>135865</v>
      </c>
      <c r="D52">
        <v>24.568999999999999</v>
      </c>
      <c r="E52">
        <v>4.319</v>
      </c>
      <c r="J52" t="s">
        <v>679</v>
      </c>
      <c r="K52">
        <v>5412</v>
      </c>
      <c r="L52">
        <v>132260</v>
      </c>
      <c r="M52">
        <v>24.437999999999999</v>
      </c>
      <c r="N52">
        <v>4.2039999999999997</v>
      </c>
    </row>
    <row r="53" spans="1:23" x14ac:dyDescent="0.3">
      <c r="A53" t="s">
        <v>606</v>
      </c>
      <c r="B53">
        <v>8029</v>
      </c>
      <c r="C53">
        <v>313755</v>
      </c>
      <c r="D53">
        <v>39.078000000000003</v>
      </c>
      <c r="E53">
        <v>9.9740000000000002</v>
      </c>
      <c r="J53" t="s">
        <v>680</v>
      </c>
      <c r="K53">
        <v>5237</v>
      </c>
      <c r="L53">
        <v>125599</v>
      </c>
      <c r="M53">
        <v>23.983000000000001</v>
      </c>
      <c r="N53">
        <v>3.9929999999999999</v>
      </c>
      <c r="S53" t="s">
        <v>749</v>
      </c>
      <c r="T53">
        <v>6593</v>
      </c>
      <c r="U53">
        <v>260859</v>
      </c>
      <c r="V53">
        <v>39.566000000000003</v>
      </c>
      <c r="W53">
        <v>8.2919999999999998</v>
      </c>
    </row>
    <row r="54" spans="1:23" x14ac:dyDescent="0.3">
      <c r="A54" t="s">
        <v>607</v>
      </c>
      <c r="B54">
        <v>5886</v>
      </c>
      <c r="C54">
        <v>257010</v>
      </c>
      <c r="D54">
        <v>43.664999999999999</v>
      </c>
      <c r="E54">
        <v>8.17</v>
      </c>
      <c r="S54" t="s">
        <v>750</v>
      </c>
      <c r="T54">
        <v>4791</v>
      </c>
      <c r="U54">
        <v>255331</v>
      </c>
      <c r="V54">
        <v>53.293999999999997</v>
      </c>
      <c r="W54">
        <v>8.1170000000000009</v>
      </c>
    </row>
    <row r="55" spans="1:23" x14ac:dyDescent="0.3">
      <c r="A55" t="s">
        <v>608</v>
      </c>
      <c r="B55">
        <v>4641</v>
      </c>
      <c r="C55">
        <v>270626</v>
      </c>
      <c r="D55">
        <v>58.311999999999998</v>
      </c>
      <c r="E55">
        <v>8.6029999999999998</v>
      </c>
      <c r="J55" t="s">
        <v>681</v>
      </c>
      <c r="K55">
        <v>8109</v>
      </c>
      <c r="L55">
        <v>163964</v>
      </c>
      <c r="M55">
        <v>20.22</v>
      </c>
      <c r="N55">
        <v>5.2119999999999997</v>
      </c>
      <c r="S55" t="s">
        <v>751</v>
      </c>
      <c r="T55">
        <v>5023</v>
      </c>
      <c r="U55">
        <v>244253</v>
      </c>
      <c r="V55">
        <v>48.627000000000002</v>
      </c>
      <c r="W55">
        <v>7.7649999999999997</v>
      </c>
    </row>
    <row r="56" spans="1:23" x14ac:dyDescent="0.3">
      <c r="A56" t="s">
        <v>609</v>
      </c>
      <c r="B56">
        <v>4104</v>
      </c>
      <c r="C56">
        <v>256183</v>
      </c>
      <c r="D56">
        <v>62.423000000000002</v>
      </c>
      <c r="E56">
        <v>8.1440000000000001</v>
      </c>
      <c r="J56" t="s">
        <v>682</v>
      </c>
      <c r="K56">
        <v>4544</v>
      </c>
      <c r="L56">
        <v>155025</v>
      </c>
      <c r="M56">
        <v>34.116</v>
      </c>
      <c r="N56">
        <v>4.9279999999999999</v>
      </c>
      <c r="S56" t="s">
        <v>752</v>
      </c>
      <c r="T56">
        <v>6391</v>
      </c>
      <c r="U56">
        <v>246760</v>
      </c>
      <c r="V56">
        <v>38.610999999999997</v>
      </c>
      <c r="W56">
        <v>7.8440000000000003</v>
      </c>
    </row>
    <row r="57" spans="1:23" x14ac:dyDescent="0.3">
      <c r="A57" t="s">
        <v>610</v>
      </c>
      <c r="B57">
        <v>6941</v>
      </c>
      <c r="C57">
        <v>319142</v>
      </c>
      <c r="D57">
        <v>45.978999999999999</v>
      </c>
      <c r="E57">
        <v>10.145</v>
      </c>
      <c r="J57" t="s">
        <v>683</v>
      </c>
      <c r="K57">
        <v>5917</v>
      </c>
      <c r="L57">
        <v>113253</v>
      </c>
      <c r="M57">
        <v>19.14</v>
      </c>
      <c r="N57">
        <v>3.6</v>
      </c>
      <c r="S57" t="s">
        <v>753</v>
      </c>
      <c r="T57">
        <v>5137</v>
      </c>
      <c r="U57">
        <v>209820</v>
      </c>
      <c r="V57">
        <v>40.844999999999999</v>
      </c>
      <c r="W57">
        <v>6.67</v>
      </c>
    </row>
    <row r="58" spans="1:23" x14ac:dyDescent="0.3">
      <c r="J58" t="s">
        <v>684</v>
      </c>
      <c r="K58">
        <v>6383</v>
      </c>
      <c r="L58">
        <v>121130</v>
      </c>
      <c r="M58">
        <v>18.977</v>
      </c>
      <c r="N58">
        <v>3.851</v>
      </c>
      <c r="S58" t="s">
        <v>754</v>
      </c>
      <c r="T58">
        <v>5161</v>
      </c>
      <c r="U58">
        <v>149663</v>
      </c>
      <c r="V58">
        <v>28.998999999999999</v>
      </c>
      <c r="W58">
        <v>4.758</v>
      </c>
    </row>
    <row r="59" spans="1:23" x14ac:dyDescent="0.3">
      <c r="A59" t="s">
        <v>611</v>
      </c>
      <c r="B59">
        <v>6833</v>
      </c>
      <c r="C59">
        <v>253802</v>
      </c>
      <c r="D59">
        <v>37.143999999999998</v>
      </c>
      <c r="E59">
        <v>8.0679999999999996</v>
      </c>
      <c r="J59" t="s">
        <v>685</v>
      </c>
      <c r="K59">
        <v>6761</v>
      </c>
      <c r="L59">
        <v>223915</v>
      </c>
      <c r="M59">
        <v>33.119</v>
      </c>
      <c r="N59">
        <v>7.1180000000000003</v>
      </c>
      <c r="S59" t="s">
        <v>755</v>
      </c>
      <c r="T59">
        <v>5785</v>
      </c>
      <c r="U59">
        <v>236727</v>
      </c>
      <c r="V59">
        <v>40.920999999999999</v>
      </c>
      <c r="W59">
        <v>7.5250000000000004</v>
      </c>
    </row>
    <row r="60" spans="1:23" x14ac:dyDescent="0.3">
      <c r="A60" t="s">
        <v>612</v>
      </c>
      <c r="B60">
        <v>16397</v>
      </c>
      <c r="C60">
        <v>178262</v>
      </c>
      <c r="D60">
        <v>10.872</v>
      </c>
      <c r="E60">
        <v>5.6669999999999998</v>
      </c>
      <c r="J60" t="s">
        <v>686</v>
      </c>
      <c r="K60">
        <v>8691</v>
      </c>
      <c r="L60">
        <v>337367</v>
      </c>
      <c r="M60">
        <v>38.817999999999998</v>
      </c>
      <c r="N60">
        <v>10.725</v>
      </c>
      <c r="S60" t="s">
        <v>756</v>
      </c>
      <c r="T60">
        <v>6813</v>
      </c>
      <c r="U60">
        <v>251130</v>
      </c>
      <c r="V60">
        <v>36.86</v>
      </c>
      <c r="W60">
        <v>7.9829999999999997</v>
      </c>
    </row>
    <row r="61" spans="1:23" x14ac:dyDescent="0.3">
      <c r="A61" t="s">
        <v>613</v>
      </c>
      <c r="B61">
        <v>1405</v>
      </c>
      <c r="C61">
        <v>13850</v>
      </c>
      <c r="D61">
        <v>9.8580000000000005</v>
      </c>
      <c r="E61">
        <v>0.44</v>
      </c>
      <c r="J61" t="s">
        <v>687</v>
      </c>
      <c r="K61">
        <v>2871</v>
      </c>
      <c r="L61">
        <v>143326</v>
      </c>
      <c r="M61">
        <v>49.921999999999997</v>
      </c>
      <c r="N61">
        <v>4.556</v>
      </c>
      <c r="S61" t="s">
        <v>757</v>
      </c>
      <c r="T61">
        <v>5618</v>
      </c>
      <c r="U61">
        <v>153545</v>
      </c>
      <c r="V61">
        <v>27.331</v>
      </c>
      <c r="W61">
        <v>4.8810000000000002</v>
      </c>
    </row>
    <row r="62" spans="1:23" x14ac:dyDescent="0.3">
      <c r="A62" t="s">
        <v>613</v>
      </c>
      <c r="B62">
        <v>1405</v>
      </c>
      <c r="C62">
        <v>13850</v>
      </c>
      <c r="D62">
        <v>9.8580000000000005</v>
      </c>
      <c r="E62">
        <v>0.44</v>
      </c>
      <c r="J62" t="s">
        <v>688</v>
      </c>
      <c r="K62">
        <v>4502</v>
      </c>
      <c r="L62">
        <v>249196</v>
      </c>
      <c r="M62">
        <v>55.351999999999997</v>
      </c>
      <c r="N62">
        <v>7.9219999999999997</v>
      </c>
      <c r="S62" t="s">
        <v>758</v>
      </c>
      <c r="T62">
        <v>9751</v>
      </c>
      <c r="U62">
        <v>385583</v>
      </c>
      <c r="V62">
        <v>39.542999999999999</v>
      </c>
      <c r="W62">
        <v>12.257</v>
      </c>
    </row>
    <row r="63" spans="1:23" x14ac:dyDescent="0.3">
      <c r="A63" t="s">
        <v>614</v>
      </c>
      <c r="B63">
        <v>1124</v>
      </c>
      <c r="C63">
        <v>9205</v>
      </c>
      <c r="D63">
        <v>8.19</v>
      </c>
      <c r="E63">
        <v>0.29299999999999998</v>
      </c>
      <c r="J63" t="s">
        <v>689</v>
      </c>
      <c r="K63">
        <v>3992</v>
      </c>
      <c r="L63">
        <v>227235</v>
      </c>
      <c r="M63">
        <v>56.923000000000002</v>
      </c>
      <c r="N63">
        <v>7.2240000000000002</v>
      </c>
      <c r="S63" t="s">
        <v>759</v>
      </c>
      <c r="T63">
        <v>10330</v>
      </c>
      <c r="U63">
        <v>388110</v>
      </c>
      <c r="V63">
        <v>37.570999999999998</v>
      </c>
      <c r="W63">
        <v>12.337999999999999</v>
      </c>
    </row>
    <row r="64" spans="1:23" x14ac:dyDescent="0.3">
      <c r="A64" t="s">
        <v>615</v>
      </c>
      <c r="B64">
        <v>1999</v>
      </c>
      <c r="C64">
        <v>8115</v>
      </c>
      <c r="D64">
        <v>4.0599999999999996</v>
      </c>
      <c r="E64">
        <v>0.25800000000000001</v>
      </c>
      <c r="J64" t="s">
        <v>690</v>
      </c>
      <c r="K64">
        <v>4165</v>
      </c>
      <c r="L64">
        <v>256987</v>
      </c>
      <c r="M64">
        <v>61.701999999999998</v>
      </c>
      <c r="N64">
        <v>8.1690000000000005</v>
      </c>
      <c r="S64" t="s">
        <v>760</v>
      </c>
      <c r="T64">
        <v>7530</v>
      </c>
      <c r="U64">
        <v>290676</v>
      </c>
      <c r="V64">
        <v>38.601999999999997</v>
      </c>
      <c r="W64">
        <v>9.24</v>
      </c>
    </row>
    <row r="65" spans="1:23" x14ac:dyDescent="0.3">
      <c r="A65" t="s">
        <v>616</v>
      </c>
      <c r="B65">
        <v>1331</v>
      </c>
      <c r="C65">
        <v>13932</v>
      </c>
      <c r="D65">
        <v>10.467000000000001</v>
      </c>
      <c r="E65">
        <v>0.443</v>
      </c>
      <c r="J65" t="s">
        <v>691</v>
      </c>
      <c r="K65">
        <v>4355</v>
      </c>
      <c r="L65">
        <v>232381</v>
      </c>
      <c r="M65">
        <v>53.36</v>
      </c>
      <c r="N65">
        <v>7.3869999999999996</v>
      </c>
    </row>
    <row r="66" spans="1:23" x14ac:dyDescent="0.3">
      <c r="A66" t="s">
        <v>617</v>
      </c>
      <c r="B66">
        <v>2310</v>
      </c>
      <c r="C66">
        <v>103982</v>
      </c>
      <c r="D66">
        <v>45.014000000000003</v>
      </c>
      <c r="E66">
        <v>3.3050000000000002</v>
      </c>
      <c r="J66" t="s">
        <v>692</v>
      </c>
      <c r="K66">
        <v>5978</v>
      </c>
      <c r="L66">
        <v>344320</v>
      </c>
      <c r="M66">
        <v>57.597999999999999</v>
      </c>
      <c r="N66">
        <v>10.946</v>
      </c>
      <c r="S66" t="s">
        <v>761</v>
      </c>
      <c r="T66">
        <v>5946</v>
      </c>
      <c r="U66">
        <v>181857</v>
      </c>
      <c r="V66">
        <v>30.585000000000001</v>
      </c>
      <c r="W66">
        <v>5.7809999999999997</v>
      </c>
    </row>
    <row r="67" spans="1:23" x14ac:dyDescent="0.3">
      <c r="A67" t="s">
        <v>618</v>
      </c>
      <c r="B67">
        <v>2327</v>
      </c>
      <c r="C67">
        <v>95406</v>
      </c>
      <c r="D67">
        <v>41</v>
      </c>
      <c r="E67">
        <v>3.0329999999999999</v>
      </c>
      <c r="S67" t="s">
        <v>762</v>
      </c>
      <c r="T67">
        <v>7322</v>
      </c>
      <c r="U67">
        <v>238992</v>
      </c>
      <c r="V67">
        <v>32.64</v>
      </c>
      <c r="W67">
        <v>7.5970000000000004</v>
      </c>
    </row>
    <row r="68" spans="1:23" x14ac:dyDescent="0.3">
      <c r="A68" t="s">
        <v>619</v>
      </c>
      <c r="B68">
        <v>2409</v>
      </c>
      <c r="C68">
        <v>82045</v>
      </c>
      <c r="D68">
        <v>34.058</v>
      </c>
      <c r="E68">
        <v>2.6080000000000001</v>
      </c>
      <c r="J68" t="s">
        <v>693</v>
      </c>
      <c r="K68">
        <v>5030</v>
      </c>
      <c r="L68">
        <v>212303</v>
      </c>
      <c r="M68">
        <v>42.207000000000001</v>
      </c>
      <c r="N68">
        <v>6.7489999999999997</v>
      </c>
      <c r="S68" t="s">
        <v>763</v>
      </c>
      <c r="T68">
        <v>6296</v>
      </c>
      <c r="U68">
        <v>183248</v>
      </c>
      <c r="V68">
        <v>29.105</v>
      </c>
      <c r="W68">
        <v>5.8250000000000002</v>
      </c>
    </row>
    <row r="69" spans="1:23" x14ac:dyDescent="0.3">
      <c r="A69" t="s">
        <v>620</v>
      </c>
      <c r="B69">
        <v>2668</v>
      </c>
      <c r="C69">
        <v>110348</v>
      </c>
      <c r="D69">
        <v>41.36</v>
      </c>
      <c r="E69">
        <v>3.508</v>
      </c>
      <c r="J69" t="s">
        <v>694</v>
      </c>
      <c r="K69">
        <v>8303</v>
      </c>
      <c r="L69">
        <v>236978</v>
      </c>
      <c r="M69">
        <v>28.541</v>
      </c>
      <c r="N69">
        <v>7.5330000000000004</v>
      </c>
      <c r="S69" t="s">
        <v>764</v>
      </c>
      <c r="T69">
        <v>11353</v>
      </c>
      <c r="U69">
        <v>383261</v>
      </c>
      <c r="V69">
        <v>33.759</v>
      </c>
      <c r="W69">
        <v>12.183999999999999</v>
      </c>
    </row>
    <row r="70" spans="1:23" x14ac:dyDescent="0.3">
      <c r="J70" t="s">
        <v>695</v>
      </c>
      <c r="K70">
        <v>7195</v>
      </c>
      <c r="L70">
        <v>271743</v>
      </c>
      <c r="M70">
        <v>37.768000000000001</v>
      </c>
      <c r="N70">
        <v>8.6379999999999999</v>
      </c>
      <c r="S70" t="s">
        <v>765</v>
      </c>
      <c r="T70">
        <v>5133</v>
      </c>
      <c r="U70">
        <v>166115</v>
      </c>
      <c r="V70">
        <v>32.362000000000002</v>
      </c>
      <c r="W70">
        <v>5.2809999999999997</v>
      </c>
    </row>
    <row r="71" spans="1:23" x14ac:dyDescent="0.3">
      <c r="A71" t="s">
        <v>621</v>
      </c>
      <c r="B71">
        <v>2923</v>
      </c>
      <c r="C71">
        <v>239577</v>
      </c>
      <c r="D71">
        <v>81.962999999999994</v>
      </c>
      <c r="E71">
        <v>7.6159999999999997</v>
      </c>
      <c r="J71" t="s">
        <v>696</v>
      </c>
      <c r="K71">
        <v>5567</v>
      </c>
      <c r="L71">
        <v>228784</v>
      </c>
      <c r="M71">
        <v>41.095999999999997</v>
      </c>
      <c r="N71">
        <v>7.2729999999999997</v>
      </c>
      <c r="S71" t="s">
        <v>766</v>
      </c>
      <c r="T71">
        <v>5555</v>
      </c>
      <c r="U71">
        <v>139663</v>
      </c>
      <c r="V71">
        <v>25.141999999999999</v>
      </c>
      <c r="W71">
        <v>4.4400000000000004</v>
      </c>
    </row>
    <row r="72" spans="1:23" x14ac:dyDescent="0.3">
      <c r="A72" t="s">
        <v>622</v>
      </c>
      <c r="B72">
        <v>3649</v>
      </c>
      <c r="C72">
        <v>157943</v>
      </c>
      <c r="D72">
        <v>43.283999999999999</v>
      </c>
      <c r="E72">
        <v>5.0209999999999999</v>
      </c>
      <c r="J72" t="s">
        <v>697</v>
      </c>
      <c r="K72">
        <v>4831</v>
      </c>
      <c r="L72">
        <v>217377</v>
      </c>
      <c r="M72">
        <v>44.996000000000002</v>
      </c>
      <c r="N72">
        <v>6.91</v>
      </c>
      <c r="S72" t="s">
        <v>767</v>
      </c>
      <c r="T72">
        <v>5568</v>
      </c>
      <c r="U72">
        <v>140995</v>
      </c>
      <c r="V72">
        <v>25.321999999999999</v>
      </c>
      <c r="W72">
        <v>4.4820000000000002</v>
      </c>
    </row>
    <row r="73" spans="1:23" x14ac:dyDescent="0.3">
      <c r="A73" t="s">
        <v>623</v>
      </c>
      <c r="B73">
        <v>8449</v>
      </c>
      <c r="C73">
        <v>357381</v>
      </c>
      <c r="D73">
        <v>42.298999999999999</v>
      </c>
      <c r="E73">
        <v>11.361000000000001</v>
      </c>
      <c r="J73" t="s">
        <v>698</v>
      </c>
      <c r="K73">
        <v>5118</v>
      </c>
      <c r="L73">
        <v>187146</v>
      </c>
      <c r="M73">
        <v>36.566000000000003</v>
      </c>
      <c r="N73">
        <v>5.9489999999999998</v>
      </c>
      <c r="S73" t="s">
        <v>768</v>
      </c>
      <c r="T73">
        <v>3250</v>
      </c>
      <c r="U73">
        <v>223246</v>
      </c>
      <c r="V73">
        <v>68.691000000000003</v>
      </c>
      <c r="W73">
        <v>7.0970000000000004</v>
      </c>
    </row>
    <row r="74" spans="1:23" x14ac:dyDescent="0.3">
      <c r="A74" t="s">
        <v>624</v>
      </c>
      <c r="B74">
        <v>4453</v>
      </c>
      <c r="C74">
        <v>165394</v>
      </c>
      <c r="D74">
        <v>37.142000000000003</v>
      </c>
      <c r="E74">
        <v>5.258</v>
      </c>
      <c r="J74" t="s">
        <v>699</v>
      </c>
      <c r="K74">
        <v>8707</v>
      </c>
      <c r="L74">
        <v>401976</v>
      </c>
      <c r="M74">
        <v>46.167000000000002</v>
      </c>
      <c r="N74">
        <v>12.778</v>
      </c>
      <c r="S74" t="s">
        <v>769</v>
      </c>
      <c r="T74">
        <v>3068</v>
      </c>
      <c r="U74">
        <v>164827</v>
      </c>
      <c r="V74">
        <v>53.725000000000001</v>
      </c>
      <c r="W74">
        <v>5.24</v>
      </c>
    </row>
    <row r="75" spans="1:23" x14ac:dyDescent="0.3">
      <c r="A75" t="s">
        <v>625</v>
      </c>
      <c r="B75">
        <v>4829</v>
      </c>
      <c r="C75">
        <v>248724</v>
      </c>
      <c r="D75">
        <v>51.506</v>
      </c>
      <c r="E75">
        <v>7.907</v>
      </c>
      <c r="J75" t="s">
        <v>700</v>
      </c>
      <c r="K75">
        <v>7157</v>
      </c>
      <c r="L75">
        <v>245842</v>
      </c>
      <c r="M75">
        <v>34.35</v>
      </c>
      <c r="N75">
        <v>7.8150000000000004</v>
      </c>
      <c r="S75" t="s">
        <v>770</v>
      </c>
      <c r="T75">
        <v>4565</v>
      </c>
      <c r="U75">
        <v>134509</v>
      </c>
      <c r="V75">
        <v>29.465</v>
      </c>
      <c r="W75">
        <v>4.2759999999999998</v>
      </c>
    </row>
    <row r="76" spans="1:23" x14ac:dyDescent="0.3">
      <c r="A76" t="s">
        <v>626</v>
      </c>
      <c r="B76">
        <v>4036</v>
      </c>
      <c r="C76">
        <v>206797</v>
      </c>
      <c r="D76">
        <v>51.238</v>
      </c>
      <c r="E76">
        <v>6.5739999999999998</v>
      </c>
      <c r="J76" t="s">
        <v>701</v>
      </c>
      <c r="K76">
        <v>7796</v>
      </c>
      <c r="L76">
        <v>343670</v>
      </c>
      <c r="M76">
        <v>44.082999999999998</v>
      </c>
      <c r="N76">
        <v>10.925000000000001</v>
      </c>
      <c r="S76" t="s">
        <v>771</v>
      </c>
      <c r="T76">
        <v>8028</v>
      </c>
      <c r="U76">
        <v>295951</v>
      </c>
      <c r="V76">
        <v>36.865000000000002</v>
      </c>
      <c r="W76">
        <v>9.4079999999999995</v>
      </c>
    </row>
    <row r="77" spans="1:23" x14ac:dyDescent="0.3">
      <c r="A77" t="s">
        <v>627</v>
      </c>
      <c r="B77">
        <v>7454</v>
      </c>
      <c r="C77">
        <v>259549</v>
      </c>
      <c r="D77">
        <v>34.82</v>
      </c>
      <c r="E77">
        <v>8.2509999999999994</v>
      </c>
      <c r="J77" t="s">
        <v>702</v>
      </c>
      <c r="K77">
        <v>4668</v>
      </c>
      <c r="L77">
        <v>140745</v>
      </c>
      <c r="M77">
        <v>30.151</v>
      </c>
      <c r="N77">
        <v>4.4740000000000002</v>
      </c>
      <c r="S77" t="s">
        <v>772</v>
      </c>
      <c r="T77">
        <v>5401</v>
      </c>
      <c r="U77">
        <v>231964</v>
      </c>
      <c r="V77">
        <v>42.948</v>
      </c>
      <c r="W77">
        <v>7.3739999999999997</v>
      </c>
    </row>
    <row r="78" spans="1:23" x14ac:dyDescent="0.3">
      <c r="A78" t="s">
        <v>628</v>
      </c>
      <c r="B78">
        <v>3634</v>
      </c>
      <c r="C78">
        <v>199779</v>
      </c>
      <c r="D78">
        <v>54.975000000000001</v>
      </c>
      <c r="E78">
        <v>6.351</v>
      </c>
      <c r="J78" t="s">
        <v>703</v>
      </c>
      <c r="K78">
        <v>6950</v>
      </c>
      <c r="L78">
        <v>287815</v>
      </c>
      <c r="M78">
        <v>41.411999999999999</v>
      </c>
      <c r="N78">
        <v>9.1489999999999991</v>
      </c>
    </row>
    <row r="79" spans="1:23" x14ac:dyDescent="0.3">
      <c r="A79" t="s">
        <v>629</v>
      </c>
      <c r="B79">
        <v>3913</v>
      </c>
      <c r="C79">
        <v>217914</v>
      </c>
      <c r="D79">
        <v>55.69</v>
      </c>
      <c r="E79">
        <v>6.9269999999999996</v>
      </c>
      <c r="S79" t="s">
        <v>773</v>
      </c>
      <c r="T79">
        <v>8214</v>
      </c>
      <c r="U79">
        <v>209476</v>
      </c>
      <c r="V79">
        <v>25.501999999999999</v>
      </c>
      <c r="W79">
        <v>6.6589999999999998</v>
      </c>
    </row>
    <row r="80" spans="1:23" x14ac:dyDescent="0.3">
      <c r="A80" t="s">
        <v>630</v>
      </c>
      <c r="B80">
        <v>4700</v>
      </c>
      <c r="C80">
        <v>175977</v>
      </c>
      <c r="D80">
        <v>37.442</v>
      </c>
      <c r="E80">
        <v>5.5940000000000003</v>
      </c>
      <c r="J80" t="s">
        <v>704</v>
      </c>
      <c r="K80">
        <v>4654</v>
      </c>
      <c r="L80">
        <v>164419</v>
      </c>
      <c r="M80">
        <v>35.329000000000001</v>
      </c>
      <c r="N80">
        <v>5.2270000000000003</v>
      </c>
      <c r="S80" t="s">
        <v>774</v>
      </c>
      <c r="T80">
        <v>8652</v>
      </c>
      <c r="U80">
        <v>275307</v>
      </c>
      <c r="V80">
        <v>31.82</v>
      </c>
      <c r="W80">
        <v>8.7520000000000007</v>
      </c>
    </row>
    <row r="81" spans="1:23" x14ac:dyDescent="0.3">
      <c r="A81" t="s">
        <v>631</v>
      </c>
      <c r="B81">
        <v>5094</v>
      </c>
      <c r="C81">
        <v>204942</v>
      </c>
      <c r="D81">
        <v>40.231999999999999</v>
      </c>
      <c r="E81">
        <v>6.5149999999999997</v>
      </c>
      <c r="J81" t="s">
        <v>705</v>
      </c>
      <c r="K81">
        <v>4891</v>
      </c>
      <c r="L81">
        <v>198662</v>
      </c>
      <c r="M81">
        <v>40.618000000000002</v>
      </c>
      <c r="N81">
        <v>6.3150000000000004</v>
      </c>
      <c r="S81" t="s">
        <v>775</v>
      </c>
      <c r="T81">
        <v>10084</v>
      </c>
      <c r="U81">
        <v>291973</v>
      </c>
      <c r="V81">
        <v>28.954000000000001</v>
      </c>
      <c r="W81">
        <v>9.282</v>
      </c>
    </row>
    <row r="82" spans="1:23" x14ac:dyDescent="0.3">
      <c r="A82" t="s">
        <v>632</v>
      </c>
      <c r="B82">
        <v>5372</v>
      </c>
      <c r="C82">
        <v>318548</v>
      </c>
      <c r="D82">
        <v>59.298000000000002</v>
      </c>
      <c r="E82">
        <v>10.125999999999999</v>
      </c>
      <c r="J82" t="s">
        <v>706</v>
      </c>
      <c r="K82">
        <v>4184</v>
      </c>
      <c r="L82">
        <v>122858</v>
      </c>
      <c r="M82">
        <v>29.364000000000001</v>
      </c>
      <c r="N82">
        <v>3.9060000000000001</v>
      </c>
      <c r="S82" t="s">
        <v>776</v>
      </c>
      <c r="T82">
        <v>7119</v>
      </c>
      <c r="U82">
        <v>216124</v>
      </c>
      <c r="V82">
        <v>30.359000000000002</v>
      </c>
      <c r="W82">
        <v>6.87</v>
      </c>
    </row>
    <row r="83" spans="1:23" x14ac:dyDescent="0.3">
      <c r="J83" t="s">
        <v>707</v>
      </c>
      <c r="K83">
        <v>7734</v>
      </c>
      <c r="L83">
        <v>299685</v>
      </c>
      <c r="M83">
        <v>38.749000000000002</v>
      </c>
      <c r="N83">
        <v>9.5269999999999992</v>
      </c>
      <c r="S83" t="s">
        <v>777</v>
      </c>
      <c r="T83">
        <v>8318</v>
      </c>
      <c r="U83">
        <v>178380</v>
      </c>
      <c r="V83">
        <v>21.445</v>
      </c>
      <c r="W83">
        <v>5.6710000000000003</v>
      </c>
    </row>
    <row r="84" spans="1:23" x14ac:dyDescent="0.3">
      <c r="A84" t="s">
        <v>633</v>
      </c>
      <c r="B84">
        <v>5133</v>
      </c>
      <c r="C84">
        <v>221467</v>
      </c>
      <c r="D84">
        <v>43.146000000000001</v>
      </c>
      <c r="E84">
        <v>7.04</v>
      </c>
      <c r="J84" t="s">
        <v>708</v>
      </c>
      <c r="K84">
        <v>4477</v>
      </c>
      <c r="L84">
        <v>152917</v>
      </c>
      <c r="M84">
        <v>34.155999999999999</v>
      </c>
      <c r="N84">
        <v>4.8609999999999998</v>
      </c>
      <c r="S84" t="s">
        <v>778</v>
      </c>
      <c r="T84">
        <v>10639</v>
      </c>
      <c r="U84">
        <v>247380</v>
      </c>
      <c r="V84">
        <v>23.251999999999999</v>
      </c>
      <c r="W84">
        <v>7.8639999999999999</v>
      </c>
    </row>
    <row r="85" spans="1:23" x14ac:dyDescent="0.3">
      <c r="A85" t="s">
        <v>634</v>
      </c>
      <c r="B85">
        <v>3486</v>
      </c>
      <c r="C85">
        <v>242741</v>
      </c>
      <c r="D85">
        <v>69.632999999999996</v>
      </c>
      <c r="E85">
        <v>7.7169999999999996</v>
      </c>
      <c r="J85" t="s">
        <v>709</v>
      </c>
      <c r="K85">
        <v>5922</v>
      </c>
      <c r="L85">
        <v>219794</v>
      </c>
      <c r="M85">
        <v>37.115000000000002</v>
      </c>
      <c r="N85">
        <v>6.9870000000000001</v>
      </c>
      <c r="S85" t="s">
        <v>779</v>
      </c>
      <c r="T85">
        <v>8983</v>
      </c>
      <c r="U85">
        <v>222864</v>
      </c>
      <c r="V85">
        <v>24.81</v>
      </c>
      <c r="W85">
        <v>7.085</v>
      </c>
    </row>
    <row r="86" spans="1:23" x14ac:dyDescent="0.3">
      <c r="A86" t="s">
        <v>635</v>
      </c>
      <c r="B86">
        <v>2397</v>
      </c>
      <c r="C86">
        <v>141214</v>
      </c>
      <c r="D86">
        <v>58.912999999999997</v>
      </c>
      <c r="E86">
        <v>4.4889999999999999</v>
      </c>
      <c r="J86" t="s">
        <v>710</v>
      </c>
      <c r="K86">
        <v>4905</v>
      </c>
      <c r="L86">
        <v>134491</v>
      </c>
      <c r="M86">
        <v>27.419</v>
      </c>
      <c r="N86">
        <v>4.2750000000000004</v>
      </c>
      <c r="S86" t="s">
        <v>780</v>
      </c>
      <c r="T86">
        <v>7532</v>
      </c>
      <c r="U86">
        <v>180482</v>
      </c>
      <c r="V86">
        <v>23.962</v>
      </c>
      <c r="W86">
        <v>5.7370000000000001</v>
      </c>
    </row>
    <row r="87" spans="1:23" x14ac:dyDescent="0.3">
      <c r="A87" t="s">
        <v>636</v>
      </c>
      <c r="B87">
        <v>3598</v>
      </c>
      <c r="C87">
        <v>186060</v>
      </c>
      <c r="D87">
        <v>51.712000000000003</v>
      </c>
      <c r="E87">
        <v>5.915</v>
      </c>
      <c r="J87" t="s">
        <v>711</v>
      </c>
      <c r="K87">
        <v>5325</v>
      </c>
      <c r="L87">
        <v>191078</v>
      </c>
      <c r="M87">
        <v>35.883000000000003</v>
      </c>
      <c r="N87">
        <v>6.0739999999999998</v>
      </c>
      <c r="S87" t="s">
        <v>781</v>
      </c>
      <c r="T87">
        <v>3344</v>
      </c>
      <c r="U87">
        <v>111199</v>
      </c>
      <c r="V87">
        <v>33.253</v>
      </c>
      <c r="W87">
        <v>3.5350000000000001</v>
      </c>
    </row>
    <row r="88" spans="1:23" x14ac:dyDescent="0.3">
      <c r="A88" t="s">
        <v>637</v>
      </c>
      <c r="B88">
        <v>4737</v>
      </c>
      <c r="C88">
        <v>238128</v>
      </c>
      <c r="D88">
        <v>50.27</v>
      </c>
      <c r="E88">
        <v>7.57</v>
      </c>
      <c r="J88" t="s">
        <v>712</v>
      </c>
      <c r="K88">
        <v>5756</v>
      </c>
      <c r="L88">
        <v>193886</v>
      </c>
      <c r="M88">
        <v>33.683999999999997</v>
      </c>
      <c r="N88">
        <v>6.1630000000000003</v>
      </c>
      <c r="S88" t="s">
        <v>782</v>
      </c>
      <c r="T88">
        <v>3691</v>
      </c>
      <c r="U88">
        <v>89456</v>
      </c>
      <c r="V88">
        <v>24.236000000000001</v>
      </c>
      <c r="W88">
        <v>2.8439999999999999</v>
      </c>
    </row>
    <row r="89" spans="1:23" x14ac:dyDescent="0.3">
      <c r="A89" t="s">
        <v>638</v>
      </c>
      <c r="B89">
        <v>3127</v>
      </c>
      <c r="C89">
        <v>193973</v>
      </c>
      <c r="D89">
        <v>62.031999999999996</v>
      </c>
      <c r="E89">
        <v>6.1660000000000004</v>
      </c>
      <c r="J89" t="s">
        <v>713</v>
      </c>
      <c r="K89">
        <v>4595</v>
      </c>
      <c r="L89">
        <v>168770</v>
      </c>
      <c r="M89">
        <v>36.728999999999999</v>
      </c>
      <c r="N89">
        <v>5.3650000000000002</v>
      </c>
      <c r="S89" t="s">
        <v>783</v>
      </c>
      <c r="T89">
        <v>7157</v>
      </c>
      <c r="U89">
        <v>183950</v>
      </c>
      <c r="V89">
        <v>25.702000000000002</v>
      </c>
      <c r="W89">
        <v>5.8479999999999999</v>
      </c>
    </row>
    <row r="90" spans="1:23" x14ac:dyDescent="0.3">
      <c r="A90" t="s">
        <v>639</v>
      </c>
      <c r="B90">
        <v>3559</v>
      </c>
      <c r="C90">
        <v>79830</v>
      </c>
      <c r="D90">
        <v>22.43</v>
      </c>
      <c r="E90">
        <v>2.5379999999999998</v>
      </c>
      <c r="J90" t="s">
        <v>714</v>
      </c>
      <c r="K90">
        <v>4930</v>
      </c>
      <c r="L90">
        <v>179156</v>
      </c>
      <c r="M90">
        <v>36.340000000000003</v>
      </c>
      <c r="N90">
        <v>5.6950000000000003</v>
      </c>
      <c r="S90" t="s">
        <v>784</v>
      </c>
      <c r="T90">
        <v>6234</v>
      </c>
      <c r="U90">
        <v>145901</v>
      </c>
      <c r="V90">
        <v>23.404</v>
      </c>
      <c r="W90">
        <v>4.6379999999999999</v>
      </c>
    </row>
    <row r="91" spans="1:23" x14ac:dyDescent="0.3">
      <c r="A91" t="s">
        <v>640</v>
      </c>
      <c r="B91">
        <v>4486</v>
      </c>
      <c r="C91">
        <v>165149</v>
      </c>
      <c r="D91">
        <v>36.814</v>
      </c>
      <c r="E91">
        <v>5.25</v>
      </c>
    </row>
    <row r="92" spans="1:23" x14ac:dyDescent="0.3">
      <c r="A92" t="s">
        <v>641</v>
      </c>
      <c r="B92">
        <v>6576</v>
      </c>
      <c r="C92">
        <v>152042</v>
      </c>
      <c r="D92">
        <v>23.120999999999999</v>
      </c>
      <c r="E92">
        <v>4.8330000000000002</v>
      </c>
      <c r="J92" t="s">
        <v>715</v>
      </c>
      <c r="K92">
        <v>2965</v>
      </c>
      <c r="L92">
        <v>227532</v>
      </c>
      <c r="M92">
        <v>76.739000000000004</v>
      </c>
      <c r="N92">
        <v>7.2329999999999997</v>
      </c>
      <c r="S92" t="s">
        <v>785</v>
      </c>
      <c r="T92">
        <v>6996</v>
      </c>
      <c r="U92">
        <v>141258</v>
      </c>
      <c r="V92">
        <v>20.190999999999999</v>
      </c>
      <c r="W92">
        <v>4.49</v>
      </c>
    </row>
    <row r="93" spans="1:23" x14ac:dyDescent="0.3">
      <c r="A93" t="s">
        <v>642</v>
      </c>
      <c r="B93">
        <v>4579</v>
      </c>
      <c r="C93">
        <v>94458</v>
      </c>
      <c r="D93">
        <v>20.629000000000001</v>
      </c>
      <c r="E93">
        <v>3.0030000000000001</v>
      </c>
      <c r="J93" t="s">
        <v>716</v>
      </c>
      <c r="K93">
        <v>5312</v>
      </c>
      <c r="L93">
        <v>301921</v>
      </c>
      <c r="M93">
        <v>56.838000000000001</v>
      </c>
      <c r="N93">
        <v>9.5980000000000008</v>
      </c>
      <c r="S93" t="s">
        <v>786</v>
      </c>
      <c r="T93">
        <v>6111</v>
      </c>
      <c r="U93">
        <v>120522</v>
      </c>
      <c r="V93">
        <v>19.722000000000001</v>
      </c>
      <c r="W93">
        <v>3.831</v>
      </c>
    </row>
    <row r="94" spans="1:23" x14ac:dyDescent="0.3">
      <c r="A94" t="s">
        <v>643</v>
      </c>
      <c r="B94">
        <v>6506</v>
      </c>
      <c r="C94">
        <v>353160</v>
      </c>
      <c r="D94">
        <v>54.281999999999996</v>
      </c>
      <c r="E94">
        <v>11.227</v>
      </c>
      <c r="J94" t="s">
        <v>717</v>
      </c>
      <c r="K94">
        <v>4410</v>
      </c>
      <c r="L94">
        <v>274158</v>
      </c>
      <c r="M94">
        <v>62.167000000000002</v>
      </c>
      <c r="N94">
        <v>8.7149999999999999</v>
      </c>
      <c r="S94" t="s">
        <v>787</v>
      </c>
      <c r="T94">
        <v>6538</v>
      </c>
      <c r="U94">
        <v>161777</v>
      </c>
      <c r="V94">
        <v>24.744</v>
      </c>
      <c r="W94">
        <v>5.1429999999999998</v>
      </c>
    </row>
    <row r="95" spans="1:23" x14ac:dyDescent="0.3">
      <c r="A95" t="s">
        <v>644</v>
      </c>
      <c r="B95">
        <v>4197</v>
      </c>
      <c r="C95">
        <v>124860</v>
      </c>
      <c r="D95">
        <v>29.75</v>
      </c>
      <c r="E95">
        <v>3.9689999999999999</v>
      </c>
      <c r="J95" t="s">
        <v>718</v>
      </c>
      <c r="K95">
        <v>2623</v>
      </c>
      <c r="L95">
        <v>201993</v>
      </c>
      <c r="M95">
        <v>77.007999999999996</v>
      </c>
      <c r="N95">
        <v>6.4210000000000003</v>
      </c>
      <c r="S95" t="s">
        <v>788</v>
      </c>
      <c r="T95">
        <v>7911</v>
      </c>
      <c r="U95">
        <v>167993</v>
      </c>
      <c r="V95">
        <v>21.234999999999999</v>
      </c>
      <c r="W95">
        <v>5.34</v>
      </c>
    </row>
    <row r="96" spans="1:23" x14ac:dyDescent="0.3">
      <c r="J96" t="s">
        <v>719</v>
      </c>
      <c r="K96">
        <v>3134</v>
      </c>
      <c r="L96">
        <v>254525</v>
      </c>
      <c r="M96">
        <v>81.213999999999999</v>
      </c>
      <c r="N96">
        <v>8.0909999999999993</v>
      </c>
      <c r="S96" t="s">
        <v>789</v>
      </c>
      <c r="T96">
        <v>7773</v>
      </c>
      <c r="U96">
        <v>255824</v>
      </c>
      <c r="V96">
        <v>32.911999999999999</v>
      </c>
      <c r="W96">
        <v>8.1319999999999997</v>
      </c>
    </row>
    <row r="97" spans="1:23" x14ac:dyDescent="0.3">
      <c r="A97" t="s">
        <v>645</v>
      </c>
      <c r="B97">
        <v>6005</v>
      </c>
      <c r="C97">
        <v>256195</v>
      </c>
      <c r="D97">
        <v>42.664000000000001</v>
      </c>
      <c r="E97">
        <v>8.1440000000000001</v>
      </c>
      <c r="J97" t="s">
        <v>720</v>
      </c>
      <c r="K97">
        <v>4040</v>
      </c>
      <c r="L97">
        <v>277437</v>
      </c>
      <c r="M97">
        <v>68.673000000000002</v>
      </c>
      <c r="N97">
        <v>8.8190000000000008</v>
      </c>
      <c r="S97" t="s">
        <v>790</v>
      </c>
      <c r="T97">
        <v>6767</v>
      </c>
      <c r="U97">
        <v>187679</v>
      </c>
      <c r="V97">
        <v>27.734000000000002</v>
      </c>
      <c r="W97">
        <v>5.9660000000000002</v>
      </c>
    </row>
    <row r="98" spans="1:23" x14ac:dyDescent="0.3">
      <c r="A98" t="s">
        <v>646</v>
      </c>
      <c r="B98">
        <v>5216</v>
      </c>
      <c r="C98">
        <v>235270</v>
      </c>
      <c r="D98">
        <v>45.104999999999997</v>
      </c>
      <c r="E98">
        <v>7.4790000000000001</v>
      </c>
      <c r="J98" t="s">
        <v>721</v>
      </c>
      <c r="K98">
        <v>5562</v>
      </c>
      <c r="L98">
        <v>393859</v>
      </c>
      <c r="M98">
        <v>70.811999999999998</v>
      </c>
      <c r="N98">
        <v>12.52</v>
      </c>
      <c r="S98" t="s">
        <v>791</v>
      </c>
      <c r="T98">
        <v>7892</v>
      </c>
      <c r="U98">
        <v>326174</v>
      </c>
      <c r="V98">
        <v>41.33</v>
      </c>
      <c r="W98">
        <v>10.369</v>
      </c>
    </row>
    <row r="99" spans="1:23" x14ac:dyDescent="0.3">
      <c r="A99" t="s">
        <v>647</v>
      </c>
      <c r="B99">
        <v>5076</v>
      </c>
      <c r="C99">
        <v>234223</v>
      </c>
      <c r="D99">
        <v>46.143000000000001</v>
      </c>
      <c r="E99">
        <v>7.4459999999999997</v>
      </c>
      <c r="J99" t="s">
        <v>722</v>
      </c>
      <c r="K99">
        <v>7191</v>
      </c>
      <c r="L99">
        <v>314008</v>
      </c>
      <c r="M99">
        <v>43.667000000000002</v>
      </c>
      <c r="N99">
        <v>9.9819999999999993</v>
      </c>
      <c r="S99" t="s">
        <v>792</v>
      </c>
      <c r="T99">
        <v>4934</v>
      </c>
      <c r="U99">
        <v>235670</v>
      </c>
      <c r="V99">
        <v>47.764000000000003</v>
      </c>
      <c r="W99">
        <v>7.492</v>
      </c>
    </row>
    <row r="100" spans="1:23" x14ac:dyDescent="0.3">
      <c r="A100" t="s">
        <v>648</v>
      </c>
      <c r="B100">
        <v>3786</v>
      </c>
      <c r="C100">
        <v>161616</v>
      </c>
      <c r="D100">
        <v>42.688000000000002</v>
      </c>
      <c r="E100">
        <v>5.1379999999999999</v>
      </c>
      <c r="J100" t="s">
        <v>723</v>
      </c>
      <c r="K100">
        <v>4422</v>
      </c>
      <c r="L100">
        <v>206815</v>
      </c>
      <c r="M100">
        <v>46.77</v>
      </c>
      <c r="N100">
        <v>6.5739999999999998</v>
      </c>
      <c r="S100" t="s">
        <v>793</v>
      </c>
      <c r="T100">
        <v>7948</v>
      </c>
      <c r="U100">
        <v>308313</v>
      </c>
      <c r="V100">
        <v>38.790999999999997</v>
      </c>
      <c r="W100">
        <v>9.8010000000000002</v>
      </c>
    </row>
    <row r="101" spans="1:23" x14ac:dyDescent="0.3">
      <c r="A101" t="s">
        <v>649</v>
      </c>
      <c r="B101">
        <v>5531</v>
      </c>
      <c r="C101">
        <v>223077</v>
      </c>
      <c r="D101">
        <v>40.332000000000001</v>
      </c>
      <c r="E101">
        <v>7.0910000000000002</v>
      </c>
      <c r="J101" t="s">
        <v>724</v>
      </c>
      <c r="K101">
        <v>5807</v>
      </c>
      <c r="L101">
        <v>271428</v>
      </c>
      <c r="M101">
        <v>46.741999999999997</v>
      </c>
      <c r="N101">
        <v>8.6280000000000001</v>
      </c>
      <c r="S101" t="s">
        <v>794</v>
      </c>
      <c r="T101">
        <v>6328</v>
      </c>
      <c r="U101">
        <v>251401</v>
      </c>
      <c r="V101">
        <v>39.728000000000002</v>
      </c>
      <c r="W101">
        <v>7.992</v>
      </c>
    </row>
    <row r="102" spans="1:23" x14ac:dyDescent="0.3">
      <c r="A102" t="s">
        <v>650</v>
      </c>
      <c r="B102">
        <v>3854</v>
      </c>
      <c r="C102">
        <v>155576</v>
      </c>
      <c r="D102">
        <v>40.366999999999997</v>
      </c>
      <c r="E102">
        <v>4.9459999999999997</v>
      </c>
      <c r="J102" t="s">
        <v>725</v>
      </c>
      <c r="K102">
        <v>4065</v>
      </c>
      <c r="L102">
        <v>199140</v>
      </c>
      <c r="M102">
        <v>48.988999999999997</v>
      </c>
      <c r="N102">
        <v>6.33</v>
      </c>
      <c r="S102" t="s">
        <v>795</v>
      </c>
      <c r="T102">
        <v>7292</v>
      </c>
      <c r="U102">
        <v>249940</v>
      </c>
      <c r="V102">
        <v>34.276000000000003</v>
      </c>
      <c r="W102">
        <v>7.9450000000000003</v>
      </c>
    </row>
    <row r="103" spans="1:23" x14ac:dyDescent="0.3">
      <c r="A103" t="s">
        <v>651</v>
      </c>
      <c r="B103">
        <v>4181</v>
      </c>
      <c r="C103">
        <v>80121</v>
      </c>
      <c r="D103">
        <v>19.163</v>
      </c>
      <c r="E103">
        <v>2.5470000000000002</v>
      </c>
      <c r="J103" t="s">
        <v>726</v>
      </c>
      <c r="K103">
        <v>7092</v>
      </c>
      <c r="L103">
        <v>302260</v>
      </c>
      <c r="M103">
        <v>42.62</v>
      </c>
      <c r="N103">
        <v>9.609</v>
      </c>
    </row>
    <row r="104" spans="1:23" x14ac:dyDescent="0.3">
      <c r="A104" t="s">
        <v>652</v>
      </c>
      <c r="B104">
        <v>4081</v>
      </c>
      <c r="C104">
        <v>160977</v>
      </c>
      <c r="D104">
        <v>39.445</v>
      </c>
      <c r="E104">
        <v>5.117</v>
      </c>
    </row>
    <row r="105" spans="1:23" x14ac:dyDescent="0.3">
      <c r="A105" t="s">
        <v>653</v>
      </c>
      <c r="B105">
        <v>3828</v>
      </c>
      <c r="C105">
        <v>177572</v>
      </c>
      <c r="D105">
        <v>46.387999999999998</v>
      </c>
      <c r="E105">
        <v>5.6449999999999996</v>
      </c>
    </row>
    <row r="106" spans="1:23" x14ac:dyDescent="0.3">
      <c r="A106" t="s">
        <v>654</v>
      </c>
      <c r="B106">
        <v>4334</v>
      </c>
      <c r="C106">
        <v>172723</v>
      </c>
      <c r="D106">
        <v>39.853000000000002</v>
      </c>
      <c r="E106">
        <v>5.4909999999999997</v>
      </c>
    </row>
    <row r="107" spans="1:23" x14ac:dyDescent="0.3">
      <c r="A107" t="s">
        <v>655</v>
      </c>
      <c r="B107">
        <v>1984</v>
      </c>
      <c r="C107">
        <v>60091</v>
      </c>
      <c r="D107">
        <v>30.288</v>
      </c>
      <c r="E107">
        <v>1.91</v>
      </c>
    </row>
    <row r="108" spans="1:23" x14ac:dyDescent="0.3">
      <c r="A108" t="s">
        <v>656</v>
      </c>
      <c r="B108">
        <v>4344</v>
      </c>
      <c r="C108">
        <v>156783</v>
      </c>
      <c r="D108">
        <v>36.091999999999999</v>
      </c>
      <c r="E108">
        <v>4.984</v>
      </c>
    </row>
  </sheetData>
  <mergeCells count="6">
    <mergeCell ref="C2:H2"/>
    <mergeCell ref="L2:Q2"/>
    <mergeCell ref="U2:Z2"/>
    <mergeCell ref="B4:B23"/>
    <mergeCell ref="K4:K23"/>
    <mergeCell ref="T4:T23"/>
  </mergeCells>
  <hyperlinks>
    <hyperlink ref="A1" location="'Table of Contents'!A1" display="Home" xr:uid="{D25AEB2E-E4B0-43C5-8A5D-A8D2717542C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42BE-D27D-4DB2-8C0B-12A2CBBFA563}">
  <dimension ref="A1:D4"/>
  <sheetViews>
    <sheetView workbookViewId="0">
      <selection activeCell="E13" sqref="E13"/>
    </sheetView>
  </sheetViews>
  <sheetFormatPr defaultRowHeight="14.4" x14ac:dyDescent="0.3"/>
  <cols>
    <col min="2" max="4" width="14.88671875" bestFit="1" customWidth="1"/>
  </cols>
  <sheetData>
    <row r="1" spans="1:4" x14ac:dyDescent="0.3">
      <c r="A1" s="2" t="s">
        <v>52</v>
      </c>
    </row>
    <row r="2" spans="1:4" x14ac:dyDescent="0.3">
      <c r="A2" s="529"/>
      <c r="B2" s="529" t="s">
        <v>1302</v>
      </c>
      <c r="C2" s="529" t="s">
        <v>1303</v>
      </c>
      <c r="D2" s="529" t="s">
        <v>1306</v>
      </c>
    </row>
    <row r="3" spans="1:4" x14ac:dyDescent="0.3">
      <c r="A3" s="531" t="s">
        <v>148</v>
      </c>
      <c r="B3" s="528">
        <v>11.941309260000001</v>
      </c>
      <c r="C3" s="528">
        <v>2.6156941649999998</v>
      </c>
      <c r="D3" s="528">
        <v>4.1199226309999997</v>
      </c>
    </row>
    <row r="4" spans="1:4" x14ac:dyDescent="0.3">
      <c r="A4" s="531" t="s">
        <v>130</v>
      </c>
      <c r="B4" s="528">
        <v>15.695187170000001</v>
      </c>
      <c r="C4" s="528">
        <v>2.6193921850000002</v>
      </c>
      <c r="D4" s="528">
        <v>4.2580645160000001</v>
      </c>
    </row>
  </sheetData>
  <hyperlinks>
    <hyperlink ref="A1" location="'Table of Contents'!A1" display="Home" xr:uid="{E2EB01C6-7895-4543-8B77-3646C8A3F54E}"/>
  </hyperlink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50177" r:id="rId3">
          <object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3</xdr:col>
                <xdr:colOff>929640</xdr:colOff>
                <xdr:row>27</xdr:row>
                <xdr:rowOff>106680</xdr:rowOff>
              </to>
            </anchor>
          </objectPr>
        </oleObject>
      </mc:Choice>
      <mc:Fallback>
        <oleObject progId="Prism10.Document" shapeId="50177" r:id="rId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FC0B-6F9D-46B1-A4B0-7268AFD89638}">
  <dimension ref="A1:J54"/>
  <sheetViews>
    <sheetView workbookViewId="0"/>
  </sheetViews>
  <sheetFormatPr defaultRowHeight="14.4" x14ac:dyDescent="0.3"/>
  <sheetData>
    <row r="1" spans="1:10" x14ac:dyDescent="0.3">
      <c r="A1" s="2" t="s">
        <v>52</v>
      </c>
    </row>
    <row r="2" spans="1:10" x14ac:dyDescent="0.3">
      <c r="C2" t="s">
        <v>1105</v>
      </c>
      <c r="J2" t="s">
        <v>1106</v>
      </c>
    </row>
    <row r="18" spans="1:1" x14ac:dyDescent="0.3">
      <c r="A18" t="s">
        <v>1107</v>
      </c>
    </row>
    <row r="19" spans="1:1" x14ac:dyDescent="0.3">
      <c r="A19" t="s">
        <v>1108</v>
      </c>
    </row>
    <row r="37" spans="1:1" x14ac:dyDescent="0.3">
      <c r="A37" t="s">
        <v>1109</v>
      </c>
    </row>
    <row r="54" spans="2:2" x14ac:dyDescent="0.3">
      <c r="B54" t="s">
        <v>1110</v>
      </c>
    </row>
  </sheetData>
  <hyperlinks>
    <hyperlink ref="A1" location="'Table of Contents'!A1" display="Home" xr:uid="{A7D9DE4D-4504-4A54-8F47-F8AA66853696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2976-6651-4D8B-9F56-81ED7387E502}">
  <dimension ref="A1:D11"/>
  <sheetViews>
    <sheetView workbookViewId="0"/>
  </sheetViews>
  <sheetFormatPr defaultRowHeight="14.4" x14ac:dyDescent="0.3"/>
  <cols>
    <col min="1" max="1" width="27.88671875" bestFit="1" customWidth="1"/>
    <col min="2" max="2" width="12" bestFit="1" customWidth="1"/>
    <col min="3" max="3" width="16.21875" bestFit="1" customWidth="1"/>
  </cols>
  <sheetData>
    <row r="1" spans="1:4" x14ac:dyDescent="0.3">
      <c r="A1" s="2" t="s">
        <v>52</v>
      </c>
    </row>
    <row r="2" spans="1:4" x14ac:dyDescent="0.3">
      <c r="A2" s="1" t="s">
        <v>1317</v>
      </c>
    </row>
    <row r="3" spans="1:4" x14ac:dyDescent="0.3">
      <c r="B3" t="s">
        <v>1320</v>
      </c>
      <c r="C3" t="s">
        <v>1321</v>
      </c>
    </row>
    <row r="4" spans="1:4" x14ac:dyDescent="0.3">
      <c r="A4" s="535" t="s">
        <v>1318</v>
      </c>
      <c r="B4" s="535">
        <v>2.3913778230020302E-2</v>
      </c>
      <c r="C4" s="535">
        <f t="shared" ref="C4:C6" si="0">-LOG(B4)</f>
        <v>1.6213518026036271</v>
      </c>
    </row>
    <row r="5" spans="1:4" x14ac:dyDescent="0.3">
      <c r="A5" s="535" t="s">
        <v>1319</v>
      </c>
      <c r="B5" s="535">
        <v>1.7599293087659802E-2</v>
      </c>
      <c r="C5" s="535">
        <f t="shared" si="0"/>
        <v>1.7545047761798425</v>
      </c>
    </row>
    <row r="6" spans="1:4" x14ac:dyDescent="0.3">
      <c r="A6" s="535" t="s">
        <v>1322</v>
      </c>
      <c r="B6" s="535">
        <v>5.4517989824511802E-3</v>
      </c>
      <c r="C6" s="535">
        <f t="shared" si="0"/>
        <v>2.2634601657540308</v>
      </c>
    </row>
    <row r="7" spans="1:4" x14ac:dyDescent="0.3">
      <c r="A7" s="535"/>
      <c r="B7" s="535"/>
      <c r="C7" s="535"/>
    </row>
    <row r="9" spans="1:4" x14ac:dyDescent="0.3">
      <c r="A9" s="1" t="s">
        <v>1324</v>
      </c>
      <c r="D9" t="s">
        <v>1326</v>
      </c>
    </row>
    <row r="10" spans="1:4" x14ac:dyDescent="0.3">
      <c r="A10" s="535" t="s">
        <v>1323</v>
      </c>
      <c r="B10" s="535">
        <v>1.6120777891504699E-2</v>
      </c>
      <c r="C10" s="535">
        <f t="shared" ref="C10:C11" si="1">-LOG(B10)</f>
        <v>1.7926140055931512</v>
      </c>
      <c r="D10">
        <f t="shared" ref="D10:D11" si="2">-C10</f>
        <v>-1.7926140055931512</v>
      </c>
    </row>
    <row r="11" spans="1:4" x14ac:dyDescent="0.3">
      <c r="A11" s="535" t="s">
        <v>1325</v>
      </c>
      <c r="B11" s="536">
        <v>5.3735926305017402E-3</v>
      </c>
      <c r="C11" s="536">
        <f t="shared" si="1"/>
        <v>2.2697352603127996</v>
      </c>
      <c r="D11">
        <f t="shared" si="2"/>
        <v>-2.2697352603127996</v>
      </c>
    </row>
  </sheetData>
  <hyperlinks>
    <hyperlink ref="A1" location="'Table of Contents'!A1" display="Home" xr:uid="{09CEE303-13D6-4BA4-A112-EDA74ECB9308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9BE3-AD1A-4665-B046-E1718F878E57}">
  <dimension ref="A1:D12"/>
  <sheetViews>
    <sheetView workbookViewId="0"/>
  </sheetViews>
  <sheetFormatPr defaultRowHeight="14.4" x14ac:dyDescent="0.3"/>
  <cols>
    <col min="1" max="1" width="32.44140625" bestFit="1" customWidth="1"/>
    <col min="2" max="2" width="12" bestFit="1" customWidth="1"/>
    <col min="3" max="3" width="16.21875" bestFit="1" customWidth="1"/>
    <col min="4" max="4" width="12.6640625" bestFit="1" customWidth="1"/>
  </cols>
  <sheetData>
    <row r="1" spans="1:4" x14ac:dyDescent="0.3">
      <c r="A1" s="2" t="s">
        <v>52</v>
      </c>
    </row>
    <row r="2" spans="1:4" x14ac:dyDescent="0.3">
      <c r="A2" s="537" t="s">
        <v>1317</v>
      </c>
    </row>
    <row r="3" spans="1:4" x14ac:dyDescent="0.3">
      <c r="A3" t="s">
        <v>1327</v>
      </c>
      <c r="B3" t="s">
        <v>1320</v>
      </c>
      <c r="C3" t="s">
        <v>1321</v>
      </c>
    </row>
    <row r="4" spans="1:4" x14ac:dyDescent="0.3">
      <c r="A4" t="s">
        <v>1328</v>
      </c>
      <c r="B4">
        <v>1.3993278337916099E-2</v>
      </c>
      <c r="C4">
        <f>-LOG(B4)</f>
        <v>1.854080527304141</v>
      </c>
    </row>
    <row r="7" spans="1:4" x14ac:dyDescent="0.3">
      <c r="A7" s="537" t="s">
        <v>1324</v>
      </c>
    </row>
    <row r="8" spans="1:4" x14ac:dyDescent="0.3">
      <c r="A8" t="s">
        <v>1327</v>
      </c>
      <c r="B8" t="s">
        <v>1320</v>
      </c>
      <c r="C8" t="s">
        <v>1321</v>
      </c>
    </row>
    <row r="9" spans="1:4" x14ac:dyDescent="0.3">
      <c r="A9" t="s">
        <v>1331</v>
      </c>
      <c r="B9">
        <v>9.3819702238127096E-3</v>
      </c>
      <c r="C9">
        <f>-LOG(B9)</f>
        <v>2.0277059497361587</v>
      </c>
      <c r="D9">
        <f>-C9</f>
        <v>-2.0277059497361587</v>
      </c>
    </row>
    <row r="10" spans="1:4" x14ac:dyDescent="0.3">
      <c r="A10" t="s">
        <v>1330</v>
      </c>
      <c r="B10">
        <v>9.3819702238127096E-3</v>
      </c>
      <c r="C10">
        <f>-LOG(B10)</f>
        <v>2.0277059497361587</v>
      </c>
      <c r="D10">
        <f>-C10</f>
        <v>-2.0277059497361587</v>
      </c>
    </row>
    <row r="11" spans="1:4" x14ac:dyDescent="0.3">
      <c r="A11" t="s">
        <v>1322</v>
      </c>
      <c r="B11">
        <v>9.0703767318097706E-3</v>
      </c>
      <c r="C11">
        <f>-LOG(B11)</f>
        <v>2.0423746744450506</v>
      </c>
      <c r="D11">
        <f>-C11</f>
        <v>-2.0423746744450506</v>
      </c>
    </row>
    <row r="12" spans="1:4" x14ac:dyDescent="0.3">
      <c r="A12" t="s">
        <v>1329</v>
      </c>
      <c r="B12">
        <v>4.6998287847916896E-3</v>
      </c>
      <c r="C12">
        <f>-LOG(B12)</f>
        <v>2.3279179631652616</v>
      </c>
      <c r="D12">
        <f>-C12</f>
        <v>-2.3279179631652616</v>
      </c>
    </row>
  </sheetData>
  <hyperlinks>
    <hyperlink ref="A1" location="'Table of Contents'!A1" display="Home" xr:uid="{6D5567F0-4BC1-4409-A6AC-0591C3C00C71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01ED-A46B-4D7E-81EB-22A4B18FF1E9}">
  <dimension ref="A1:R270"/>
  <sheetViews>
    <sheetView zoomScale="88" workbookViewId="0">
      <selection activeCell="G1" sqref="G1"/>
    </sheetView>
  </sheetViews>
  <sheetFormatPr defaultRowHeight="14.4" x14ac:dyDescent="0.3"/>
  <cols>
    <col min="1" max="1" width="16" bestFit="1" customWidth="1"/>
    <col min="2" max="2" width="6.5546875" bestFit="1" customWidth="1"/>
    <col min="3" max="3" width="7.44140625" bestFit="1" customWidth="1"/>
    <col min="4" max="4" width="8" bestFit="1" customWidth="1"/>
    <col min="5" max="5" width="7.44140625" bestFit="1" customWidth="1"/>
    <col min="6" max="6" width="13" bestFit="1" customWidth="1"/>
    <col min="7" max="7" width="16" bestFit="1" customWidth="1"/>
    <col min="8" max="8" width="7" bestFit="1" customWidth="1"/>
    <col min="9" max="9" width="13.33203125" bestFit="1" customWidth="1"/>
    <col min="10" max="10" width="8" bestFit="1" customWidth="1"/>
    <col min="11" max="11" width="16" bestFit="1" customWidth="1"/>
    <col min="12" max="12" width="9.109375" bestFit="1" customWidth="1"/>
    <col min="13" max="13" width="12.33203125" bestFit="1" customWidth="1"/>
  </cols>
  <sheetData>
    <row r="1" spans="1:18" x14ac:dyDescent="0.3">
      <c r="G1" s="2" t="s">
        <v>52</v>
      </c>
    </row>
    <row r="2" spans="1:18" ht="15" thickBot="1" x14ac:dyDescent="0.35"/>
    <row r="3" spans="1:18" ht="21.6" thickBot="1" x14ac:dyDescent="0.35">
      <c r="A3" s="622" t="s">
        <v>1121</v>
      </c>
      <c r="B3" s="623"/>
      <c r="C3" s="623"/>
      <c r="D3" s="623"/>
      <c r="E3" s="623"/>
      <c r="F3" s="624"/>
      <c r="G3" s="628" t="s">
        <v>1112</v>
      </c>
      <c r="H3" s="629"/>
      <c r="I3" s="629"/>
      <c r="J3" s="629"/>
      <c r="K3" s="629"/>
      <c r="L3" s="630"/>
    </row>
    <row r="4" spans="1:18" ht="43.8" thickBot="1" x14ac:dyDescent="0.35">
      <c r="A4" s="189" t="s">
        <v>1111</v>
      </c>
      <c r="B4" s="190" t="s">
        <v>1122</v>
      </c>
      <c r="C4" s="191" t="s">
        <v>1123</v>
      </c>
      <c r="D4" s="191" t="s">
        <v>1124</v>
      </c>
      <c r="E4" s="191" t="s">
        <v>1125</v>
      </c>
      <c r="F4" s="191" t="s">
        <v>1126</v>
      </c>
      <c r="G4" s="222" t="s">
        <v>1111</v>
      </c>
      <c r="H4" s="223" t="s">
        <v>1122</v>
      </c>
      <c r="I4" s="224" t="s">
        <v>1123</v>
      </c>
      <c r="J4" s="224" t="s">
        <v>1124</v>
      </c>
      <c r="K4" s="224" t="s">
        <v>1125</v>
      </c>
      <c r="L4" s="224" t="s">
        <v>1126</v>
      </c>
      <c r="M4" s="178" t="s">
        <v>1113</v>
      </c>
      <c r="N4" s="178" t="s">
        <v>1130</v>
      </c>
      <c r="O4" s="178" t="s">
        <v>1132</v>
      </c>
      <c r="P4" s="178" t="s">
        <v>1114</v>
      </c>
      <c r="Q4" s="178" t="s">
        <v>1115</v>
      </c>
      <c r="R4" s="178" t="s">
        <v>1116</v>
      </c>
    </row>
    <row r="5" spans="1:18" ht="15" thickBot="1" x14ac:dyDescent="0.35">
      <c r="A5" s="185" t="s">
        <v>1127</v>
      </c>
      <c r="B5" s="3" t="s">
        <v>1128</v>
      </c>
      <c r="C5" s="186" t="e">
        <f>AVERAGE(B5:B7)</f>
        <v>#DIV/0!</v>
      </c>
      <c r="D5" s="186" t="e">
        <f>MEDIAN(B5:B7)</f>
        <v>#NUM!</v>
      </c>
      <c r="E5" s="186" t="e">
        <f>STDEV(B5:B7)</f>
        <v>#DIV/0!</v>
      </c>
      <c r="F5" s="3" t="s">
        <v>1129</v>
      </c>
      <c r="G5" s="185" t="s">
        <v>1127</v>
      </c>
      <c r="H5" s="213" t="s">
        <v>1128</v>
      </c>
      <c r="I5" s="186" t="e">
        <f>AVERAGE(H5:H7)</f>
        <v>#DIV/0!</v>
      </c>
      <c r="J5" s="186" t="e">
        <f>MEDIAN(H5:H7)</f>
        <v>#NUM!</v>
      </c>
      <c r="K5" s="186" t="e">
        <f>STDEV(H5:H7)</f>
        <v>#DIV/0!</v>
      </c>
      <c r="L5" s="213" t="s">
        <v>1129</v>
      </c>
      <c r="M5" s="182"/>
      <c r="N5" s="182"/>
      <c r="O5" s="182"/>
      <c r="P5" s="182"/>
      <c r="Q5" s="182"/>
      <c r="R5" s="183"/>
    </row>
    <row r="6" spans="1:18" ht="15" thickBot="1" x14ac:dyDescent="0.35">
      <c r="A6" s="192"/>
      <c r="B6" s="3" t="s">
        <v>1128</v>
      </c>
      <c r="C6" s="193"/>
      <c r="D6" s="193"/>
      <c r="E6" s="193"/>
      <c r="F6" s="3" t="s">
        <v>1129</v>
      </c>
      <c r="G6" s="192"/>
      <c r="H6" s="215" t="s">
        <v>1128</v>
      </c>
      <c r="I6" s="193"/>
      <c r="J6" s="193"/>
      <c r="K6" s="193"/>
      <c r="L6" s="215" t="s">
        <v>1129</v>
      </c>
      <c r="M6" s="184"/>
      <c r="N6" s="184"/>
      <c r="O6" s="184"/>
      <c r="P6" s="184"/>
      <c r="Q6" s="184"/>
      <c r="R6" s="183"/>
    </row>
    <row r="7" spans="1:18" ht="15" thickBot="1" x14ac:dyDescent="0.35">
      <c r="A7" s="194"/>
      <c r="B7" s="3" t="s">
        <v>1128</v>
      </c>
      <c r="C7" s="195"/>
      <c r="D7" s="195"/>
      <c r="E7" s="195"/>
      <c r="F7" s="3" t="s">
        <v>1129</v>
      </c>
      <c r="G7" s="194"/>
      <c r="H7" s="221" t="s">
        <v>1128</v>
      </c>
      <c r="I7" s="195"/>
      <c r="J7" s="195"/>
      <c r="K7" s="195"/>
      <c r="L7" s="221" t="s">
        <v>1129</v>
      </c>
      <c r="M7" s="184"/>
      <c r="N7" s="184"/>
      <c r="O7" s="184"/>
      <c r="P7" s="184"/>
      <c r="Q7" s="184"/>
      <c r="R7" s="183"/>
    </row>
    <row r="8" spans="1:18" ht="15" thickBot="1" x14ac:dyDescent="0.35">
      <c r="A8" s="196" t="s">
        <v>1117</v>
      </c>
      <c r="B8" s="183">
        <v>18.003692455005499</v>
      </c>
      <c r="C8" s="181">
        <f>AVERAGE(B8:B10)</f>
        <v>18.189695877024501</v>
      </c>
      <c r="D8" s="181">
        <f>MEDIAN(B8:B10)</f>
        <v>18.231539205722701</v>
      </c>
      <c r="E8" s="181">
        <f>STDEV(B8:B10)</f>
        <v>0.16901223279039038</v>
      </c>
      <c r="F8" s="197">
        <v>84.5</v>
      </c>
      <c r="G8" s="179" t="s">
        <v>1117</v>
      </c>
      <c r="H8" s="225">
        <v>22.334680224555999</v>
      </c>
      <c r="I8" s="180">
        <f>AVERAGE(H8:H10)</f>
        <v>22.449187359789434</v>
      </c>
      <c r="J8" s="180">
        <f>MEDIAN(H8:H10)</f>
        <v>22.4872898314106</v>
      </c>
      <c r="K8" s="180">
        <f>STDEV(H8:H10)</f>
        <v>0.10099840341488903</v>
      </c>
      <c r="L8" s="226">
        <v>78.5</v>
      </c>
      <c r="M8" s="187">
        <f>H8-B8</f>
        <v>4.3309877695505001</v>
      </c>
      <c r="N8" s="187">
        <f>AVERAGE(M8:M19)</f>
        <v>4.2432136727271335</v>
      </c>
      <c r="O8" s="182">
        <f>M8-N8</f>
        <v>8.7774096823366676E-2</v>
      </c>
      <c r="P8" s="187">
        <f t="shared" ref="P8" si="0">2^O8</f>
        <v>1.0627292547725593</v>
      </c>
      <c r="Q8" s="187">
        <f>1/P8</f>
        <v>0.94097343750456519</v>
      </c>
      <c r="R8" s="183">
        <f>Q8/$Q$8</f>
        <v>1</v>
      </c>
    </row>
    <row r="9" spans="1:18" ht="15" thickBot="1" x14ac:dyDescent="0.35">
      <c r="A9" s="198"/>
      <c r="B9" s="199">
        <v>18.333855970345301</v>
      </c>
      <c r="C9" s="200"/>
      <c r="D9" s="200"/>
      <c r="E9" s="200"/>
      <c r="F9" s="201">
        <v>84.5</v>
      </c>
      <c r="G9" s="227"/>
      <c r="H9" s="228">
        <v>22.4872898314106</v>
      </c>
      <c r="I9" s="229"/>
      <c r="J9" s="229"/>
      <c r="K9" s="229"/>
      <c r="L9" s="230">
        <v>78.5</v>
      </c>
      <c r="M9" s="187">
        <f t="shared" ref="M9:M19" si="1">H9-B9</f>
        <v>4.1534338610652988</v>
      </c>
      <c r="N9" s="187">
        <f t="shared" ref="N9:N19" si="2">$N$8</f>
        <v>4.2432136727271335</v>
      </c>
      <c r="O9" s="182">
        <f t="shared" ref="O9:O19" si="3">M9-N9</f>
        <v>-8.9779811661834685E-2</v>
      </c>
      <c r="P9" s="187">
        <f t="shared" ref="P9:P19" si="4">2^O9</f>
        <v>0.93966615286790867</v>
      </c>
      <c r="Q9" s="187">
        <f t="shared" ref="Q9:Q19" si="5">1/P9</f>
        <v>1.0642077475579486</v>
      </c>
      <c r="R9" s="183">
        <f t="shared" ref="R9:R19" si="6">Q9/$Q$8</f>
        <v>1.1309647064854427</v>
      </c>
    </row>
    <row r="10" spans="1:18" ht="15" thickBot="1" x14ac:dyDescent="0.35">
      <c r="A10" s="202"/>
      <c r="B10" s="203">
        <v>18.231539205722701</v>
      </c>
      <c r="C10" s="204"/>
      <c r="D10" s="204"/>
      <c r="E10" s="204"/>
      <c r="F10" s="205">
        <v>84.5</v>
      </c>
      <c r="G10" s="231"/>
      <c r="H10" s="232">
        <v>22.5255920234017</v>
      </c>
      <c r="I10" s="233"/>
      <c r="J10" s="233"/>
      <c r="K10" s="233"/>
      <c r="L10" s="234">
        <v>78.5</v>
      </c>
      <c r="M10" s="187">
        <f t="shared" si="1"/>
        <v>4.2940528176789989</v>
      </c>
      <c r="N10" s="187">
        <f t="shared" si="2"/>
        <v>4.2432136727271335</v>
      </c>
      <c r="O10" s="182">
        <f t="shared" si="3"/>
        <v>5.0839144951865478E-2</v>
      </c>
      <c r="P10" s="187">
        <f t="shared" si="4"/>
        <v>1.0358672618338147</v>
      </c>
      <c r="Q10" s="187">
        <f t="shared" si="5"/>
        <v>0.96537465449934357</v>
      </c>
      <c r="R10" s="183">
        <f t="shared" si="6"/>
        <v>1.0259318871524044</v>
      </c>
    </row>
    <row r="11" spans="1:18" ht="15" thickBot="1" x14ac:dyDescent="0.35">
      <c r="A11" s="196" t="s">
        <v>1118</v>
      </c>
      <c r="B11" s="183">
        <v>17.2373349950049</v>
      </c>
      <c r="C11" s="181">
        <f>AVERAGE(B11:B13)</f>
        <v>17.3343007949751</v>
      </c>
      <c r="D11" s="181">
        <f>MEDIAN(B11:B13)</f>
        <v>17.3122748095265</v>
      </c>
      <c r="E11" s="181">
        <f>STDEV(B11:B13)</f>
        <v>0.10965070769492626</v>
      </c>
      <c r="F11" s="206">
        <v>84.5</v>
      </c>
      <c r="G11" s="179" t="s">
        <v>1118</v>
      </c>
      <c r="H11" s="225">
        <v>21.151751506766701</v>
      </c>
      <c r="I11" s="180">
        <f>AVERAGE(H11:H13)</f>
        <v>21.190573068355633</v>
      </c>
      <c r="J11" s="180">
        <f>MEDIAN(H11:H13)</f>
        <v>21.205857711459</v>
      </c>
      <c r="K11" s="180">
        <f>STDEV(H11:H13)</f>
        <v>3.3872706496505915E-2</v>
      </c>
      <c r="L11" s="235">
        <v>78.5</v>
      </c>
      <c r="M11" s="187">
        <f t="shared" si="1"/>
        <v>3.9144165117618002</v>
      </c>
      <c r="N11" s="187">
        <f t="shared" si="2"/>
        <v>4.2432136727271335</v>
      </c>
      <c r="O11" s="182">
        <f t="shared" si="3"/>
        <v>-0.32879716096533329</v>
      </c>
      <c r="P11" s="187">
        <f t="shared" si="4"/>
        <v>0.79620003448874532</v>
      </c>
      <c r="Q11" s="187">
        <f t="shared" si="5"/>
        <v>1.2559657833249385</v>
      </c>
      <c r="R11" s="183">
        <f t="shared" si="6"/>
        <v>1.3347515809327455</v>
      </c>
    </row>
    <row r="12" spans="1:18" ht="15" thickBot="1" x14ac:dyDescent="0.35">
      <c r="A12" s="198"/>
      <c r="B12" s="199">
        <v>17.453292580393899</v>
      </c>
      <c r="C12" s="200"/>
      <c r="D12" s="200"/>
      <c r="E12" s="200"/>
      <c r="F12" s="207">
        <v>84.5</v>
      </c>
      <c r="G12" s="227"/>
      <c r="H12" s="228">
        <v>21.214109986841201</v>
      </c>
      <c r="I12" s="229"/>
      <c r="J12" s="229"/>
      <c r="K12" s="229"/>
      <c r="L12" s="236">
        <v>78.5</v>
      </c>
      <c r="M12" s="187">
        <f t="shared" si="1"/>
        <v>3.7608174064473019</v>
      </c>
      <c r="N12" s="187">
        <f t="shared" si="2"/>
        <v>4.2432136727271335</v>
      </c>
      <c r="O12" s="182">
        <f t="shared" si="3"/>
        <v>-0.48239626627983156</v>
      </c>
      <c r="P12" s="187">
        <f t="shared" si="4"/>
        <v>0.7157877375675249</v>
      </c>
      <c r="Q12" s="187">
        <f t="shared" si="5"/>
        <v>1.3970622120439211</v>
      </c>
      <c r="R12" s="183">
        <f t="shared" si="6"/>
        <v>1.4846988834763395</v>
      </c>
    </row>
    <row r="13" spans="1:18" ht="15" thickBot="1" x14ac:dyDescent="0.35">
      <c r="A13" s="202"/>
      <c r="B13" s="203">
        <v>17.3122748095265</v>
      </c>
      <c r="C13" s="204"/>
      <c r="D13" s="204"/>
      <c r="E13" s="204"/>
      <c r="F13" s="208">
        <v>84.5</v>
      </c>
      <c r="G13" s="231"/>
      <c r="H13" s="232">
        <v>21.205857711459</v>
      </c>
      <c r="I13" s="233"/>
      <c r="J13" s="233"/>
      <c r="K13" s="233"/>
      <c r="L13" s="237">
        <v>79</v>
      </c>
      <c r="M13" s="187">
        <f t="shared" si="1"/>
        <v>3.8935829019325006</v>
      </c>
      <c r="N13" s="187">
        <f t="shared" si="2"/>
        <v>4.2432136727271335</v>
      </c>
      <c r="O13" s="182">
        <f t="shared" si="3"/>
        <v>-0.34963077079463289</v>
      </c>
      <c r="P13" s="187">
        <f t="shared" si="4"/>
        <v>0.78478492234567643</v>
      </c>
      <c r="Q13" s="187">
        <f t="shared" si="5"/>
        <v>1.2742344705235393</v>
      </c>
      <c r="R13" s="183">
        <f t="shared" si="6"/>
        <v>1.3541662492649877</v>
      </c>
    </row>
    <row r="14" spans="1:18" ht="15" thickBot="1" x14ac:dyDescent="0.35">
      <c r="A14" s="196" t="s">
        <v>1119</v>
      </c>
      <c r="B14" s="183">
        <v>17.046156442377001</v>
      </c>
      <c r="C14" s="181">
        <f>AVERAGE(B14:B16)</f>
        <v>16.9681132767851</v>
      </c>
      <c r="D14" s="181">
        <f>MEDIAN(B14:B16)</f>
        <v>17.046156442377001</v>
      </c>
      <c r="E14" s="181">
        <f>STDEV(B14:B16)</f>
        <v>0.21736414260444628</v>
      </c>
      <c r="F14" s="206">
        <v>84.5</v>
      </c>
      <c r="G14" s="179" t="s">
        <v>1119</v>
      </c>
      <c r="H14" s="225">
        <v>21.529352230294698</v>
      </c>
      <c r="I14" s="180">
        <f>AVERAGE(H14:H16)</f>
        <v>21.492891433829133</v>
      </c>
      <c r="J14" s="180">
        <f>MEDIAN(H14:H16)</f>
        <v>21.529352230294698</v>
      </c>
      <c r="K14" s="180">
        <f>STDEV(H14:H16)</f>
        <v>7.9621419893844053E-2</v>
      </c>
      <c r="L14" s="235">
        <v>78.5</v>
      </c>
      <c r="M14" s="187">
        <f t="shared" si="1"/>
        <v>4.4831957879176976</v>
      </c>
      <c r="N14" s="187">
        <f t="shared" si="2"/>
        <v>4.2432136727271335</v>
      </c>
      <c r="O14" s="182">
        <f t="shared" si="3"/>
        <v>0.23998211519056412</v>
      </c>
      <c r="P14" s="187">
        <f t="shared" si="4"/>
        <v>1.1809780209842697</v>
      </c>
      <c r="Q14" s="187">
        <f t="shared" si="5"/>
        <v>0.84675580936431305</v>
      </c>
      <c r="R14" s="183">
        <f t="shared" si="6"/>
        <v>0.89987217026007171</v>
      </c>
    </row>
    <row r="15" spans="1:18" ht="15" thickBot="1" x14ac:dyDescent="0.35">
      <c r="A15" s="198"/>
      <c r="B15" s="199">
        <v>16.722502442772001</v>
      </c>
      <c r="C15" s="200"/>
      <c r="D15" s="200"/>
      <c r="E15" s="200"/>
      <c r="F15" s="207">
        <v>84.5</v>
      </c>
      <c r="G15" s="227"/>
      <c r="H15" s="228">
        <v>21.401568435104</v>
      </c>
      <c r="I15" s="229"/>
      <c r="J15" s="229"/>
      <c r="K15" s="229"/>
      <c r="L15" s="236">
        <v>79</v>
      </c>
      <c r="M15" s="187">
        <f t="shared" si="1"/>
        <v>4.6790659923319993</v>
      </c>
      <c r="N15" s="187">
        <f t="shared" si="2"/>
        <v>4.2432136727271335</v>
      </c>
      <c r="O15" s="182">
        <f t="shared" si="3"/>
        <v>0.43585231960486581</v>
      </c>
      <c r="P15" s="187">
        <f t="shared" si="4"/>
        <v>1.3527097548440279</v>
      </c>
      <c r="Q15" s="187">
        <f t="shared" si="5"/>
        <v>0.73925688524017741</v>
      </c>
      <c r="R15" s="183">
        <f t="shared" si="6"/>
        <v>0.78562991873677712</v>
      </c>
    </row>
    <row r="16" spans="1:18" ht="15" thickBot="1" x14ac:dyDescent="0.35">
      <c r="A16" s="209"/>
      <c r="B16" s="210">
        <v>17.1356809452063</v>
      </c>
      <c r="C16" s="211"/>
      <c r="D16" s="211"/>
      <c r="E16" s="211"/>
      <c r="F16" s="212">
        <v>84.5</v>
      </c>
      <c r="G16" s="238"/>
      <c r="H16" s="239">
        <v>21.5477536360887</v>
      </c>
      <c r="I16" s="240"/>
      <c r="J16" s="240"/>
      <c r="K16" s="240"/>
      <c r="L16" s="241">
        <v>78.5</v>
      </c>
      <c r="M16" s="187">
        <f t="shared" si="1"/>
        <v>4.4120726908824004</v>
      </c>
      <c r="N16" s="187">
        <f t="shared" si="2"/>
        <v>4.2432136727271335</v>
      </c>
      <c r="O16" s="182">
        <f t="shared" si="3"/>
        <v>0.16885901815526694</v>
      </c>
      <c r="P16" s="187">
        <f t="shared" si="4"/>
        <v>1.1241690632967529</v>
      </c>
      <c r="Q16" s="187">
        <f t="shared" si="5"/>
        <v>0.88954591675685057</v>
      </c>
      <c r="R16" s="183">
        <f t="shared" si="6"/>
        <v>0.94534646920098087</v>
      </c>
    </row>
    <row r="17" spans="1:18" ht="15" thickBot="1" x14ac:dyDescent="0.35">
      <c r="A17" s="185" t="s">
        <v>1120</v>
      </c>
      <c r="B17" s="213">
        <v>17.776862092690799</v>
      </c>
      <c r="C17" s="186">
        <f>AVERAGE(B17:B19)</f>
        <v>17.716615758356998</v>
      </c>
      <c r="D17" s="186">
        <f>MEDIAN(B17:B19)</f>
        <v>17.742128013715199</v>
      </c>
      <c r="E17" s="186">
        <f>STDEV(B17:B19)</f>
        <v>7.6272641491175408E-2</v>
      </c>
      <c r="F17" s="214">
        <v>84.5</v>
      </c>
      <c r="G17" s="185" t="s">
        <v>1120</v>
      </c>
      <c r="H17" s="213">
        <v>21.975324299211898</v>
      </c>
      <c r="I17" s="186">
        <f>AVERAGE(H17:H19)</f>
        <v>22.048928536076033</v>
      </c>
      <c r="J17" s="186">
        <f>MEDIAN(H17:H19)</f>
        <v>21.975324299211898</v>
      </c>
      <c r="K17" s="186">
        <f>STDEV(H17:H19)</f>
        <v>0.14550933843988076</v>
      </c>
      <c r="L17" s="214">
        <v>79</v>
      </c>
      <c r="M17" s="187">
        <f t="shared" si="1"/>
        <v>4.1984622065210999</v>
      </c>
      <c r="N17" s="187">
        <f t="shared" si="2"/>
        <v>4.2432136727271335</v>
      </c>
      <c r="O17" s="182">
        <f t="shared" si="3"/>
        <v>-4.4751466206033541E-2</v>
      </c>
      <c r="P17" s="187">
        <f t="shared" si="4"/>
        <v>0.9694568113587726</v>
      </c>
      <c r="Q17" s="187">
        <f t="shared" si="5"/>
        <v>1.031505466033519</v>
      </c>
      <c r="R17" s="183">
        <f t="shared" si="6"/>
        <v>1.0962110352116232</v>
      </c>
    </row>
    <row r="18" spans="1:18" ht="15" thickBot="1" x14ac:dyDescent="0.35">
      <c r="A18" s="188"/>
      <c r="B18" s="215">
        <v>17.742128013715199</v>
      </c>
      <c r="C18" s="193"/>
      <c r="D18" s="193"/>
      <c r="E18" s="193"/>
      <c r="F18" s="216">
        <v>84.5</v>
      </c>
      <c r="G18" s="188"/>
      <c r="H18" s="215">
        <v>22.216535011507201</v>
      </c>
      <c r="I18" s="193"/>
      <c r="J18" s="193"/>
      <c r="K18" s="193"/>
      <c r="L18" s="216">
        <v>78.5</v>
      </c>
      <c r="M18" s="187">
        <f t="shared" si="1"/>
        <v>4.474406997792002</v>
      </c>
      <c r="N18" s="187">
        <f t="shared" si="2"/>
        <v>4.2432136727271335</v>
      </c>
      <c r="O18" s="182">
        <f t="shared" si="3"/>
        <v>0.23119332506486856</v>
      </c>
      <c r="P18" s="187">
        <f t="shared" si="4"/>
        <v>1.1738054608717559</v>
      </c>
      <c r="Q18" s="187">
        <f t="shared" si="5"/>
        <v>0.85192992649508126</v>
      </c>
      <c r="R18" s="183">
        <f t="shared" si="6"/>
        <v>0.90537085590255895</v>
      </c>
    </row>
    <row r="19" spans="1:18" ht="15" thickBot="1" x14ac:dyDescent="0.35">
      <c r="A19" s="217"/>
      <c r="B19" s="218">
        <v>17.630857168664999</v>
      </c>
      <c r="C19" s="219"/>
      <c r="D19" s="219"/>
      <c r="E19" s="219"/>
      <c r="F19" s="220">
        <v>84.5</v>
      </c>
      <c r="G19" s="217"/>
      <c r="H19" s="218">
        <v>21.954926297509001</v>
      </c>
      <c r="I19" s="219"/>
      <c r="J19" s="219"/>
      <c r="K19" s="219"/>
      <c r="L19" s="220">
        <v>79</v>
      </c>
      <c r="M19" s="187">
        <f t="shared" si="1"/>
        <v>4.3240691288440019</v>
      </c>
      <c r="N19" s="187">
        <f t="shared" si="2"/>
        <v>4.2432136727271335</v>
      </c>
      <c r="O19" s="182">
        <f t="shared" si="3"/>
        <v>8.0855456116868396E-2</v>
      </c>
      <c r="P19" s="187">
        <f t="shared" si="4"/>
        <v>1.0576449926623486</v>
      </c>
      <c r="Q19" s="187">
        <f t="shared" si="5"/>
        <v>0.9454968415089432</v>
      </c>
      <c r="R19" s="183">
        <f t="shared" si="6"/>
        <v>1.0048071537666079</v>
      </c>
    </row>
    <row r="20" spans="1:18" ht="15" thickBot="1" x14ac:dyDescent="0.35"/>
    <row r="21" spans="1:18" ht="21.6" thickBot="1" x14ac:dyDescent="0.35">
      <c r="A21" s="622" t="s">
        <v>1121</v>
      </c>
      <c r="B21" s="623"/>
      <c r="C21" s="623"/>
      <c r="D21" s="623"/>
      <c r="E21" s="623"/>
      <c r="F21" s="624"/>
      <c r="G21" s="625" t="s">
        <v>1131</v>
      </c>
      <c r="H21" s="626"/>
      <c r="I21" s="626"/>
      <c r="J21" s="626"/>
      <c r="K21" s="626"/>
      <c r="L21" s="627"/>
    </row>
    <row r="22" spans="1:18" ht="43.8" thickBot="1" x14ac:dyDescent="0.35">
      <c r="A22" s="189" t="s">
        <v>1111</v>
      </c>
      <c r="B22" s="190" t="s">
        <v>1122</v>
      </c>
      <c r="C22" s="191" t="s">
        <v>1123</v>
      </c>
      <c r="D22" s="191" t="s">
        <v>1124</v>
      </c>
      <c r="E22" s="191" t="s">
        <v>1125</v>
      </c>
      <c r="F22" s="191" t="s">
        <v>1126</v>
      </c>
      <c r="G22" s="242" t="s">
        <v>1111</v>
      </c>
      <c r="H22" s="243" t="s">
        <v>1122</v>
      </c>
      <c r="I22" s="244" t="s">
        <v>1123</v>
      </c>
      <c r="J22" s="244" t="s">
        <v>1124</v>
      </c>
      <c r="K22" s="244" t="s">
        <v>1125</v>
      </c>
      <c r="L22" s="244" t="s">
        <v>1126</v>
      </c>
      <c r="M22" s="178" t="s">
        <v>1113</v>
      </c>
      <c r="N22" s="178" t="s">
        <v>1130</v>
      </c>
      <c r="O22" s="178" t="s">
        <v>1132</v>
      </c>
      <c r="P22" s="178" t="s">
        <v>1114</v>
      </c>
      <c r="Q22" s="178" t="s">
        <v>1115</v>
      </c>
      <c r="R22" s="178" t="s">
        <v>1116</v>
      </c>
    </row>
    <row r="23" spans="1:18" ht="15" thickBot="1" x14ac:dyDescent="0.35">
      <c r="A23" s="185" t="s">
        <v>1127</v>
      </c>
      <c r="B23" s="3" t="s">
        <v>1128</v>
      </c>
      <c r="C23" s="186">
        <f>AVERAGE(B23:B25)</f>
        <v>34.970352429999998</v>
      </c>
      <c r="D23" s="186">
        <f>MEDIAN(B23:B25)</f>
        <v>34.970352429999998</v>
      </c>
      <c r="E23" s="186" t="e">
        <f>STDEV(B23:B25)</f>
        <v>#DIV/0!</v>
      </c>
      <c r="F23" s="3" t="s">
        <v>1129</v>
      </c>
      <c r="G23" s="185" t="s">
        <v>1127</v>
      </c>
      <c r="H23" s="213" t="s">
        <v>1128</v>
      </c>
      <c r="I23" s="186" t="e">
        <f>AVERAGE(H23:H25)</f>
        <v>#DIV/0!</v>
      </c>
      <c r="J23" s="186" t="e">
        <f>MEDIAN(H23:H25)</f>
        <v>#NUM!</v>
      </c>
      <c r="K23" s="186" t="e">
        <f>STDEV(H23:H25)</f>
        <v>#DIV/0!</v>
      </c>
      <c r="L23" s="213">
        <v>83.5</v>
      </c>
      <c r="M23" s="182"/>
      <c r="N23" s="182"/>
      <c r="O23" s="182"/>
      <c r="P23" s="182"/>
      <c r="Q23" s="182"/>
      <c r="R23" s="183"/>
    </row>
    <row r="24" spans="1:18" ht="15" thickBot="1" x14ac:dyDescent="0.35">
      <c r="A24" s="192"/>
      <c r="B24" s="3" t="s">
        <v>1128</v>
      </c>
      <c r="C24" s="193"/>
      <c r="D24" s="193"/>
      <c r="E24" s="193"/>
      <c r="F24" s="3" t="s">
        <v>1129</v>
      </c>
      <c r="G24" s="192"/>
      <c r="H24" s="215" t="s">
        <v>1128</v>
      </c>
      <c r="I24" s="193"/>
      <c r="J24" s="193"/>
      <c r="K24" s="193"/>
      <c r="L24" s="215">
        <v>83.5</v>
      </c>
      <c r="M24" s="184"/>
      <c r="N24" s="184"/>
      <c r="O24" s="184"/>
      <c r="P24" s="184"/>
      <c r="Q24" s="184"/>
      <c r="R24" s="183"/>
    </row>
    <row r="25" spans="1:18" ht="15" thickBot="1" x14ac:dyDescent="0.35">
      <c r="A25" s="194"/>
      <c r="B25" s="3">
        <v>34.970352429999998</v>
      </c>
      <c r="C25" s="195"/>
      <c r="D25" s="195"/>
      <c r="E25" s="195"/>
      <c r="F25" s="3">
        <v>80</v>
      </c>
      <c r="G25" s="194"/>
      <c r="H25" s="221" t="s">
        <v>1128</v>
      </c>
      <c r="I25" s="195"/>
      <c r="J25" s="195"/>
      <c r="K25" s="195"/>
      <c r="L25" s="221">
        <v>83.5</v>
      </c>
      <c r="M25" s="184"/>
      <c r="N25" s="184"/>
      <c r="O25" s="184"/>
      <c r="P25" s="184"/>
      <c r="Q25" s="184"/>
      <c r="R25" s="183"/>
    </row>
    <row r="26" spans="1:18" ht="15" thickBot="1" x14ac:dyDescent="0.35">
      <c r="A26" s="196" t="s">
        <v>1117</v>
      </c>
      <c r="B26" s="183">
        <v>17.60212478</v>
      </c>
      <c r="C26" s="181">
        <f>AVERAGE(B26:B28)</f>
        <v>17.538229803333333</v>
      </c>
      <c r="D26" s="181">
        <f>MEDIAN(B26:B28)</f>
        <v>17.548710629999999</v>
      </c>
      <c r="E26" s="181">
        <f>STDEV(B26:B28)</f>
        <v>6.9728673773165592E-2</v>
      </c>
      <c r="F26" s="197">
        <v>85</v>
      </c>
      <c r="G26" s="245" t="s">
        <v>1117</v>
      </c>
      <c r="H26" s="246">
        <v>26.320054760000001</v>
      </c>
      <c r="I26" s="247">
        <f>AVERAGE(H26:H28)</f>
        <v>26.468203506666669</v>
      </c>
      <c r="J26" s="247">
        <f>MEDIAN(H26:H28)</f>
        <v>26.320054760000001</v>
      </c>
      <c r="K26" s="247">
        <f>STDEV(H26:H28)</f>
        <v>0.36758162551299101</v>
      </c>
      <c r="L26" s="248">
        <v>83.5</v>
      </c>
      <c r="M26" s="187">
        <f>H26-B26</f>
        <v>8.717929980000001</v>
      </c>
      <c r="N26" s="187">
        <f>AVERAGE(M26:M37)</f>
        <v>9.5634095941666661</v>
      </c>
      <c r="O26" s="182">
        <f>M26-N26</f>
        <v>-0.84547961416666517</v>
      </c>
      <c r="P26" s="187">
        <f t="shared" ref="P26:P37" si="7">2^O26</f>
        <v>0.55652576514738694</v>
      </c>
      <c r="Q26" s="187">
        <f>1/P26</f>
        <v>1.7968620010524867</v>
      </c>
      <c r="R26" s="183">
        <f>Q26/$Q$26</f>
        <v>1</v>
      </c>
    </row>
    <row r="27" spans="1:18" ht="15" thickBot="1" x14ac:dyDescent="0.35">
      <c r="A27" s="198"/>
      <c r="B27" s="199">
        <v>17.548710629999999</v>
      </c>
      <c r="C27" s="200"/>
      <c r="D27" s="200"/>
      <c r="E27" s="200"/>
      <c r="F27" s="201">
        <v>85</v>
      </c>
      <c r="G27" s="249"/>
      <c r="H27" s="250">
        <v>26.886741539999999</v>
      </c>
      <c r="I27" s="251"/>
      <c r="J27" s="251"/>
      <c r="K27" s="251"/>
      <c r="L27" s="252">
        <v>83.5</v>
      </c>
      <c r="M27" s="187">
        <f t="shared" ref="M27:M37" si="8">H27-B27</f>
        <v>9.3380309100000005</v>
      </c>
      <c r="N27" s="187">
        <v>9.4151804416666653</v>
      </c>
      <c r="O27" s="182">
        <f t="shared" ref="O27:O37" si="9">M27-N27</f>
        <v>-7.7149531666664828E-2</v>
      </c>
      <c r="P27" s="187">
        <f t="shared" si="7"/>
        <v>0.94792870964024278</v>
      </c>
      <c r="Q27" s="187">
        <f t="shared" ref="Q27:Q37" si="10">1/P27</f>
        <v>1.0549316523808201</v>
      </c>
      <c r="R27" s="183">
        <f t="shared" ref="R27:R37" si="11">Q27/$Q$26</f>
        <v>0.58709664501943315</v>
      </c>
    </row>
    <row r="28" spans="1:18" ht="15" thickBot="1" x14ac:dyDescent="0.35">
      <c r="A28" s="202"/>
      <c r="B28" s="203">
        <v>17.463854000000001</v>
      </c>
      <c r="C28" s="204"/>
      <c r="D28" s="204"/>
      <c r="E28" s="204"/>
      <c r="F28" s="205">
        <v>85</v>
      </c>
      <c r="G28" s="253"/>
      <c r="H28" s="254">
        <v>26.197814220000001</v>
      </c>
      <c r="I28" s="255"/>
      <c r="J28" s="255"/>
      <c r="K28" s="255"/>
      <c r="L28" s="256">
        <v>83.5</v>
      </c>
      <c r="M28" s="187">
        <f t="shared" si="8"/>
        <v>8.7339602200000002</v>
      </c>
      <c r="N28" s="187">
        <v>9.4151804416666653</v>
      </c>
      <c r="O28" s="182">
        <f t="shared" si="9"/>
        <v>-0.68122022166666518</v>
      </c>
      <c r="P28" s="187">
        <f t="shared" si="7"/>
        <v>0.62363758289149018</v>
      </c>
      <c r="Q28" s="187">
        <f t="shared" si="10"/>
        <v>1.6034954073221641</v>
      </c>
      <c r="R28" s="183">
        <f t="shared" si="11"/>
        <v>0.89238650847028833</v>
      </c>
    </row>
    <row r="29" spans="1:18" ht="15" thickBot="1" x14ac:dyDescent="0.35">
      <c r="A29" s="196" t="s">
        <v>1118</v>
      </c>
      <c r="B29" s="183">
        <v>16.545216790000001</v>
      </c>
      <c r="C29" s="181">
        <f>AVERAGE(B29:B31)</f>
        <v>16.428008406666667</v>
      </c>
      <c r="D29" s="181">
        <f>MEDIAN(B29:B31)</f>
        <v>16.446882429999999</v>
      </c>
      <c r="E29" s="181">
        <f>STDEV(B29:B31)</f>
        <v>0.12769584034844889</v>
      </c>
      <c r="F29" s="206">
        <v>85</v>
      </c>
      <c r="G29" s="245" t="s">
        <v>1118</v>
      </c>
      <c r="H29" s="246">
        <v>25.739509680000001</v>
      </c>
      <c r="I29" s="247">
        <f>AVERAGE(H29:H31)</f>
        <v>25.605017503333332</v>
      </c>
      <c r="J29" s="247">
        <f>MEDIAN(H29:H31)</f>
        <v>25.595067629999999</v>
      </c>
      <c r="K29" s="247">
        <f>STDEV(H29:H31)</f>
        <v>0.12980356482674002</v>
      </c>
      <c r="L29" s="257">
        <v>83.5</v>
      </c>
      <c r="M29" s="187">
        <f t="shared" si="8"/>
        <v>9.1942928899999998</v>
      </c>
      <c r="N29" s="187">
        <v>9.4151804416666653</v>
      </c>
      <c r="O29" s="182">
        <f t="shared" si="9"/>
        <v>-0.22088755166666552</v>
      </c>
      <c r="P29" s="187">
        <f t="shared" si="7"/>
        <v>0.85803740604234391</v>
      </c>
      <c r="Q29" s="187">
        <f t="shared" si="10"/>
        <v>1.1654503556114781</v>
      </c>
      <c r="R29" s="183">
        <f t="shared" si="11"/>
        <v>0.64860315089797205</v>
      </c>
    </row>
    <row r="30" spans="1:18" ht="15" thickBot="1" x14ac:dyDescent="0.35">
      <c r="A30" s="198"/>
      <c r="B30" s="199">
        <v>16.291926</v>
      </c>
      <c r="C30" s="200"/>
      <c r="D30" s="200"/>
      <c r="E30" s="200"/>
      <c r="F30" s="207">
        <v>85</v>
      </c>
      <c r="G30" s="249"/>
      <c r="H30" s="250">
        <v>25.595067629999999</v>
      </c>
      <c r="I30" s="251"/>
      <c r="J30" s="251"/>
      <c r="K30" s="251"/>
      <c r="L30" s="258">
        <v>83.5</v>
      </c>
      <c r="M30" s="187">
        <f t="shared" si="8"/>
        <v>9.3031416299999989</v>
      </c>
      <c r="N30" s="187">
        <v>9.4151804416666653</v>
      </c>
      <c r="O30" s="182">
        <f t="shared" si="9"/>
        <v>-0.1120388116666664</v>
      </c>
      <c r="P30" s="187">
        <f t="shared" si="7"/>
        <v>0.92527953565037702</v>
      </c>
      <c r="Q30" s="187">
        <f t="shared" si="10"/>
        <v>1.080754476318448</v>
      </c>
      <c r="R30" s="183">
        <f t="shared" si="11"/>
        <v>0.60146771186958781</v>
      </c>
    </row>
    <row r="31" spans="1:18" ht="15" thickBot="1" x14ac:dyDescent="0.35">
      <c r="A31" s="202"/>
      <c r="B31" s="203">
        <v>16.446882429999999</v>
      </c>
      <c r="C31" s="204"/>
      <c r="D31" s="204"/>
      <c r="E31" s="204"/>
      <c r="F31" s="208">
        <v>85</v>
      </c>
      <c r="G31" s="253"/>
      <c r="H31" s="254">
        <v>25.480475200000001</v>
      </c>
      <c r="I31" s="255"/>
      <c r="J31" s="255"/>
      <c r="K31" s="255"/>
      <c r="L31" s="259">
        <v>83.5</v>
      </c>
      <c r="M31" s="187">
        <f t="shared" si="8"/>
        <v>9.033592770000002</v>
      </c>
      <c r="N31" s="187">
        <v>9.4151804416666653</v>
      </c>
      <c r="O31" s="182">
        <f t="shared" si="9"/>
        <v>-0.3815876716666633</v>
      </c>
      <c r="P31" s="187">
        <f t="shared" si="7"/>
        <v>0.76759239780125033</v>
      </c>
      <c r="Q31" s="187">
        <f t="shared" si="10"/>
        <v>1.3027747576245876</v>
      </c>
      <c r="R31" s="183">
        <f t="shared" si="11"/>
        <v>0.72502771880172523</v>
      </c>
    </row>
    <row r="32" spans="1:18" ht="15" thickBot="1" x14ac:dyDescent="0.35">
      <c r="A32" s="196" t="s">
        <v>1119</v>
      </c>
      <c r="B32" s="183">
        <v>16.163965730000001</v>
      </c>
      <c r="C32" s="181">
        <f>AVERAGE(B32:B34)</f>
        <v>16.204403963333334</v>
      </c>
      <c r="D32" s="181">
        <f>MEDIAN(B32:B34)</f>
        <v>16.176594470000001</v>
      </c>
      <c r="E32" s="181">
        <f>STDEV(B32:B34)</f>
        <v>5.9440604092428739E-2</v>
      </c>
      <c r="F32" s="206">
        <v>85</v>
      </c>
      <c r="G32" s="245" t="s">
        <v>1119</v>
      </c>
      <c r="H32" s="246">
        <v>26.68660221</v>
      </c>
      <c r="I32" s="247">
        <f>AVERAGE(H32:H34)</f>
        <v>26.492958990000002</v>
      </c>
      <c r="J32" s="247">
        <f>MEDIAN(H32:H34)</f>
        <v>26.47006717</v>
      </c>
      <c r="K32" s="247">
        <f>STDEV(H32:H34)</f>
        <v>0.18327271029375922</v>
      </c>
      <c r="L32" s="257">
        <v>83.5</v>
      </c>
      <c r="M32" s="187">
        <f t="shared" si="8"/>
        <v>10.522636479999999</v>
      </c>
      <c r="N32" s="187">
        <v>9.4151804416666653</v>
      </c>
      <c r="O32" s="182">
        <f t="shared" si="9"/>
        <v>1.1074560383333338</v>
      </c>
      <c r="P32" s="187">
        <f t="shared" si="7"/>
        <v>2.154653734426637</v>
      </c>
      <c r="Q32" s="187">
        <f t="shared" si="10"/>
        <v>0.46411169647456346</v>
      </c>
      <c r="R32" s="183">
        <f t="shared" si="11"/>
        <v>0.25829011699435822</v>
      </c>
    </row>
    <row r="33" spans="1:18" ht="15" thickBot="1" x14ac:dyDescent="0.35">
      <c r="A33" s="198"/>
      <c r="B33" s="199">
        <v>16.27265169</v>
      </c>
      <c r="C33" s="200"/>
      <c r="D33" s="200"/>
      <c r="E33" s="200"/>
      <c r="F33" s="207">
        <v>85</v>
      </c>
      <c r="G33" s="249"/>
      <c r="H33" s="250">
        <v>26.47006717</v>
      </c>
      <c r="I33" s="251"/>
      <c r="J33" s="251"/>
      <c r="K33" s="251"/>
      <c r="L33" s="258">
        <v>83.5</v>
      </c>
      <c r="M33" s="187">
        <f t="shared" si="8"/>
        <v>10.19741548</v>
      </c>
      <c r="N33" s="187">
        <v>9.4151804416666653</v>
      </c>
      <c r="O33" s="182">
        <f t="shared" si="9"/>
        <v>0.78223503833333474</v>
      </c>
      <c r="P33" s="187">
        <f t="shared" si="7"/>
        <v>1.7197931317538657</v>
      </c>
      <c r="Q33" s="187">
        <f t="shared" si="10"/>
        <v>0.5814652829670206</v>
      </c>
      <c r="R33" s="183">
        <f t="shared" si="11"/>
        <v>0.32360041150986302</v>
      </c>
    </row>
    <row r="34" spans="1:18" ht="15" thickBot="1" x14ac:dyDescent="0.35">
      <c r="A34" s="209"/>
      <c r="B34" s="210">
        <v>16.176594470000001</v>
      </c>
      <c r="C34" s="211"/>
      <c r="D34" s="211"/>
      <c r="E34" s="211"/>
      <c r="F34" s="212">
        <v>85</v>
      </c>
      <c r="G34" s="260"/>
      <c r="H34" s="261">
        <v>26.322207590000001</v>
      </c>
      <c r="I34" s="262"/>
      <c r="J34" s="262"/>
      <c r="K34" s="262"/>
      <c r="L34" s="263">
        <v>83.5</v>
      </c>
      <c r="M34" s="187">
        <f t="shared" si="8"/>
        <v>10.14561312</v>
      </c>
      <c r="N34" s="187">
        <v>9.4151804416666653</v>
      </c>
      <c r="O34" s="182">
        <f t="shared" si="9"/>
        <v>0.73043267833333481</v>
      </c>
      <c r="P34" s="187">
        <f t="shared" si="7"/>
        <v>1.6591366082934504</v>
      </c>
      <c r="Q34" s="187">
        <f t="shared" si="10"/>
        <v>0.60272312418479923</v>
      </c>
      <c r="R34" s="183">
        <f t="shared" si="11"/>
        <v>0.33543094785896893</v>
      </c>
    </row>
    <row r="35" spans="1:18" ht="15" thickBot="1" x14ac:dyDescent="0.35">
      <c r="A35" s="185" t="s">
        <v>1120</v>
      </c>
      <c r="B35" s="213">
        <v>17.099909400000001</v>
      </c>
      <c r="C35" s="186">
        <f>AVERAGE(B35:B37)</f>
        <v>17.102919929999999</v>
      </c>
      <c r="D35" s="186">
        <f>MEDIAN(B35:B37)</f>
        <v>17.099909400000001</v>
      </c>
      <c r="E35" s="186">
        <f>STDEV(B35:B37)</f>
        <v>4.8577620474830017E-2</v>
      </c>
      <c r="F35" s="214">
        <v>85</v>
      </c>
      <c r="G35" s="185" t="s">
        <v>1120</v>
      </c>
      <c r="H35" s="213">
        <v>27.076487400000001</v>
      </c>
      <c r="I35" s="186">
        <f>AVERAGE(H35:H37)</f>
        <v>26.961020480000002</v>
      </c>
      <c r="J35" s="186">
        <f>MEDIAN(H35:H37)</f>
        <v>26.958367540000001</v>
      </c>
      <c r="K35" s="186">
        <f>STDEV(H35:H37)</f>
        <v>0.11416357078414009</v>
      </c>
      <c r="L35" s="214">
        <v>83.5</v>
      </c>
      <c r="M35" s="187">
        <f t="shared" si="8"/>
        <v>9.9765779999999999</v>
      </c>
      <c r="N35" s="187">
        <v>9.4151804416666653</v>
      </c>
      <c r="O35" s="182">
        <f t="shared" si="9"/>
        <v>0.5613975583333346</v>
      </c>
      <c r="P35" s="187">
        <f t="shared" si="7"/>
        <v>1.4756980539141187</v>
      </c>
      <c r="Q35" s="187">
        <f t="shared" si="10"/>
        <v>0.67764540133912587</v>
      </c>
      <c r="R35" s="183">
        <f t="shared" si="11"/>
        <v>0.37712712547886512</v>
      </c>
    </row>
    <row r="36" spans="1:18" ht="15" thickBot="1" x14ac:dyDescent="0.35">
      <c r="A36" s="188"/>
      <c r="B36" s="215">
        <v>17.05591759</v>
      </c>
      <c r="C36" s="193"/>
      <c r="D36" s="193"/>
      <c r="E36" s="193"/>
      <c r="F36" s="216">
        <v>85</v>
      </c>
      <c r="G36" s="188"/>
      <c r="H36" s="215">
        <v>26.8482065</v>
      </c>
      <c r="I36" s="193"/>
      <c r="J36" s="193"/>
      <c r="K36" s="193"/>
      <c r="L36" s="216">
        <v>83.5</v>
      </c>
      <c r="M36" s="187">
        <f t="shared" si="8"/>
        <v>9.7922889099999999</v>
      </c>
      <c r="N36" s="187">
        <v>9.4151804416666653</v>
      </c>
      <c r="O36" s="182">
        <f t="shared" si="9"/>
        <v>0.37710846833333456</v>
      </c>
      <c r="P36" s="187">
        <f t="shared" si="7"/>
        <v>1.2987362439196515</v>
      </c>
      <c r="Q36" s="187">
        <f t="shared" si="10"/>
        <v>0.76997928153752726</v>
      </c>
      <c r="R36" s="183">
        <f t="shared" si="11"/>
        <v>0.42851330880530764</v>
      </c>
    </row>
    <row r="37" spans="1:18" ht="15" thickBot="1" x14ac:dyDescent="0.35">
      <c r="A37" s="217"/>
      <c r="B37" s="218">
        <v>17.152932799999999</v>
      </c>
      <c r="C37" s="219"/>
      <c r="D37" s="219"/>
      <c r="E37" s="219"/>
      <c r="F37" s="220">
        <v>85</v>
      </c>
      <c r="G37" s="217"/>
      <c r="H37" s="218">
        <v>26.958367540000001</v>
      </c>
      <c r="I37" s="219"/>
      <c r="J37" s="219"/>
      <c r="K37" s="219"/>
      <c r="L37" s="220">
        <v>84</v>
      </c>
      <c r="M37" s="187">
        <f t="shared" si="8"/>
        <v>9.8054347400000026</v>
      </c>
      <c r="N37" s="187">
        <v>9.4151804416666653</v>
      </c>
      <c r="O37" s="182">
        <f t="shared" si="9"/>
        <v>0.39025429833333725</v>
      </c>
      <c r="P37" s="187">
        <f t="shared" si="7"/>
        <v>1.3106244022464923</v>
      </c>
      <c r="Q37" s="187">
        <f t="shared" si="10"/>
        <v>0.76299510239999901</v>
      </c>
      <c r="R37" s="183">
        <f t="shared" si="11"/>
        <v>0.42462643316686832</v>
      </c>
    </row>
    <row r="38" spans="1:18" ht="15" thickBot="1" x14ac:dyDescent="0.35"/>
    <row r="39" spans="1:18" ht="21.6" thickBot="1" x14ac:dyDescent="0.35">
      <c r="A39" s="622" t="s">
        <v>1121</v>
      </c>
      <c r="B39" s="623"/>
      <c r="C39" s="623"/>
      <c r="D39" s="623"/>
      <c r="E39" s="623"/>
      <c r="F39" s="624"/>
      <c r="G39" s="631" t="s">
        <v>1133</v>
      </c>
      <c r="H39" s="632"/>
      <c r="I39" s="632"/>
      <c r="J39" s="632"/>
      <c r="K39" s="632"/>
      <c r="L39" s="633"/>
    </row>
    <row r="40" spans="1:18" ht="43.8" thickBot="1" x14ac:dyDescent="0.35">
      <c r="A40" s="189" t="s">
        <v>1111</v>
      </c>
      <c r="B40" s="190" t="s">
        <v>1122</v>
      </c>
      <c r="C40" s="191" t="s">
        <v>1123</v>
      </c>
      <c r="D40" s="191" t="s">
        <v>1124</v>
      </c>
      <c r="E40" s="191" t="s">
        <v>1125</v>
      </c>
      <c r="F40" s="191" t="s">
        <v>1126</v>
      </c>
      <c r="G40" s="264" t="s">
        <v>1111</v>
      </c>
      <c r="H40" s="265" t="s">
        <v>1122</v>
      </c>
      <c r="I40" s="266" t="s">
        <v>1123</v>
      </c>
      <c r="J40" s="266" t="s">
        <v>1124</v>
      </c>
      <c r="K40" s="266" t="s">
        <v>1125</v>
      </c>
      <c r="L40" s="266" t="s">
        <v>1126</v>
      </c>
      <c r="M40" s="178" t="s">
        <v>1113</v>
      </c>
      <c r="N40" s="178" t="s">
        <v>1130</v>
      </c>
      <c r="O40" s="178" t="s">
        <v>1132</v>
      </c>
      <c r="P40" s="178" t="s">
        <v>1114</v>
      </c>
      <c r="Q40" s="178" t="s">
        <v>1115</v>
      </c>
      <c r="R40" s="178" t="s">
        <v>1116</v>
      </c>
    </row>
    <row r="41" spans="1:18" ht="15" thickBot="1" x14ac:dyDescent="0.35">
      <c r="A41" s="185" t="s">
        <v>1127</v>
      </c>
      <c r="B41" s="3" t="s">
        <v>1128</v>
      </c>
      <c r="C41" s="186" t="e">
        <f>AVERAGE(B41:B43)</f>
        <v>#DIV/0!</v>
      </c>
      <c r="D41" s="186" t="e">
        <f>MEDIAN(B41:B43)</f>
        <v>#NUM!</v>
      </c>
      <c r="E41" s="186" t="e">
        <f>STDEV(B41:B43)</f>
        <v>#DIV/0!</v>
      </c>
      <c r="F41" s="3" t="s">
        <v>1129</v>
      </c>
      <c r="G41" s="185" t="s">
        <v>1127</v>
      </c>
      <c r="H41" s="213" t="s">
        <v>1128</v>
      </c>
      <c r="I41" s="186" t="e">
        <f>AVERAGE(H41:H43)</f>
        <v>#DIV/0!</v>
      </c>
      <c r="J41" s="186" t="e">
        <f>MEDIAN(H41:H43)</f>
        <v>#NUM!</v>
      </c>
      <c r="K41" s="186" t="e">
        <f>STDEV(H41:H43)</f>
        <v>#DIV/0!</v>
      </c>
      <c r="L41" s="213" t="s">
        <v>1129</v>
      </c>
      <c r="M41" s="182"/>
      <c r="N41" s="182"/>
      <c r="O41" s="182"/>
      <c r="P41" s="182"/>
      <c r="Q41" s="182"/>
      <c r="R41" s="183"/>
    </row>
    <row r="42" spans="1:18" ht="15" thickBot="1" x14ac:dyDescent="0.35">
      <c r="A42" s="192"/>
      <c r="B42" s="3" t="s">
        <v>1128</v>
      </c>
      <c r="C42" s="193"/>
      <c r="D42" s="193"/>
      <c r="E42" s="193"/>
      <c r="F42" s="3" t="s">
        <v>1129</v>
      </c>
      <c r="G42" s="192"/>
      <c r="H42" s="215" t="s">
        <v>1128</v>
      </c>
      <c r="I42" s="193"/>
      <c r="J42" s="193"/>
      <c r="K42" s="193"/>
      <c r="L42" s="215" t="s">
        <v>1129</v>
      </c>
      <c r="M42" s="184"/>
      <c r="N42" s="184"/>
      <c r="O42" s="184"/>
      <c r="P42" s="184"/>
      <c r="Q42" s="184"/>
      <c r="R42" s="183"/>
    </row>
    <row r="43" spans="1:18" ht="15" thickBot="1" x14ac:dyDescent="0.35">
      <c r="A43" s="194"/>
      <c r="B43" s="3" t="s">
        <v>1128</v>
      </c>
      <c r="C43" s="195"/>
      <c r="D43" s="195"/>
      <c r="E43" s="195"/>
      <c r="F43" s="3" t="s">
        <v>1129</v>
      </c>
      <c r="G43" s="194"/>
      <c r="H43" s="221" t="s">
        <v>1128</v>
      </c>
      <c r="I43" s="195"/>
      <c r="J43" s="195"/>
      <c r="K43" s="195"/>
      <c r="L43" s="221" t="s">
        <v>1129</v>
      </c>
      <c r="M43" s="184"/>
      <c r="N43" s="184"/>
      <c r="O43" s="184"/>
      <c r="P43" s="184"/>
      <c r="Q43" s="184"/>
      <c r="R43" s="183"/>
    </row>
    <row r="44" spans="1:18" ht="15" thickBot="1" x14ac:dyDescent="0.35">
      <c r="A44" s="196" t="s">
        <v>1117</v>
      </c>
      <c r="B44" s="183">
        <v>18.4161279862202</v>
      </c>
      <c r="C44" s="181">
        <f>AVERAGE(B44:B46)</f>
        <v>18.254573850082298</v>
      </c>
      <c r="D44" s="181">
        <f>MEDIAN(B44:B46)</f>
        <v>18.202962161965601</v>
      </c>
      <c r="E44" s="181">
        <f>STDEV(B44:B46)</f>
        <v>0.14291754113895977</v>
      </c>
      <c r="F44" s="197">
        <v>84.5</v>
      </c>
      <c r="G44" s="267" t="s">
        <v>1117</v>
      </c>
      <c r="H44" s="268">
        <v>24.500692140864899</v>
      </c>
      <c r="I44" s="269">
        <f>AVERAGE(H44:H46)</f>
        <v>24.513964312688501</v>
      </c>
      <c r="J44" s="269">
        <f>MEDIAN(H44:H46)</f>
        <v>24.500692140864899</v>
      </c>
      <c r="K44" s="269">
        <f>STDEV(H44:H46)</f>
        <v>3.9154051450773379E-2</v>
      </c>
      <c r="L44" s="270">
        <v>88</v>
      </c>
      <c r="M44" s="187">
        <f>H44-B44</f>
        <v>6.0845641546446991</v>
      </c>
      <c r="N44" s="187">
        <f>AVERAGE(M44:M55)</f>
        <v>5.5811119215044158</v>
      </c>
      <c r="O44" s="182">
        <f>M44-N44</f>
        <v>0.50345223314028331</v>
      </c>
      <c r="P44" s="187">
        <f>2^O44</f>
        <v>1.4176016941451675</v>
      </c>
      <c r="Q44" s="187">
        <f>1/P44</f>
        <v>0.70541676419412946</v>
      </c>
      <c r="R44" s="183">
        <f>Q44/$Q$44</f>
        <v>1</v>
      </c>
    </row>
    <row r="45" spans="1:18" ht="15" thickBot="1" x14ac:dyDescent="0.35">
      <c r="A45" s="198"/>
      <c r="B45" s="199">
        <v>18.144631402061101</v>
      </c>
      <c r="C45" s="200"/>
      <c r="D45" s="200"/>
      <c r="E45" s="200"/>
      <c r="F45" s="201">
        <v>84.5</v>
      </c>
      <c r="G45" s="271"/>
      <c r="H45" s="272">
        <v>24.5580293557902</v>
      </c>
      <c r="I45" s="273"/>
      <c r="J45" s="273"/>
      <c r="K45" s="273"/>
      <c r="L45" s="274">
        <v>88</v>
      </c>
      <c r="M45" s="187">
        <f t="shared" ref="M45:M55" si="12">H45-B45</f>
        <v>6.413397953729099</v>
      </c>
      <c r="N45" s="187">
        <v>5.2339599368571879</v>
      </c>
      <c r="O45" s="182">
        <f t="shared" ref="O45:O55" si="13">M45-N45</f>
        <v>1.1794380168719112</v>
      </c>
      <c r="P45" s="187">
        <f t="shared" ref="P45:P55" si="14">2^O45</f>
        <v>2.2648853420449653</v>
      </c>
      <c r="Q45" s="187">
        <f t="shared" ref="Q45:Q55" si="15">1/P45</f>
        <v>0.44152345438250745</v>
      </c>
      <c r="R45" s="183">
        <f t="shared" ref="R45:R55" si="16">Q45/$Q$44</f>
        <v>0.62590439693746913</v>
      </c>
    </row>
    <row r="46" spans="1:18" ht="15" thickBot="1" x14ac:dyDescent="0.35">
      <c r="A46" s="202"/>
      <c r="B46" s="203">
        <v>18.202962161965601</v>
      </c>
      <c r="C46" s="204"/>
      <c r="D46" s="204"/>
      <c r="E46" s="204"/>
      <c r="F46" s="205">
        <v>84.5</v>
      </c>
      <c r="G46" s="275"/>
      <c r="H46" s="276">
        <v>24.483171441410398</v>
      </c>
      <c r="I46" s="277"/>
      <c r="J46" s="277"/>
      <c r="K46" s="277"/>
      <c r="L46" s="278">
        <v>88</v>
      </c>
      <c r="M46" s="187">
        <f t="shared" si="12"/>
        <v>6.2802092794447972</v>
      </c>
      <c r="N46" s="187">
        <v>5.2339599368571879</v>
      </c>
      <c r="O46" s="182">
        <f t="shared" si="13"/>
        <v>1.0462493425876094</v>
      </c>
      <c r="P46" s="187">
        <f t="shared" si="14"/>
        <v>2.0651539629796103</v>
      </c>
      <c r="Q46" s="187">
        <f t="shared" si="15"/>
        <v>0.48422539816701948</v>
      </c>
      <c r="R46" s="183">
        <f t="shared" si="16"/>
        <v>0.68643874478968503</v>
      </c>
    </row>
    <row r="47" spans="1:18" ht="15" thickBot="1" x14ac:dyDescent="0.35">
      <c r="A47" s="196" t="s">
        <v>1118</v>
      </c>
      <c r="B47" s="183">
        <v>17.375369117472101</v>
      </c>
      <c r="C47" s="181">
        <f>AVERAGE(B47:B49)</f>
        <v>17.224021172702866</v>
      </c>
      <c r="D47" s="181">
        <f>MEDIAN(B47:B49)</f>
        <v>17.224040431590598</v>
      </c>
      <c r="E47" s="181">
        <f>STDEV(B47:B49)</f>
        <v>0.15135757513204601</v>
      </c>
      <c r="F47" s="206">
        <v>84.5</v>
      </c>
      <c r="G47" s="267" t="s">
        <v>1118</v>
      </c>
      <c r="H47" s="268">
        <v>23.211032765589898</v>
      </c>
      <c r="I47" s="269">
        <f>AVERAGE(H47:H49)</f>
        <v>23.282447524386267</v>
      </c>
      <c r="J47" s="269">
        <f>MEDIAN(H47:H49)</f>
        <v>23.2915668857041</v>
      </c>
      <c r="K47" s="269">
        <f>STDEV(H47:H49)</f>
        <v>6.7319934164395398E-2</v>
      </c>
      <c r="L47" s="279">
        <v>88</v>
      </c>
      <c r="M47" s="187">
        <f t="shared" si="12"/>
        <v>5.8356636481177979</v>
      </c>
      <c r="N47" s="187">
        <v>5.2339599368571879</v>
      </c>
      <c r="O47" s="182">
        <f t="shared" si="13"/>
        <v>0.60170371126061006</v>
      </c>
      <c r="P47" s="187">
        <f t="shared" si="14"/>
        <v>1.5175075678539387</v>
      </c>
      <c r="Q47" s="187">
        <f t="shared" si="15"/>
        <v>0.65897529685087597</v>
      </c>
      <c r="R47" s="183">
        <f t="shared" si="16"/>
        <v>0.93416449721561634</v>
      </c>
    </row>
    <row r="48" spans="1:18" ht="15" thickBot="1" x14ac:dyDescent="0.35">
      <c r="A48" s="198"/>
      <c r="B48" s="199">
        <v>17.224040431590598</v>
      </c>
      <c r="C48" s="200"/>
      <c r="D48" s="200"/>
      <c r="E48" s="200"/>
      <c r="F48" s="207">
        <v>84.5</v>
      </c>
      <c r="G48" s="271"/>
      <c r="H48" s="272">
        <v>23.3447429218648</v>
      </c>
      <c r="I48" s="273"/>
      <c r="J48" s="273"/>
      <c r="K48" s="273"/>
      <c r="L48" s="280">
        <v>88</v>
      </c>
      <c r="M48" s="187">
        <f t="shared" si="12"/>
        <v>6.1207024902742013</v>
      </c>
      <c r="N48" s="187">
        <v>5.2339599368571879</v>
      </c>
      <c r="O48" s="182">
        <f t="shared" si="13"/>
        <v>0.88674255341701347</v>
      </c>
      <c r="P48" s="187">
        <f t="shared" si="14"/>
        <v>1.8489965763550933</v>
      </c>
      <c r="Q48" s="187">
        <f t="shared" si="15"/>
        <v>0.5408338840579624</v>
      </c>
      <c r="R48" s="183">
        <f t="shared" si="16"/>
        <v>0.76668703029167851</v>
      </c>
    </row>
    <row r="49" spans="1:18" ht="15" thickBot="1" x14ac:dyDescent="0.35">
      <c r="A49" s="202"/>
      <c r="B49" s="203">
        <v>17.072653969045898</v>
      </c>
      <c r="C49" s="204"/>
      <c r="D49" s="204"/>
      <c r="E49" s="204"/>
      <c r="F49" s="208">
        <v>84.5</v>
      </c>
      <c r="G49" s="275"/>
      <c r="H49" s="276">
        <v>23.2915668857041</v>
      </c>
      <c r="I49" s="277"/>
      <c r="J49" s="277"/>
      <c r="K49" s="277"/>
      <c r="L49" s="281">
        <v>88</v>
      </c>
      <c r="M49" s="187">
        <f t="shared" si="12"/>
        <v>6.2189129166582013</v>
      </c>
      <c r="N49" s="187">
        <v>5.2339599368571879</v>
      </c>
      <c r="O49" s="182">
        <f t="shared" si="13"/>
        <v>0.98495297980101348</v>
      </c>
      <c r="P49" s="187">
        <f t="shared" si="14"/>
        <v>1.9792488042637539</v>
      </c>
      <c r="Q49" s="187">
        <f t="shared" si="15"/>
        <v>0.50524218978724234</v>
      </c>
      <c r="R49" s="183">
        <f t="shared" si="16"/>
        <v>0.71623218419600898</v>
      </c>
    </row>
    <row r="50" spans="1:18" ht="15" thickBot="1" x14ac:dyDescent="0.35">
      <c r="A50" s="196" t="s">
        <v>1119</v>
      </c>
      <c r="B50" s="183">
        <v>17.172322334942599</v>
      </c>
      <c r="C50" s="181">
        <f>AVERAGE(B50:B52)</f>
        <v>17.108661368207468</v>
      </c>
      <c r="D50" s="181">
        <f>MEDIAN(B50:B52)</f>
        <v>17.172322334942599</v>
      </c>
      <c r="E50" s="181">
        <f>STDEV(B50:B52)</f>
        <v>0.20111771592848252</v>
      </c>
      <c r="F50" s="206">
        <v>84.5</v>
      </c>
      <c r="G50" s="267" t="s">
        <v>1119</v>
      </c>
      <c r="H50" s="268">
        <v>22.1590634147638</v>
      </c>
      <c r="I50" s="269">
        <f>AVERAGE(H50:H52)</f>
        <v>22.114938366161468</v>
      </c>
      <c r="J50" s="269">
        <f>MEDIAN(H50:H52)</f>
        <v>22.143842011767401</v>
      </c>
      <c r="K50" s="269">
        <f>STDEV(H50:H52)</f>
        <v>6.3700984377151992E-2</v>
      </c>
      <c r="L50" s="279">
        <v>88</v>
      </c>
      <c r="M50" s="187">
        <f t="shared" si="12"/>
        <v>4.9867410798212006</v>
      </c>
      <c r="N50" s="187">
        <v>5.2339599368571879</v>
      </c>
      <c r="O50" s="182">
        <f t="shared" si="13"/>
        <v>-0.24721885703598723</v>
      </c>
      <c r="P50" s="187">
        <f t="shared" si="14"/>
        <v>0.84251900955869907</v>
      </c>
      <c r="Q50" s="187">
        <f t="shared" si="15"/>
        <v>1.186916839447679</v>
      </c>
      <c r="R50" s="183">
        <f t="shared" si="16"/>
        <v>1.6825753224104574</v>
      </c>
    </row>
    <row r="51" spans="1:18" ht="15" thickBot="1" x14ac:dyDescent="0.35">
      <c r="A51" s="198"/>
      <c r="B51" s="199">
        <v>16.883417346931999</v>
      </c>
      <c r="C51" s="200"/>
      <c r="D51" s="200"/>
      <c r="E51" s="200"/>
      <c r="F51" s="207">
        <v>84.5</v>
      </c>
      <c r="G51" s="271"/>
      <c r="H51" s="272">
        <v>22.041909671953199</v>
      </c>
      <c r="I51" s="273"/>
      <c r="J51" s="273"/>
      <c r="K51" s="273"/>
      <c r="L51" s="280">
        <v>88</v>
      </c>
      <c r="M51" s="187">
        <f t="shared" si="12"/>
        <v>5.1584923250212</v>
      </c>
      <c r="N51" s="187">
        <v>5.2339599368571879</v>
      </c>
      <c r="O51" s="182">
        <f t="shared" si="13"/>
        <v>-7.5467611835987825E-2</v>
      </c>
      <c r="P51" s="187">
        <f t="shared" si="14"/>
        <v>0.94903446641214417</v>
      </c>
      <c r="Q51" s="187">
        <f t="shared" si="15"/>
        <v>1.0537025107007258</v>
      </c>
      <c r="R51" s="183">
        <f t="shared" si="16"/>
        <v>1.4937304642943654</v>
      </c>
    </row>
    <row r="52" spans="1:18" ht="15" thickBot="1" x14ac:dyDescent="0.35">
      <c r="A52" s="209"/>
      <c r="B52" s="210">
        <v>17.270244422747801</v>
      </c>
      <c r="C52" s="211"/>
      <c r="D52" s="211"/>
      <c r="E52" s="211"/>
      <c r="F52" s="212">
        <v>84</v>
      </c>
      <c r="G52" s="282"/>
      <c r="H52" s="283">
        <v>22.143842011767401</v>
      </c>
      <c r="I52" s="284"/>
      <c r="J52" s="284"/>
      <c r="K52" s="284"/>
      <c r="L52" s="285">
        <v>87.5</v>
      </c>
      <c r="M52" s="187">
        <f t="shared" si="12"/>
        <v>4.8735975890195995</v>
      </c>
      <c r="N52" s="187">
        <v>5.2339599368571879</v>
      </c>
      <c r="O52" s="182">
        <f t="shared" si="13"/>
        <v>-0.36036234783758836</v>
      </c>
      <c r="P52" s="187">
        <f t="shared" si="14"/>
        <v>0.77896890896041893</v>
      </c>
      <c r="Q52" s="187">
        <f t="shared" si="15"/>
        <v>1.2837482837852416</v>
      </c>
      <c r="R52" s="183">
        <f t="shared" si="16"/>
        <v>1.8198437419499096</v>
      </c>
    </row>
    <row r="53" spans="1:18" ht="15" thickBot="1" x14ac:dyDescent="0.35">
      <c r="A53" s="185" t="s">
        <v>1120</v>
      </c>
      <c r="B53" s="213">
        <v>17.7479578787168</v>
      </c>
      <c r="C53" s="186">
        <f>AVERAGE(B53:B55)</f>
        <v>17.612478386007904</v>
      </c>
      <c r="D53" s="186">
        <f>MEDIAN(B53:B55)</f>
        <v>17.713760050176901</v>
      </c>
      <c r="E53" s="186">
        <f>STDEV(B53:B55)</f>
        <v>0.20575290258908238</v>
      </c>
      <c r="F53" s="214">
        <v>84.5</v>
      </c>
      <c r="G53" s="185" t="s">
        <v>1120</v>
      </c>
      <c r="H53" s="213">
        <v>22.599506472152601</v>
      </c>
      <c r="I53" s="186">
        <f>AVERAGE(H53:H55)</f>
        <v>22.612832259781968</v>
      </c>
      <c r="J53" s="186">
        <f>MEDIAN(H53:H55)</f>
        <v>22.599506472152601</v>
      </c>
      <c r="K53" s="186">
        <f>STDEV(H53:H55)</f>
        <v>3.2910586140777243E-2</v>
      </c>
      <c r="L53" s="214">
        <v>88</v>
      </c>
      <c r="M53" s="187">
        <f t="shared" si="12"/>
        <v>4.8515485934358011</v>
      </c>
      <c r="N53" s="187">
        <v>5.2339599368571879</v>
      </c>
      <c r="O53" s="182">
        <f t="shared" si="13"/>
        <v>-0.38241134342138672</v>
      </c>
      <c r="P53" s="187">
        <f t="shared" si="14"/>
        <v>0.76715428460934509</v>
      </c>
      <c r="Q53" s="187">
        <f t="shared" si="15"/>
        <v>1.3035187576501981</v>
      </c>
      <c r="R53" s="183">
        <f t="shared" si="16"/>
        <v>1.8478703991949248</v>
      </c>
    </row>
    <row r="54" spans="1:18" ht="15" thickBot="1" x14ac:dyDescent="0.35">
      <c r="A54" s="188"/>
      <c r="B54" s="215">
        <v>17.713760050176901</v>
      </c>
      <c r="C54" s="193"/>
      <c r="D54" s="193"/>
      <c r="E54" s="193"/>
      <c r="F54" s="216">
        <v>84.5</v>
      </c>
      <c r="G54" s="188"/>
      <c r="H54" s="215">
        <v>22.588674312949902</v>
      </c>
      <c r="I54" s="193"/>
      <c r="J54" s="193"/>
      <c r="K54" s="193"/>
      <c r="L54" s="216">
        <v>88</v>
      </c>
      <c r="M54" s="187">
        <f t="shared" si="12"/>
        <v>4.8749142627730002</v>
      </c>
      <c r="N54" s="187">
        <v>5.2339599368571879</v>
      </c>
      <c r="O54" s="182">
        <f t="shared" si="13"/>
        <v>-0.35904567408418764</v>
      </c>
      <c r="P54" s="187">
        <f t="shared" si="14"/>
        <v>0.77968015843351934</v>
      </c>
      <c r="Q54" s="187">
        <f t="shared" si="15"/>
        <v>1.2825772070551755</v>
      </c>
      <c r="R54" s="183">
        <f t="shared" si="16"/>
        <v>1.818183621593394</v>
      </c>
    </row>
    <row r="55" spans="1:18" ht="15" thickBot="1" x14ac:dyDescent="0.35">
      <c r="A55" s="217"/>
      <c r="B55" s="218">
        <v>17.37571722913</v>
      </c>
      <c r="C55" s="219"/>
      <c r="D55" s="219"/>
      <c r="E55" s="219"/>
      <c r="F55" s="220">
        <v>85</v>
      </c>
      <c r="G55" s="217"/>
      <c r="H55" s="218">
        <v>22.6503159942434</v>
      </c>
      <c r="I55" s="219"/>
      <c r="J55" s="219"/>
      <c r="K55" s="219"/>
      <c r="L55" s="220">
        <v>88</v>
      </c>
      <c r="M55" s="187">
        <f t="shared" si="12"/>
        <v>5.2745987651133994</v>
      </c>
      <c r="N55" s="187">
        <v>5.2339599368571879</v>
      </c>
      <c r="O55" s="182">
        <f t="shared" si="13"/>
        <v>4.0638828256211568E-2</v>
      </c>
      <c r="P55" s="187">
        <f t="shared" si="14"/>
        <v>1.0285691783273996</v>
      </c>
      <c r="Q55" s="187">
        <f t="shared" si="15"/>
        <v>0.97222434919364675</v>
      </c>
      <c r="R55" s="183">
        <f t="shared" si="16"/>
        <v>1.3782268845060965</v>
      </c>
    </row>
    <row r="56" spans="1:18" ht="15" thickBot="1" x14ac:dyDescent="0.35"/>
    <row r="57" spans="1:18" ht="21.6" thickBot="1" x14ac:dyDescent="0.35">
      <c r="A57" s="622" t="s">
        <v>1121</v>
      </c>
      <c r="B57" s="623"/>
      <c r="C57" s="623"/>
      <c r="D57" s="623"/>
      <c r="E57" s="623"/>
      <c r="F57" s="624"/>
      <c r="G57" s="625" t="s">
        <v>1134</v>
      </c>
      <c r="H57" s="626"/>
      <c r="I57" s="626"/>
      <c r="J57" s="626"/>
      <c r="K57" s="626"/>
      <c r="L57" s="627"/>
    </row>
    <row r="58" spans="1:18" ht="144.6" thickBot="1" x14ac:dyDescent="0.35">
      <c r="A58" s="189" t="s">
        <v>1111</v>
      </c>
      <c r="B58" s="190" t="s">
        <v>1122</v>
      </c>
      <c r="C58" s="191" t="s">
        <v>1123</v>
      </c>
      <c r="D58" s="191" t="s">
        <v>1124</v>
      </c>
      <c r="E58" s="191" t="s">
        <v>1125</v>
      </c>
      <c r="F58" s="191" t="s">
        <v>1126</v>
      </c>
      <c r="G58" s="242" t="s">
        <v>1111</v>
      </c>
      <c r="H58" s="243" t="s">
        <v>1122</v>
      </c>
      <c r="I58" s="244" t="s">
        <v>1123</v>
      </c>
      <c r="J58" s="244" t="s">
        <v>1124</v>
      </c>
      <c r="K58" s="244" t="s">
        <v>1125</v>
      </c>
      <c r="L58" s="244" t="s">
        <v>1126</v>
      </c>
      <c r="M58" s="316" t="s">
        <v>1155</v>
      </c>
    </row>
    <row r="59" spans="1:18" x14ac:dyDescent="0.3">
      <c r="A59" s="185" t="s">
        <v>1127</v>
      </c>
      <c r="B59" s="3" t="s">
        <v>1128</v>
      </c>
      <c r="C59" s="186" t="e">
        <f>AVERAGE(B59:B61)</f>
        <v>#DIV/0!</v>
      </c>
      <c r="D59" s="186" t="e">
        <f>MEDIAN(B59:B61)</f>
        <v>#NUM!</v>
      </c>
      <c r="E59" s="186" t="e">
        <f>STDEV(B59:B61)</f>
        <v>#DIV/0!</v>
      </c>
      <c r="F59" s="3" t="s">
        <v>1129</v>
      </c>
      <c r="G59" s="185" t="s">
        <v>1144</v>
      </c>
      <c r="H59" s="213" t="s">
        <v>1128</v>
      </c>
      <c r="I59" s="186" t="e">
        <f>AVERAGE(H59:H61)</f>
        <v>#DIV/0!</v>
      </c>
      <c r="J59" s="186" t="e">
        <f>MEDIAN(H59:H61)</f>
        <v>#NUM!</v>
      </c>
      <c r="K59" s="186" t="e">
        <f>STDEV(H59:H61)</f>
        <v>#DIV/0!</v>
      </c>
      <c r="L59" s="214">
        <v>76.5</v>
      </c>
    </row>
    <row r="60" spans="1:18" x14ac:dyDescent="0.3">
      <c r="A60" s="192"/>
      <c r="B60" s="3" t="s">
        <v>1128</v>
      </c>
      <c r="C60" s="193"/>
      <c r="D60" s="193"/>
      <c r="E60" s="193"/>
      <c r="F60" s="3" t="s">
        <v>1129</v>
      </c>
      <c r="G60" s="192"/>
      <c r="H60" s="215" t="s">
        <v>1128</v>
      </c>
      <c r="I60" s="193"/>
      <c r="J60" s="193"/>
      <c r="K60" s="193"/>
      <c r="L60" s="216">
        <v>76.5</v>
      </c>
    </row>
    <row r="61" spans="1:18" ht="15" thickBot="1" x14ac:dyDescent="0.35">
      <c r="A61" s="194"/>
      <c r="B61" s="3" t="s">
        <v>1128</v>
      </c>
      <c r="C61" s="195"/>
      <c r="D61" s="195"/>
      <c r="E61" s="195"/>
      <c r="F61" s="3" t="s">
        <v>1129</v>
      </c>
      <c r="G61" s="194"/>
      <c r="H61" s="221" t="s">
        <v>1128</v>
      </c>
      <c r="I61" s="195"/>
      <c r="J61" s="195"/>
      <c r="K61" s="195"/>
      <c r="L61" s="287">
        <v>76</v>
      </c>
    </row>
    <row r="62" spans="1:18" x14ac:dyDescent="0.3">
      <c r="A62" s="196" t="s">
        <v>1117</v>
      </c>
      <c r="B62" s="183">
        <v>18.4161279862202</v>
      </c>
      <c r="C62" s="181">
        <f>AVERAGE(B62:B64)</f>
        <v>18.254573850082298</v>
      </c>
      <c r="D62" s="181">
        <f>MEDIAN(B62:B64)</f>
        <v>18.202962161965601</v>
      </c>
      <c r="E62" s="181">
        <f>STDEV(B62:B64)</f>
        <v>0.14291754113895977</v>
      </c>
      <c r="F62" s="197">
        <v>84.5</v>
      </c>
      <c r="G62" s="245" t="s">
        <v>1145</v>
      </c>
      <c r="H62" s="246" t="s">
        <v>1128</v>
      </c>
      <c r="I62" s="247" t="e">
        <f>AVERAGE(H62:H64)</f>
        <v>#DIV/0!</v>
      </c>
      <c r="J62" s="247" t="e">
        <f>MEDIAN(H62:H64)</f>
        <v>#NUM!</v>
      </c>
      <c r="K62" s="247" t="e">
        <f>STDEV(H62:H64)</f>
        <v>#DIV/0!</v>
      </c>
      <c r="L62" s="248">
        <v>76</v>
      </c>
    </row>
    <row r="63" spans="1:18" x14ac:dyDescent="0.3">
      <c r="A63" s="198"/>
      <c r="B63" s="199">
        <v>18.144631402061101</v>
      </c>
      <c r="C63" s="200"/>
      <c r="D63" s="200"/>
      <c r="E63" s="200"/>
      <c r="F63" s="201">
        <v>84.5</v>
      </c>
      <c r="G63" s="249"/>
      <c r="H63" s="250" t="s">
        <v>1128</v>
      </c>
      <c r="I63" s="251"/>
      <c r="J63" s="251"/>
      <c r="K63" s="251"/>
      <c r="L63" s="252">
        <v>76.5</v>
      </c>
    </row>
    <row r="64" spans="1:18" ht="15" thickBot="1" x14ac:dyDescent="0.35">
      <c r="A64" s="202"/>
      <c r="B64" s="203">
        <v>18.202962161965601</v>
      </c>
      <c r="C64" s="204"/>
      <c r="D64" s="204"/>
      <c r="E64" s="204"/>
      <c r="F64" s="205">
        <v>84.5</v>
      </c>
      <c r="G64" s="253"/>
      <c r="H64" s="254" t="s">
        <v>1128</v>
      </c>
      <c r="I64" s="255"/>
      <c r="J64" s="255"/>
      <c r="K64" s="255"/>
      <c r="L64" s="256">
        <v>76.5</v>
      </c>
    </row>
    <row r="65" spans="1:12" x14ac:dyDescent="0.3">
      <c r="A65" s="196" t="s">
        <v>1118</v>
      </c>
      <c r="B65" s="183">
        <v>17.375369117472101</v>
      </c>
      <c r="C65" s="181">
        <f>AVERAGE(B65:B67)</f>
        <v>17.224021172702866</v>
      </c>
      <c r="D65" s="181">
        <f>MEDIAN(B65:B67)</f>
        <v>17.224040431590598</v>
      </c>
      <c r="E65" s="181">
        <f>STDEV(B65:B67)</f>
        <v>0.15135757513204601</v>
      </c>
      <c r="F65" s="206">
        <v>84.5</v>
      </c>
      <c r="G65" s="245" t="s">
        <v>1146</v>
      </c>
      <c r="H65" s="246" t="s">
        <v>1128</v>
      </c>
      <c r="I65" s="247" t="e">
        <f>AVERAGE(H65:H67)</f>
        <v>#DIV/0!</v>
      </c>
      <c r="J65" s="247" t="e">
        <f>MEDIAN(H65:H67)</f>
        <v>#NUM!</v>
      </c>
      <c r="K65" s="247" t="e">
        <f>STDEV(H65:H67)</f>
        <v>#DIV/0!</v>
      </c>
      <c r="L65" s="257">
        <v>76.5</v>
      </c>
    </row>
    <row r="66" spans="1:12" x14ac:dyDescent="0.3">
      <c r="A66" s="198"/>
      <c r="B66" s="199">
        <v>17.224040431590598</v>
      </c>
      <c r="C66" s="200"/>
      <c r="D66" s="200"/>
      <c r="E66" s="200"/>
      <c r="F66" s="207">
        <v>84.5</v>
      </c>
      <c r="G66" s="249"/>
      <c r="H66" s="250" t="s">
        <v>1128</v>
      </c>
      <c r="I66" s="251"/>
      <c r="J66" s="251"/>
      <c r="K66" s="251"/>
      <c r="L66" s="258">
        <v>76.5</v>
      </c>
    </row>
    <row r="67" spans="1:12" ht="15" thickBot="1" x14ac:dyDescent="0.35">
      <c r="A67" s="202"/>
      <c r="B67" s="203">
        <v>17.072653969045898</v>
      </c>
      <c r="C67" s="204"/>
      <c r="D67" s="204"/>
      <c r="E67" s="204"/>
      <c r="F67" s="208">
        <v>84.5</v>
      </c>
      <c r="G67" s="253"/>
      <c r="H67" s="254" t="s">
        <v>1128</v>
      </c>
      <c r="I67" s="255"/>
      <c r="J67" s="255"/>
      <c r="K67" s="255"/>
      <c r="L67" s="259">
        <v>76.5</v>
      </c>
    </row>
    <row r="68" spans="1:12" x14ac:dyDescent="0.3">
      <c r="A68" s="196" t="s">
        <v>1119</v>
      </c>
      <c r="B68" s="183">
        <v>17.172322334942599</v>
      </c>
      <c r="C68" s="181">
        <f>AVERAGE(B68:B70)</f>
        <v>17.108661368207468</v>
      </c>
      <c r="D68" s="181">
        <f>MEDIAN(B68:B70)</f>
        <v>17.172322334942599</v>
      </c>
      <c r="E68" s="181">
        <f>STDEV(B68:B70)</f>
        <v>0.20111771592848252</v>
      </c>
      <c r="F68" s="206">
        <v>84.5</v>
      </c>
      <c r="G68" s="245" t="s">
        <v>1147</v>
      </c>
      <c r="H68" s="246" t="s">
        <v>1128</v>
      </c>
      <c r="I68" s="247" t="e">
        <f>AVERAGE(H68:H70)</f>
        <v>#DIV/0!</v>
      </c>
      <c r="J68" s="247" t="e">
        <f>MEDIAN(H68:H70)</f>
        <v>#NUM!</v>
      </c>
      <c r="K68" s="247" t="e">
        <f>STDEV(H68:H70)</f>
        <v>#DIV/0!</v>
      </c>
      <c r="L68" s="257">
        <v>76.5</v>
      </c>
    </row>
    <row r="69" spans="1:12" x14ac:dyDescent="0.3">
      <c r="A69" s="198"/>
      <c r="B69" s="199">
        <v>16.883417346931999</v>
      </c>
      <c r="C69" s="200"/>
      <c r="D69" s="200"/>
      <c r="E69" s="200"/>
      <c r="F69" s="207">
        <v>84.5</v>
      </c>
      <c r="G69" s="249"/>
      <c r="H69" s="250" t="s">
        <v>1128</v>
      </c>
      <c r="I69" s="251"/>
      <c r="J69" s="251"/>
      <c r="K69" s="251"/>
      <c r="L69" s="258">
        <v>76.5</v>
      </c>
    </row>
    <row r="70" spans="1:12" ht="15" thickBot="1" x14ac:dyDescent="0.35">
      <c r="A70" s="209"/>
      <c r="B70" s="210">
        <v>17.270244422747801</v>
      </c>
      <c r="C70" s="211"/>
      <c r="D70" s="211"/>
      <c r="E70" s="211"/>
      <c r="F70" s="212">
        <v>84</v>
      </c>
      <c r="G70" s="260"/>
      <c r="H70" s="261" t="s">
        <v>1128</v>
      </c>
      <c r="I70" s="262"/>
      <c r="J70" s="262"/>
      <c r="K70" s="262"/>
      <c r="L70" s="263">
        <v>76.5</v>
      </c>
    </row>
    <row r="71" spans="1:12" x14ac:dyDescent="0.3">
      <c r="A71" s="185" t="s">
        <v>1120</v>
      </c>
      <c r="B71" s="213">
        <v>17.7479578787168</v>
      </c>
      <c r="C71" s="186">
        <f>AVERAGE(B71:B73)</f>
        <v>17.612478386007904</v>
      </c>
      <c r="D71" s="186">
        <f>MEDIAN(B71:B73)</f>
        <v>17.713760050176901</v>
      </c>
      <c r="E71" s="186">
        <f>STDEV(B71:B73)</f>
        <v>0.20575290258908238</v>
      </c>
      <c r="F71" s="214">
        <v>84.5</v>
      </c>
      <c r="G71" s="288" t="s">
        <v>1148</v>
      </c>
      <c r="H71" s="289" t="s">
        <v>1128</v>
      </c>
      <c r="I71" s="290" t="e">
        <f>AVERAGE(H71:H73)</f>
        <v>#DIV/0!</v>
      </c>
      <c r="J71" s="290" t="e">
        <f>MEDIAN(H71:H73)</f>
        <v>#NUM!</v>
      </c>
      <c r="K71" s="290" t="e">
        <f>STDEV(H71:H73)</f>
        <v>#DIV/0!</v>
      </c>
      <c r="L71" s="291">
        <v>76.5</v>
      </c>
    </row>
    <row r="72" spans="1:12" x14ac:dyDescent="0.3">
      <c r="A72" s="188"/>
      <c r="B72" s="215">
        <v>17.713760050176901</v>
      </c>
      <c r="C72" s="193"/>
      <c r="D72" s="193"/>
      <c r="E72" s="193"/>
      <c r="F72" s="216">
        <v>84.5</v>
      </c>
      <c r="G72" s="292"/>
      <c r="H72" s="293" t="s">
        <v>1128</v>
      </c>
      <c r="I72" s="294"/>
      <c r="J72" s="294"/>
      <c r="K72" s="294"/>
      <c r="L72" s="295">
        <v>76.5</v>
      </c>
    </row>
    <row r="73" spans="1:12" ht="15" thickBot="1" x14ac:dyDescent="0.35">
      <c r="A73" s="217"/>
      <c r="B73" s="218">
        <v>17.37571722913</v>
      </c>
      <c r="C73" s="219"/>
      <c r="D73" s="219"/>
      <c r="E73" s="219"/>
      <c r="F73" s="220">
        <v>85</v>
      </c>
      <c r="G73" s="296"/>
      <c r="H73" s="297" t="s">
        <v>1128</v>
      </c>
      <c r="I73" s="298"/>
      <c r="J73" s="298"/>
      <c r="K73" s="298"/>
      <c r="L73" s="299">
        <v>76.5</v>
      </c>
    </row>
    <row r="74" spans="1:12" x14ac:dyDescent="0.3">
      <c r="G74" s="292" t="s">
        <v>1148</v>
      </c>
      <c r="H74" s="300" t="s">
        <v>1128</v>
      </c>
      <c r="I74" s="301" t="e">
        <f>AVERAGE(H74:H76)</f>
        <v>#DIV/0!</v>
      </c>
      <c r="J74" s="301" t="e">
        <f>MEDIAN(H74:H76)</f>
        <v>#NUM!</v>
      </c>
      <c r="K74" s="301" t="e">
        <f>STDEV(H74:H76)</f>
        <v>#DIV/0!</v>
      </c>
      <c r="L74" s="302">
        <v>76.5</v>
      </c>
    </row>
    <row r="75" spans="1:12" x14ac:dyDescent="0.3">
      <c r="G75" s="292"/>
      <c r="H75" s="293" t="s">
        <v>1128</v>
      </c>
      <c r="I75" s="294"/>
      <c r="J75" s="294"/>
      <c r="K75" s="294"/>
      <c r="L75" s="295">
        <v>76.5</v>
      </c>
    </row>
    <row r="76" spans="1:12" ht="15" thickBot="1" x14ac:dyDescent="0.35">
      <c r="G76" s="303"/>
      <c r="H76" s="304" t="s">
        <v>1128</v>
      </c>
      <c r="I76" s="305"/>
      <c r="J76" s="305"/>
      <c r="K76" s="305"/>
      <c r="L76" s="306">
        <v>76.5</v>
      </c>
    </row>
    <row r="77" spans="1:12" x14ac:dyDescent="0.3">
      <c r="G77" s="185" t="s">
        <v>1148</v>
      </c>
      <c r="H77" s="213" t="s">
        <v>1128</v>
      </c>
      <c r="I77" s="186" t="e">
        <f>AVERAGE(H77:H79)</f>
        <v>#DIV/0!</v>
      </c>
      <c r="J77" s="186" t="e">
        <f>MEDIAN(H77:H79)</f>
        <v>#NUM!</v>
      </c>
      <c r="K77" s="186" t="e">
        <f>STDEV(H77:H79)</f>
        <v>#DIV/0!</v>
      </c>
      <c r="L77" s="214">
        <v>76.5</v>
      </c>
    </row>
    <row r="78" spans="1:12" x14ac:dyDescent="0.3">
      <c r="G78" s="188"/>
      <c r="H78" s="215" t="s">
        <v>1128</v>
      </c>
      <c r="I78" s="193"/>
      <c r="J78" s="193"/>
      <c r="K78" s="193"/>
      <c r="L78" s="216">
        <v>76.5</v>
      </c>
    </row>
    <row r="79" spans="1:12" ht="15" thickBot="1" x14ac:dyDescent="0.35">
      <c r="G79" s="217"/>
      <c r="H79" s="218" t="s">
        <v>1128</v>
      </c>
      <c r="I79" s="219"/>
      <c r="J79" s="219"/>
      <c r="K79" s="219"/>
      <c r="L79" s="220">
        <v>76.5</v>
      </c>
    </row>
    <row r="80" spans="1:12" x14ac:dyDescent="0.3">
      <c r="G80" s="307" t="s">
        <v>1149</v>
      </c>
      <c r="H80" s="308" t="s">
        <v>1128</v>
      </c>
      <c r="I80" s="309" t="e">
        <f>AVERAGE(H80:H82)</f>
        <v>#DIV/0!</v>
      </c>
      <c r="J80" s="309" t="e">
        <f>MEDIAN(H80:H82)</f>
        <v>#NUM!</v>
      </c>
      <c r="K80" s="309" t="e">
        <f>STDEV(H80:H82)</f>
        <v>#DIV/0!</v>
      </c>
      <c r="L80" s="310">
        <v>76.5</v>
      </c>
    </row>
    <row r="81" spans="7:12" x14ac:dyDescent="0.3">
      <c r="G81" s="311"/>
      <c r="H81" s="312" t="s">
        <v>1128</v>
      </c>
      <c r="I81" s="252"/>
      <c r="J81" s="252"/>
      <c r="K81" s="252"/>
      <c r="L81" s="252">
        <v>76.5</v>
      </c>
    </row>
    <row r="82" spans="7:12" ht="15" thickBot="1" x14ac:dyDescent="0.35">
      <c r="G82" s="313"/>
      <c r="H82" s="314" t="s">
        <v>1128</v>
      </c>
      <c r="I82" s="256"/>
      <c r="J82" s="256"/>
      <c r="K82" s="256"/>
      <c r="L82" s="256">
        <v>76.5</v>
      </c>
    </row>
    <row r="83" spans="7:12" x14ac:dyDescent="0.3">
      <c r="G83" s="307" t="s">
        <v>1150</v>
      </c>
      <c r="H83" s="308" t="s">
        <v>1128</v>
      </c>
      <c r="I83" s="309">
        <f>AVERAGE(H83:H85)</f>
        <v>36.409246947202703</v>
      </c>
      <c r="J83" s="309">
        <f>MEDIAN(H83:H85)</f>
        <v>36.409246947202703</v>
      </c>
      <c r="K83" s="309" t="e">
        <f>STDEV(H83:H85)</f>
        <v>#DIV/0!</v>
      </c>
      <c r="L83" s="310">
        <v>76.5</v>
      </c>
    </row>
    <row r="84" spans="7:12" x14ac:dyDescent="0.3">
      <c r="G84" s="311"/>
      <c r="H84" s="312">
        <v>36.409246947202703</v>
      </c>
      <c r="I84" s="252"/>
      <c r="J84" s="252"/>
      <c r="K84" s="252"/>
      <c r="L84" s="252">
        <v>76.5</v>
      </c>
    </row>
    <row r="85" spans="7:12" ht="15" thickBot="1" x14ac:dyDescent="0.35">
      <c r="G85" s="313"/>
      <c r="H85" s="314" t="s">
        <v>1128</v>
      </c>
      <c r="I85" s="256"/>
      <c r="J85" s="256"/>
      <c r="K85" s="256"/>
      <c r="L85" s="256">
        <v>76.5</v>
      </c>
    </row>
    <row r="86" spans="7:12" x14ac:dyDescent="0.3">
      <c r="G86" s="307" t="s">
        <v>1151</v>
      </c>
      <c r="H86" s="308" t="s">
        <v>1128</v>
      </c>
      <c r="I86" s="309" t="e">
        <f>AVERAGE(H86:H88)</f>
        <v>#DIV/0!</v>
      </c>
      <c r="J86" s="309" t="e">
        <f>MEDIAN(H86:H88)</f>
        <v>#NUM!</v>
      </c>
      <c r="K86" s="309" t="e">
        <f>STDEV(H86:H88)</f>
        <v>#DIV/0!</v>
      </c>
      <c r="L86" s="310">
        <v>76.5</v>
      </c>
    </row>
    <row r="87" spans="7:12" x14ac:dyDescent="0.3">
      <c r="G87" s="311"/>
      <c r="H87" s="312" t="s">
        <v>1128</v>
      </c>
      <c r="I87" s="252"/>
      <c r="J87" s="252"/>
      <c r="K87" s="252"/>
      <c r="L87" s="252">
        <v>76.5</v>
      </c>
    </row>
    <row r="88" spans="7:12" ht="15" thickBot="1" x14ac:dyDescent="0.35">
      <c r="G88" s="313"/>
      <c r="H88" s="314" t="s">
        <v>1128</v>
      </c>
      <c r="I88" s="256"/>
      <c r="J88" s="256"/>
      <c r="K88" s="256"/>
      <c r="L88" s="256">
        <v>76.5</v>
      </c>
    </row>
    <row r="89" spans="7:12" x14ac:dyDescent="0.3">
      <c r="G89" s="185" t="s">
        <v>1152</v>
      </c>
      <c r="H89" s="213" t="s">
        <v>1128</v>
      </c>
      <c r="I89" s="186" t="e">
        <f>AVERAGE(H89:H91)</f>
        <v>#DIV/0!</v>
      </c>
      <c r="J89" s="186" t="e">
        <f>MEDIAN(H89:H91)</f>
        <v>#NUM!</v>
      </c>
      <c r="K89" s="186" t="e">
        <f>STDEV(H89:H91)</f>
        <v>#DIV/0!</v>
      </c>
      <c r="L89" s="214">
        <v>76.5</v>
      </c>
    </row>
    <row r="90" spans="7:12" x14ac:dyDescent="0.3">
      <c r="G90" s="192"/>
      <c r="H90" s="215" t="s">
        <v>1128</v>
      </c>
      <c r="I90" s="216"/>
      <c r="J90" s="216"/>
      <c r="K90" s="216"/>
      <c r="L90" s="216">
        <v>76.5</v>
      </c>
    </row>
    <row r="91" spans="7:12" ht="15" thickBot="1" x14ac:dyDescent="0.35">
      <c r="G91" s="315"/>
      <c r="H91" s="218" t="s">
        <v>1128</v>
      </c>
      <c r="I91" s="220"/>
      <c r="J91" s="220"/>
      <c r="K91" s="220"/>
      <c r="L91" s="220">
        <v>76.5</v>
      </c>
    </row>
    <row r="92" spans="7:12" x14ac:dyDescent="0.3">
      <c r="G92" s="185" t="s">
        <v>1153</v>
      </c>
      <c r="H92" s="213" t="s">
        <v>1128</v>
      </c>
      <c r="I92" s="186" t="e">
        <f>AVERAGE(H92:H94)</f>
        <v>#DIV/0!</v>
      </c>
      <c r="J92" s="186" t="e">
        <f>MEDIAN(H92:H94)</f>
        <v>#NUM!</v>
      </c>
      <c r="K92" s="186" t="e">
        <f>STDEV(H92:H94)</f>
        <v>#DIV/0!</v>
      </c>
      <c r="L92" s="214">
        <v>76.5</v>
      </c>
    </row>
    <row r="93" spans="7:12" x14ac:dyDescent="0.3">
      <c r="G93" s="192"/>
      <c r="H93" s="215" t="s">
        <v>1128</v>
      </c>
      <c r="I93" s="216"/>
      <c r="J93" s="216"/>
      <c r="K93" s="216"/>
      <c r="L93" s="216">
        <v>76</v>
      </c>
    </row>
    <row r="94" spans="7:12" ht="15" thickBot="1" x14ac:dyDescent="0.35">
      <c r="G94" s="315"/>
      <c r="H94" s="218" t="s">
        <v>1128</v>
      </c>
      <c r="I94" s="220"/>
      <c r="J94" s="220"/>
      <c r="K94" s="220"/>
      <c r="L94" s="220">
        <v>76.5</v>
      </c>
    </row>
    <row r="95" spans="7:12" x14ac:dyDescent="0.3">
      <c r="G95" s="185" t="s">
        <v>1154</v>
      </c>
      <c r="H95" s="213" t="s">
        <v>1128</v>
      </c>
      <c r="I95" s="186" t="e">
        <f>AVERAGE(H95:H97)</f>
        <v>#DIV/0!</v>
      </c>
      <c r="J95" s="186" t="e">
        <f>MEDIAN(H95:H97)</f>
        <v>#NUM!</v>
      </c>
      <c r="K95" s="186" t="e">
        <f>STDEV(H95:H97)</f>
        <v>#DIV/0!</v>
      </c>
      <c r="L95" s="214">
        <v>76</v>
      </c>
    </row>
    <row r="96" spans="7:12" x14ac:dyDescent="0.3">
      <c r="G96" s="192"/>
      <c r="H96" s="215" t="s">
        <v>1128</v>
      </c>
      <c r="I96" s="216"/>
      <c r="J96" s="216"/>
      <c r="K96" s="216"/>
      <c r="L96" s="216">
        <v>76.5</v>
      </c>
    </row>
    <row r="97" spans="1:16" ht="15" thickBot="1" x14ac:dyDescent="0.35">
      <c r="G97" s="315"/>
      <c r="H97" s="218" t="s">
        <v>1128</v>
      </c>
      <c r="I97" s="220"/>
      <c r="J97" s="220"/>
      <c r="K97" s="220"/>
      <c r="L97" s="220">
        <v>76.5</v>
      </c>
    </row>
    <row r="98" spans="1:16" ht="15" thickBot="1" x14ac:dyDescent="0.35"/>
    <row r="99" spans="1:16" ht="43.8" thickBot="1" x14ac:dyDescent="0.35">
      <c r="A99" s="317" t="s">
        <v>1156</v>
      </c>
      <c r="B99" s="318" t="s">
        <v>1157</v>
      </c>
      <c r="C99" s="317" t="s">
        <v>1158</v>
      </c>
      <c r="D99" s="317" t="s">
        <v>1159</v>
      </c>
      <c r="E99" s="317" t="s">
        <v>1160</v>
      </c>
      <c r="F99" s="317" t="s">
        <v>1161</v>
      </c>
      <c r="G99" s="317" t="s">
        <v>1162</v>
      </c>
      <c r="H99" s="317" t="s">
        <v>1115</v>
      </c>
      <c r="I99" s="317" t="s">
        <v>1163</v>
      </c>
      <c r="K99" s="628" t="s">
        <v>1135</v>
      </c>
      <c r="L99" s="629"/>
      <c r="M99" s="629"/>
      <c r="N99" s="629"/>
      <c r="O99" s="629"/>
      <c r="P99" s="630"/>
    </row>
    <row r="100" spans="1:16" ht="43.8" thickBot="1" x14ac:dyDescent="0.35">
      <c r="A100" s="319" t="s">
        <v>1145</v>
      </c>
      <c r="B100" s="180">
        <v>23.813255955666449</v>
      </c>
      <c r="C100" s="320">
        <v>16.397067759999999</v>
      </c>
      <c r="D100" s="321">
        <v>7.4161881956664502</v>
      </c>
      <c r="E100" s="321">
        <v>8.1635827400267225</v>
      </c>
      <c r="F100" s="321">
        <v>-0.74739454436027231</v>
      </c>
      <c r="G100" s="321">
        <v>0.59567836049344169</v>
      </c>
      <c r="H100" s="322">
        <v>1.6787583137511166</v>
      </c>
      <c r="I100" s="323">
        <v>1</v>
      </c>
      <c r="K100" s="222" t="s">
        <v>1111</v>
      </c>
      <c r="L100" s="223" t="s">
        <v>1122</v>
      </c>
      <c r="M100" s="224" t="s">
        <v>1123</v>
      </c>
      <c r="N100" s="224" t="s">
        <v>1124</v>
      </c>
      <c r="O100" s="224" t="s">
        <v>1125</v>
      </c>
      <c r="P100" s="224" t="s">
        <v>1126</v>
      </c>
    </row>
    <row r="101" spans="1:16" ht="15" thickBot="1" x14ac:dyDescent="0.35">
      <c r="A101" s="324" t="s">
        <v>1146</v>
      </c>
      <c r="B101" s="180">
        <v>27.016179567176067</v>
      </c>
      <c r="C101" s="325">
        <v>18.828593940000001</v>
      </c>
      <c r="D101" s="326">
        <v>8.1875856271760661</v>
      </c>
      <c r="E101" s="326">
        <v>8.1639999999999997</v>
      </c>
      <c r="F101" s="327">
        <v>2.3585627176066382E-2</v>
      </c>
      <c r="G101" s="327">
        <v>1.0164826758289207</v>
      </c>
      <c r="H101" s="328">
        <v>0.98378459739564239</v>
      </c>
      <c r="I101" s="329">
        <v>0.58601919605533692</v>
      </c>
      <c r="K101" s="185" t="s">
        <v>1144</v>
      </c>
      <c r="L101" s="213" t="s">
        <v>1128</v>
      </c>
      <c r="M101" s="186" t="e">
        <f>AVERAGE(L101:L103)</f>
        <v>#DIV/0!</v>
      </c>
      <c r="N101" s="186" t="e">
        <f>MEDIAN(L101:L103)</f>
        <v>#NUM!</v>
      </c>
      <c r="O101" s="186" t="e">
        <f>STDEV(L101:L103)</f>
        <v>#DIV/0!</v>
      </c>
      <c r="P101" s="214" t="s">
        <v>1129</v>
      </c>
    </row>
    <row r="102" spans="1:16" ht="15" thickBot="1" x14ac:dyDescent="0.35">
      <c r="A102" s="319" t="s">
        <v>1147</v>
      </c>
      <c r="B102" s="180">
        <v>24.457291571756233</v>
      </c>
      <c r="C102" s="320">
        <v>15.804851226666665</v>
      </c>
      <c r="D102" s="330">
        <v>8.6524403450895679</v>
      </c>
      <c r="E102" s="330">
        <v>8.1639999999999997</v>
      </c>
      <c r="F102" s="321">
        <v>0.48844034508956824</v>
      </c>
      <c r="G102" s="321">
        <v>1.4029273923500325</v>
      </c>
      <c r="H102" s="322">
        <v>0.71279526328508558</v>
      </c>
      <c r="I102" s="323">
        <v>0.42459671380115094</v>
      </c>
      <c r="K102" s="192"/>
      <c r="L102" s="215" t="s">
        <v>1128</v>
      </c>
      <c r="M102" s="193"/>
      <c r="N102" s="193"/>
      <c r="O102" s="193"/>
      <c r="P102" s="216" t="s">
        <v>1129</v>
      </c>
    </row>
    <row r="103" spans="1:16" ht="15" thickBot="1" x14ac:dyDescent="0.35">
      <c r="A103" s="288" t="s">
        <v>1148</v>
      </c>
      <c r="B103" s="290">
        <v>32.878528533688268</v>
      </c>
      <c r="C103" s="290">
        <v>16.4471661</v>
      </c>
      <c r="D103" s="326">
        <v>16.431362433688268</v>
      </c>
      <c r="E103" s="326">
        <v>8.1639999999999997</v>
      </c>
      <c r="F103" s="327">
        <v>8.2673624336882678</v>
      </c>
      <c r="G103" s="327">
        <v>308.12297155240742</v>
      </c>
      <c r="H103" s="328">
        <v>3.2454574709627386E-3</v>
      </c>
      <c r="I103" s="329">
        <v>1.933248785354276E-3</v>
      </c>
      <c r="K103" s="194"/>
      <c r="L103" s="221" t="s">
        <v>1128</v>
      </c>
      <c r="M103" s="195"/>
      <c r="N103" s="195"/>
      <c r="O103" s="195"/>
      <c r="P103" s="287" t="s">
        <v>1129</v>
      </c>
    </row>
    <row r="104" spans="1:16" ht="15" thickBot="1" x14ac:dyDescent="0.35">
      <c r="A104" s="331" t="s">
        <v>1148</v>
      </c>
      <c r="B104" s="332">
        <v>30.551986917811632</v>
      </c>
      <c r="C104" s="333">
        <v>16.4471661</v>
      </c>
      <c r="D104" s="330">
        <v>14.104820817811632</v>
      </c>
      <c r="E104" s="330">
        <v>8.1639999999999997</v>
      </c>
      <c r="F104" s="321">
        <v>5.9408208178116322</v>
      </c>
      <c r="G104" s="321">
        <v>61.42784291741085</v>
      </c>
      <c r="H104" s="322">
        <v>1.6279262831099092E-2</v>
      </c>
      <c r="I104" s="323">
        <v>9.6972045932709316E-3</v>
      </c>
      <c r="K104" s="179" t="s">
        <v>1145</v>
      </c>
      <c r="L104" s="225" t="s">
        <v>1128</v>
      </c>
      <c r="M104" s="180">
        <f>AVERAGE(L104:L106)</f>
        <v>23.813255955666449</v>
      </c>
      <c r="N104" s="180">
        <f>MEDIAN(L104:L106)</f>
        <v>23.813255955666449</v>
      </c>
      <c r="O104" s="180">
        <f>STDEV(L104:L106)</f>
        <v>0.20643230869106874</v>
      </c>
      <c r="P104" s="226" t="s">
        <v>1129</v>
      </c>
    </row>
    <row r="105" spans="1:16" ht="15" thickBot="1" x14ac:dyDescent="0.35">
      <c r="A105" s="185" t="s">
        <v>1148</v>
      </c>
      <c r="B105" s="186">
        <v>25.103726007710264</v>
      </c>
      <c r="C105" s="186">
        <v>16.4471661</v>
      </c>
      <c r="D105" s="326">
        <v>8.656559907710264</v>
      </c>
      <c r="E105" s="326">
        <v>8.1639999999999997</v>
      </c>
      <c r="F105" s="327">
        <v>0.49255990771026426</v>
      </c>
      <c r="G105" s="327">
        <v>1.4069391248646033</v>
      </c>
      <c r="H105" s="328">
        <v>0.71076280581523732</v>
      </c>
      <c r="I105" s="329">
        <v>0.42338602286773908</v>
      </c>
      <c r="K105" s="227"/>
      <c r="L105" s="228">
        <v>23.9592256409979</v>
      </c>
      <c r="M105" s="229"/>
      <c r="N105" s="229"/>
      <c r="O105" s="229"/>
      <c r="P105" s="230" t="s">
        <v>1129</v>
      </c>
    </row>
    <row r="106" spans="1:16" ht="15" thickBot="1" x14ac:dyDescent="0.35">
      <c r="A106" s="334" t="s">
        <v>1149</v>
      </c>
      <c r="B106" s="335">
        <v>24.166667084363667</v>
      </c>
      <c r="C106" s="336">
        <v>15.779080306666666</v>
      </c>
      <c r="D106" s="330">
        <v>8.3875867776970008</v>
      </c>
      <c r="E106" s="330">
        <v>8.1639999999999997</v>
      </c>
      <c r="F106" s="321">
        <v>0.22358677769700108</v>
      </c>
      <c r="G106" s="321">
        <v>1.1676329087715858</v>
      </c>
      <c r="H106" s="322">
        <v>0.85643355243563246</v>
      </c>
      <c r="I106" s="323">
        <v>0.51015893438643156</v>
      </c>
      <c r="K106" s="231"/>
      <c r="L106" s="232">
        <v>23.667286270335001</v>
      </c>
      <c r="M106" s="233"/>
      <c r="N106" s="233"/>
      <c r="O106" s="233"/>
      <c r="P106" s="234" t="s">
        <v>1129</v>
      </c>
    </row>
    <row r="107" spans="1:16" ht="15" thickBot="1" x14ac:dyDescent="0.35">
      <c r="A107" s="337" t="s">
        <v>1150</v>
      </c>
      <c r="B107" s="335">
        <v>24.530167042406664</v>
      </c>
      <c r="C107" s="338">
        <v>16.036444526666667</v>
      </c>
      <c r="D107" s="326">
        <v>8.4937225157399965</v>
      </c>
      <c r="E107" s="326">
        <v>8.1639999999999997</v>
      </c>
      <c r="F107" s="327">
        <v>0.32972251573999678</v>
      </c>
      <c r="G107" s="327">
        <v>1.2567716270460807</v>
      </c>
      <c r="H107" s="328">
        <v>0.7956895099154988</v>
      </c>
      <c r="I107" s="329">
        <v>0.47397502272829445</v>
      </c>
      <c r="K107" s="179" t="s">
        <v>1146</v>
      </c>
      <c r="L107" s="225">
        <v>27.027291481843999</v>
      </c>
      <c r="M107" s="180">
        <f>AVERAGE(L107:L109)</f>
        <v>27.016179567176067</v>
      </c>
      <c r="N107" s="180">
        <f>MEDIAN(L107:L109)</f>
        <v>27.027291481843999</v>
      </c>
      <c r="O107" s="180">
        <f>STDEV(L107:L109)</f>
        <v>5.5754331109931179E-2</v>
      </c>
      <c r="P107" s="235" t="s">
        <v>1129</v>
      </c>
    </row>
    <row r="108" spans="1:16" ht="15" thickBot="1" x14ac:dyDescent="0.35">
      <c r="A108" s="334" t="s">
        <v>1151</v>
      </c>
      <c r="B108" s="335">
        <v>25.409115153742601</v>
      </c>
      <c r="C108" s="336">
        <v>16.074182643333334</v>
      </c>
      <c r="D108" s="330">
        <v>9.3349325104092671</v>
      </c>
      <c r="E108" s="330">
        <v>8.1639999999999997</v>
      </c>
      <c r="F108" s="321">
        <v>1.1709325104092674</v>
      </c>
      <c r="G108" s="321">
        <v>2.251571840784822</v>
      </c>
      <c r="H108" s="322">
        <v>0.44413417412940898</v>
      </c>
      <c r="I108" s="323">
        <v>0.2645611166845151</v>
      </c>
      <c r="K108" s="227"/>
      <c r="L108" s="228">
        <v>27.065541179451699</v>
      </c>
      <c r="M108" s="229"/>
      <c r="N108" s="229"/>
      <c r="O108" s="229"/>
      <c r="P108" s="236" t="s">
        <v>1129</v>
      </c>
    </row>
    <row r="109" spans="1:16" ht="15" thickBot="1" x14ac:dyDescent="0.35">
      <c r="A109" s="185" t="s">
        <v>1152</v>
      </c>
      <c r="B109" s="186">
        <v>24.961089269008966</v>
      </c>
      <c r="C109" s="186">
        <v>16.556101999999999</v>
      </c>
      <c r="D109" s="326">
        <v>8.4049872690089664</v>
      </c>
      <c r="E109" s="326">
        <v>8.1639999999999997</v>
      </c>
      <c r="F109" s="327">
        <v>0.24098726900896672</v>
      </c>
      <c r="G109" s="327">
        <v>1.1818011181428356</v>
      </c>
      <c r="H109" s="328">
        <v>0.84616606351792045</v>
      </c>
      <c r="I109" s="329">
        <v>0.50404281342154433</v>
      </c>
      <c r="K109" s="231"/>
      <c r="L109" s="232">
        <v>26.955706040232499</v>
      </c>
      <c r="M109" s="233"/>
      <c r="N109" s="233"/>
      <c r="O109" s="233"/>
      <c r="P109" s="237" t="s">
        <v>1129</v>
      </c>
    </row>
    <row r="110" spans="1:16" ht="15" thickBot="1" x14ac:dyDescent="0.35">
      <c r="A110" s="339" t="s">
        <v>1153</v>
      </c>
      <c r="B110" s="340">
        <v>24.693838009657131</v>
      </c>
      <c r="C110" s="340">
        <v>15.628007916666666</v>
      </c>
      <c r="D110" s="330">
        <v>9.0658300929904652</v>
      </c>
      <c r="E110" s="330">
        <v>8.1639999999999997</v>
      </c>
      <c r="F110" s="321">
        <v>0.90183009299046546</v>
      </c>
      <c r="G110" s="321">
        <v>1.8684346342065268</v>
      </c>
      <c r="H110" s="322">
        <v>0.53520737717681666</v>
      </c>
      <c r="I110" s="323">
        <v>0.31881145296068125</v>
      </c>
      <c r="K110" s="179" t="s">
        <v>1147</v>
      </c>
      <c r="L110" s="225">
        <v>24.3034090263004</v>
      </c>
      <c r="M110" s="180">
        <f>AVERAGE(L110:L112)</f>
        <v>24.457291571756233</v>
      </c>
      <c r="N110" s="180">
        <f>MEDIAN(L110:L112)</f>
        <v>24.4531302282487</v>
      </c>
      <c r="O110" s="180">
        <f>STDEV(L110:L112)</f>
        <v>0.15600484834520201</v>
      </c>
      <c r="P110" s="235" t="s">
        <v>1129</v>
      </c>
    </row>
    <row r="111" spans="1:16" ht="15" thickBot="1" x14ac:dyDescent="0.35">
      <c r="A111" s="341" t="s">
        <v>1154</v>
      </c>
      <c r="B111" s="186">
        <v>25.21990649281523</v>
      </c>
      <c r="C111" s="342">
        <v>16.120578993333332</v>
      </c>
      <c r="D111" s="326">
        <v>9.0993274994818982</v>
      </c>
      <c r="E111" s="326">
        <v>8.1639999999999997</v>
      </c>
      <c r="F111" s="327">
        <v>0.93532749948189853</v>
      </c>
      <c r="G111" s="327">
        <v>1.9123246938409246</v>
      </c>
      <c r="H111" s="328">
        <v>0.52292374993677948</v>
      </c>
      <c r="I111" s="329">
        <v>0.3114943620254233</v>
      </c>
      <c r="K111" s="227"/>
      <c r="L111" s="228">
        <v>24.615335460719599</v>
      </c>
      <c r="M111" s="229"/>
      <c r="N111" s="229"/>
      <c r="O111" s="229"/>
      <c r="P111" s="236" t="s">
        <v>1129</v>
      </c>
    </row>
    <row r="112" spans="1:16" ht="15" thickBot="1" x14ac:dyDescent="0.35">
      <c r="K112" s="238"/>
      <c r="L112" s="239">
        <v>24.4531302282487</v>
      </c>
      <c r="M112" s="240"/>
      <c r="N112" s="240"/>
      <c r="O112" s="240"/>
      <c r="P112" s="241" t="s">
        <v>1129</v>
      </c>
    </row>
    <row r="113" spans="11:16" x14ac:dyDescent="0.3">
      <c r="K113" s="288" t="s">
        <v>1148</v>
      </c>
      <c r="L113" s="289">
        <v>33.144066148524701</v>
      </c>
      <c r="M113" s="290">
        <f>AVERAGE(L113:L115)</f>
        <v>32.878528533688268</v>
      </c>
      <c r="N113" s="290">
        <f>MEDIAN(L113:L115)</f>
        <v>33.144066148524701</v>
      </c>
      <c r="O113" s="290">
        <f>STDEV(L113:L115)</f>
        <v>0.63330123953684336</v>
      </c>
      <c r="P113" s="291" t="s">
        <v>1129</v>
      </c>
    </row>
    <row r="114" spans="11:16" x14ac:dyDescent="0.3">
      <c r="K114" s="292"/>
      <c r="L114" s="293">
        <v>33.335834121011203</v>
      </c>
      <c r="M114" s="294"/>
      <c r="N114" s="294"/>
      <c r="O114" s="294"/>
      <c r="P114" s="295" t="s">
        <v>1129</v>
      </c>
    </row>
    <row r="115" spans="11:16" ht="15" thickBot="1" x14ac:dyDescent="0.35">
      <c r="K115" s="296"/>
      <c r="L115" s="297">
        <v>32.1556853315289</v>
      </c>
      <c r="M115" s="298"/>
      <c r="N115" s="298"/>
      <c r="O115" s="298"/>
      <c r="P115" s="299" t="s">
        <v>1129</v>
      </c>
    </row>
    <row r="116" spans="11:16" x14ac:dyDescent="0.3">
      <c r="K116" s="292" t="s">
        <v>1148</v>
      </c>
      <c r="L116" s="300">
        <v>30.293254373964899</v>
      </c>
      <c r="M116" s="301">
        <f>AVERAGE(L116:L118)</f>
        <v>30.551986917811632</v>
      </c>
      <c r="N116" s="301">
        <f>MEDIAN(L116:L118)</f>
        <v>30.330818445560698</v>
      </c>
      <c r="O116" s="301">
        <f>STDEV(L116:L118)</f>
        <v>0.41603065248535903</v>
      </c>
      <c r="P116" s="302" t="s">
        <v>1129</v>
      </c>
    </row>
    <row r="117" spans="11:16" x14ac:dyDescent="0.3">
      <c r="K117" s="292"/>
      <c r="L117" s="293">
        <v>31.031887933909299</v>
      </c>
      <c r="M117" s="294"/>
      <c r="N117" s="294"/>
      <c r="O117" s="294"/>
      <c r="P117" s="295" t="s">
        <v>1129</v>
      </c>
    </row>
    <row r="118" spans="11:16" ht="15" thickBot="1" x14ac:dyDescent="0.35">
      <c r="K118" s="303"/>
      <c r="L118" s="304">
        <v>30.330818445560698</v>
      </c>
      <c r="M118" s="305"/>
      <c r="N118" s="305"/>
      <c r="O118" s="305"/>
      <c r="P118" s="306" t="s">
        <v>1129</v>
      </c>
    </row>
    <row r="119" spans="11:16" x14ac:dyDescent="0.3">
      <c r="K119" s="185" t="s">
        <v>1148</v>
      </c>
      <c r="L119" s="213">
        <v>25.060251429300099</v>
      </c>
      <c r="M119" s="186">
        <f>AVERAGE(L119:L121)</f>
        <v>25.103726007710264</v>
      </c>
      <c r="N119" s="186">
        <f>MEDIAN(L119:L121)</f>
        <v>25.060251429300099</v>
      </c>
      <c r="O119" s="186">
        <f>STDEV(L119:L121)</f>
        <v>0.12650868361869397</v>
      </c>
      <c r="P119" s="214" t="s">
        <v>1129</v>
      </c>
    </row>
    <row r="120" spans="11:16" x14ac:dyDescent="0.3">
      <c r="K120" s="188"/>
      <c r="L120" s="215">
        <v>25.246239610010999</v>
      </c>
      <c r="M120" s="193"/>
      <c r="N120" s="193"/>
      <c r="O120" s="193"/>
      <c r="P120" s="216" t="s">
        <v>1129</v>
      </c>
    </row>
    <row r="121" spans="11:16" ht="15" thickBot="1" x14ac:dyDescent="0.35">
      <c r="K121" s="217"/>
      <c r="L121" s="218">
        <v>25.004686983819699</v>
      </c>
      <c r="M121" s="219"/>
      <c r="N121" s="219"/>
      <c r="O121" s="219"/>
      <c r="P121" s="220" t="s">
        <v>1129</v>
      </c>
    </row>
    <row r="122" spans="11:16" x14ac:dyDescent="0.3">
      <c r="K122" s="343" t="s">
        <v>1149</v>
      </c>
      <c r="L122" s="344">
        <v>24.1386065985246</v>
      </c>
      <c r="M122" s="345">
        <f>AVERAGE(L122:L124)</f>
        <v>24.166667084363667</v>
      </c>
      <c r="N122" s="345">
        <f>MEDIAN(L122:L124)</f>
        <v>24.1386065985246</v>
      </c>
      <c r="O122" s="345">
        <f>STDEV(L122:L124)</f>
        <v>0.1331304629483501</v>
      </c>
      <c r="P122" s="346" t="s">
        <v>1129</v>
      </c>
    </row>
    <row r="123" spans="11:16" x14ac:dyDescent="0.3">
      <c r="K123" s="347"/>
      <c r="L123" s="348">
        <v>24.049803564957799</v>
      </c>
      <c r="M123" s="230"/>
      <c r="N123" s="230"/>
      <c r="O123" s="230"/>
      <c r="P123" s="230" t="s">
        <v>1129</v>
      </c>
    </row>
    <row r="124" spans="11:16" ht="15" thickBot="1" x14ac:dyDescent="0.35">
      <c r="K124" s="349"/>
      <c r="L124" s="350">
        <v>24.311591089608601</v>
      </c>
      <c r="M124" s="234"/>
      <c r="N124" s="234"/>
      <c r="O124" s="234"/>
      <c r="P124" s="234" t="s">
        <v>1129</v>
      </c>
    </row>
    <row r="125" spans="11:16" x14ac:dyDescent="0.3">
      <c r="K125" s="343" t="s">
        <v>1150</v>
      </c>
      <c r="L125" s="344">
        <v>24.5105141070107</v>
      </c>
      <c r="M125" s="345">
        <f>AVERAGE(L125:L127)</f>
        <v>24.530167042406664</v>
      </c>
      <c r="N125" s="345">
        <f>MEDIAN(L125:L127)</f>
        <v>24.5105141070107</v>
      </c>
      <c r="O125" s="345">
        <f>STDEV(L125:L127)</f>
        <v>9.9684679303000776E-2</v>
      </c>
      <c r="P125" s="346" t="s">
        <v>1129</v>
      </c>
    </row>
    <row r="126" spans="11:16" x14ac:dyDescent="0.3">
      <c r="K126" s="347"/>
      <c r="L126" s="348">
        <v>24.638214469606599</v>
      </c>
      <c r="M126" s="230"/>
      <c r="N126" s="230"/>
      <c r="O126" s="230"/>
      <c r="P126" s="230" t="s">
        <v>1129</v>
      </c>
    </row>
    <row r="127" spans="11:16" ht="15" thickBot="1" x14ac:dyDescent="0.35">
      <c r="K127" s="349"/>
      <c r="L127" s="350">
        <v>24.4417725506027</v>
      </c>
      <c r="M127" s="234"/>
      <c r="N127" s="234"/>
      <c r="O127" s="234"/>
      <c r="P127" s="234" t="s">
        <v>1129</v>
      </c>
    </row>
    <row r="128" spans="11:16" x14ac:dyDescent="0.3">
      <c r="K128" s="343" t="s">
        <v>1151</v>
      </c>
      <c r="L128" s="344">
        <v>24.886749974138699</v>
      </c>
      <c r="M128" s="345">
        <f>AVERAGE(L128:L130)</f>
        <v>25.409115153742601</v>
      </c>
      <c r="N128" s="345">
        <f>MEDIAN(L128:L130)</f>
        <v>25.223698060135</v>
      </c>
      <c r="O128" s="345">
        <f>STDEV(L128:L130)</f>
        <v>0.63568884909873347</v>
      </c>
      <c r="P128" s="346" t="s">
        <v>1129</v>
      </c>
    </row>
    <row r="129" spans="1:18" x14ac:dyDescent="0.3">
      <c r="K129" s="347"/>
      <c r="L129" s="348">
        <v>26.1168974269541</v>
      </c>
      <c r="M129" s="230"/>
      <c r="N129" s="230"/>
      <c r="O129" s="230"/>
      <c r="P129" s="230" t="s">
        <v>1129</v>
      </c>
    </row>
    <row r="130" spans="1:18" ht="15" thickBot="1" x14ac:dyDescent="0.35">
      <c r="K130" s="349"/>
      <c r="L130" s="350">
        <v>25.223698060135</v>
      </c>
      <c r="M130" s="234"/>
      <c r="N130" s="234"/>
      <c r="O130" s="234"/>
      <c r="P130" s="234" t="s">
        <v>1129</v>
      </c>
    </row>
    <row r="131" spans="1:18" ht="15" thickBot="1" x14ac:dyDescent="0.35"/>
    <row r="132" spans="1:18" ht="21.6" thickBot="1" x14ac:dyDescent="0.35">
      <c r="A132" s="622" t="s">
        <v>1121</v>
      </c>
      <c r="B132" s="623"/>
      <c r="C132" s="623"/>
      <c r="D132" s="623"/>
      <c r="E132" s="623"/>
      <c r="F132" s="624"/>
      <c r="G132" s="628" t="s">
        <v>1136</v>
      </c>
      <c r="H132" s="629"/>
      <c r="I132" s="629"/>
      <c r="J132" s="629"/>
      <c r="K132" s="629"/>
      <c r="L132" s="630"/>
    </row>
    <row r="133" spans="1:18" ht="43.8" thickBot="1" x14ac:dyDescent="0.35">
      <c r="A133" s="189" t="s">
        <v>1111</v>
      </c>
      <c r="B133" s="190" t="s">
        <v>1122</v>
      </c>
      <c r="C133" s="191" t="s">
        <v>1123</v>
      </c>
      <c r="D133" s="191" t="s">
        <v>1124</v>
      </c>
      <c r="E133" s="191" t="s">
        <v>1125</v>
      </c>
      <c r="F133" s="191" t="s">
        <v>1126</v>
      </c>
      <c r="G133" s="222" t="s">
        <v>1111</v>
      </c>
      <c r="H133" s="223"/>
      <c r="I133" s="224" t="s">
        <v>1123</v>
      </c>
      <c r="J133" s="224" t="s">
        <v>1124</v>
      </c>
      <c r="K133" s="224" t="s">
        <v>1125</v>
      </c>
      <c r="L133" s="224" t="s">
        <v>1126</v>
      </c>
      <c r="M133" s="178" t="s">
        <v>1113</v>
      </c>
      <c r="N133" s="178" t="s">
        <v>1130</v>
      </c>
      <c r="O133" s="178" t="s">
        <v>1132</v>
      </c>
      <c r="P133" s="178" t="s">
        <v>1114</v>
      </c>
      <c r="Q133" s="178" t="s">
        <v>1115</v>
      </c>
      <c r="R133" s="178" t="s">
        <v>1116</v>
      </c>
    </row>
    <row r="134" spans="1:18" ht="15" thickBot="1" x14ac:dyDescent="0.35">
      <c r="A134" s="185" t="s">
        <v>1127</v>
      </c>
      <c r="B134" s="3" t="s">
        <v>1128</v>
      </c>
      <c r="C134" s="186" t="e">
        <f>AVERAGE(B134:B136)</f>
        <v>#DIV/0!</v>
      </c>
      <c r="D134" s="186" t="e">
        <f>MEDIAN(B134:B136)</f>
        <v>#NUM!</v>
      </c>
      <c r="E134" s="186" t="e">
        <f>STDEV(B134:B136)</f>
        <v>#DIV/0!</v>
      </c>
      <c r="F134" s="3" t="s">
        <v>1129</v>
      </c>
      <c r="G134" s="185" t="s">
        <v>1127</v>
      </c>
      <c r="H134" s="213" t="s">
        <v>1128</v>
      </c>
      <c r="I134" s="186" t="e">
        <f>AVERAGE(H134:H136)</f>
        <v>#DIV/0!</v>
      </c>
      <c r="J134" s="186" t="e">
        <f>MEDIAN(H134:H136)</f>
        <v>#NUM!</v>
      </c>
      <c r="K134" s="186" t="e">
        <f>STDEV(H134:H136)</f>
        <v>#DIV/0!</v>
      </c>
      <c r="L134" s="213" t="s">
        <v>1129</v>
      </c>
      <c r="M134" s="182"/>
      <c r="N134" s="182"/>
      <c r="O134" s="182"/>
      <c r="P134" s="182"/>
      <c r="Q134" s="182"/>
      <c r="R134" s="183"/>
    </row>
    <row r="135" spans="1:18" ht="15" thickBot="1" x14ac:dyDescent="0.35">
      <c r="A135" s="192"/>
      <c r="B135" s="3" t="s">
        <v>1128</v>
      </c>
      <c r="C135" s="193"/>
      <c r="D135" s="193"/>
      <c r="E135" s="193"/>
      <c r="F135" s="3" t="s">
        <v>1129</v>
      </c>
      <c r="G135" s="192"/>
      <c r="H135" s="215" t="s">
        <v>1128</v>
      </c>
      <c r="I135" s="193"/>
      <c r="J135" s="193"/>
      <c r="K135" s="193"/>
      <c r="L135" s="215" t="s">
        <v>1129</v>
      </c>
      <c r="M135" s="184"/>
      <c r="N135" s="184"/>
      <c r="O135" s="184"/>
      <c r="P135" s="184"/>
      <c r="Q135" s="184"/>
      <c r="R135" s="183"/>
    </row>
    <row r="136" spans="1:18" ht="15" thickBot="1" x14ac:dyDescent="0.35">
      <c r="A136" s="194"/>
      <c r="B136" s="3" t="s">
        <v>1128</v>
      </c>
      <c r="C136" s="195"/>
      <c r="D136" s="195"/>
      <c r="E136" s="195"/>
      <c r="F136" s="3" t="s">
        <v>1129</v>
      </c>
      <c r="G136" s="194"/>
      <c r="H136" s="221" t="s">
        <v>1128</v>
      </c>
      <c r="I136" s="195"/>
      <c r="J136" s="195"/>
      <c r="K136" s="195"/>
      <c r="L136" s="221" t="s">
        <v>1129</v>
      </c>
      <c r="M136" s="184"/>
      <c r="N136" s="184"/>
      <c r="O136" s="184"/>
      <c r="P136" s="184"/>
      <c r="Q136" s="184"/>
      <c r="R136" s="183"/>
    </row>
    <row r="137" spans="1:18" ht="15" thickBot="1" x14ac:dyDescent="0.35">
      <c r="A137" s="196" t="s">
        <v>1117</v>
      </c>
      <c r="B137" s="183">
        <v>18.802460369625098</v>
      </c>
      <c r="C137" s="181">
        <f>AVERAGE(B137:B139)</f>
        <v>18.1956515396055</v>
      </c>
      <c r="D137" s="181">
        <f>MEDIAN(B137:B139)</f>
        <v>18.051900268589499</v>
      </c>
      <c r="E137" s="181">
        <f>STDEV(B137:B139)</f>
        <v>0.54922840743120749</v>
      </c>
      <c r="F137" s="197">
        <v>84</v>
      </c>
      <c r="G137" s="179" t="s">
        <v>1117</v>
      </c>
      <c r="H137" s="225">
        <v>25.312678291191101</v>
      </c>
      <c r="I137" s="180">
        <f>AVERAGE(H137:H139)</f>
        <v>25.40116092532757</v>
      </c>
      <c r="J137" s="180">
        <f>MEDIAN(H137:H139)</f>
        <v>25.312678291191101</v>
      </c>
      <c r="K137" s="180">
        <f>STDEV(H137:H139)</f>
        <v>0.23680318227812691</v>
      </c>
      <c r="L137" s="226">
        <v>82.5</v>
      </c>
      <c r="M137" s="187">
        <f>H137-B137</f>
        <v>6.510217921566003</v>
      </c>
      <c r="N137" s="187">
        <f>AVERAGE(M137:M148)</f>
        <v>6.7725969578814089</v>
      </c>
      <c r="O137" s="182">
        <f>M137-N137</f>
        <v>-0.26237903631540593</v>
      </c>
      <c r="P137" s="187">
        <f>2^O137</f>
        <v>0.83371197560751431</v>
      </c>
      <c r="Q137" s="187">
        <f>1/P137</f>
        <v>1.1994550027559745</v>
      </c>
      <c r="R137" s="183">
        <f>Q137/$Q$137</f>
        <v>1</v>
      </c>
    </row>
    <row r="138" spans="1:18" ht="15" thickBot="1" x14ac:dyDescent="0.35">
      <c r="A138" s="198"/>
      <c r="B138" s="199">
        <v>17.732593980601902</v>
      </c>
      <c r="C138" s="200"/>
      <c r="D138" s="200"/>
      <c r="E138" s="200"/>
      <c r="F138" s="201">
        <v>85</v>
      </c>
      <c r="G138" s="227"/>
      <c r="H138" s="228">
        <v>25.221340052972302</v>
      </c>
      <c r="I138" s="229"/>
      <c r="J138" s="229"/>
      <c r="K138" s="229"/>
      <c r="L138" s="230">
        <v>82.5</v>
      </c>
      <c r="M138" s="187">
        <f t="shared" ref="M138:M148" si="17">H138-B138</f>
        <v>7.4887460723704002</v>
      </c>
      <c r="N138" s="187">
        <v>6.7725969578814089</v>
      </c>
      <c r="O138" s="182">
        <f t="shared" ref="O138:O148" si="18">M138-N138</f>
        <v>0.71614911448899132</v>
      </c>
      <c r="P138" s="187">
        <f t="shared" ref="P138:P148" si="19">2^O138</f>
        <v>1.6427911888137188</v>
      </c>
      <c r="Q138" s="187">
        <f t="shared" ref="Q138:Q148" si="20">1/P138</f>
        <v>0.60872008981379622</v>
      </c>
      <c r="R138" s="183">
        <f t="shared" ref="R138:R148" si="21">Q138/$Q$137</f>
        <v>0.50749722867064362</v>
      </c>
    </row>
    <row r="139" spans="1:18" ht="15" thickBot="1" x14ac:dyDescent="0.35">
      <c r="A139" s="202"/>
      <c r="B139" s="203">
        <v>18.051900268589499</v>
      </c>
      <c r="C139" s="204"/>
      <c r="D139" s="204"/>
      <c r="E139" s="204"/>
      <c r="F139" s="205">
        <v>84.5</v>
      </c>
      <c r="G139" s="231"/>
      <c r="H139" s="232">
        <v>25.6694644318193</v>
      </c>
      <c r="I139" s="233"/>
      <c r="J139" s="233"/>
      <c r="K139" s="233"/>
      <c r="L139" s="234">
        <v>82</v>
      </c>
      <c r="M139" s="187">
        <f t="shared" si="17"/>
        <v>7.617564163229801</v>
      </c>
      <c r="N139" s="187">
        <v>6.7725969578814089</v>
      </c>
      <c r="O139" s="182">
        <f t="shared" si="18"/>
        <v>0.84496720534839209</v>
      </c>
      <c r="P139" s="187">
        <f t="shared" si="19"/>
        <v>1.796223914403418</v>
      </c>
      <c r="Q139" s="187">
        <f t="shared" si="20"/>
        <v>0.55672346414123497</v>
      </c>
      <c r="R139" s="183">
        <f t="shared" si="21"/>
        <v>0.46414701915624812</v>
      </c>
    </row>
    <row r="140" spans="1:18" ht="15" thickBot="1" x14ac:dyDescent="0.35">
      <c r="A140" s="196" t="s">
        <v>1118</v>
      </c>
      <c r="B140" s="183">
        <v>16.6471506654587</v>
      </c>
      <c r="C140" s="181">
        <f>AVERAGE(B140:B142)</f>
        <v>16.920799899906299</v>
      </c>
      <c r="D140" s="181">
        <f>MEDIAN(B140:B142)</f>
        <v>17.0105404328894</v>
      </c>
      <c r="E140" s="181">
        <f>STDEV(B140:B142)</f>
        <v>0.24161920168749706</v>
      </c>
      <c r="F140" s="206">
        <v>85</v>
      </c>
      <c r="G140" s="179" t="s">
        <v>1118</v>
      </c>
      <c r="H140" s="225">
        <v>22.791272372680901</v>
      </c>
      <c r="I140" s="180">
        <f>AVERAGE(H140:H142)</f>
        <v>23.057128823153104</v>
      </c>
      <c r="J140" s="180">
        <f>MEDIAN(H140:H142)</f>
        <v>23.069802209634499</v>
      </c>
      <c r="K140" s="180">
        <f>STDEV(H140:H142)</f>
        <v>0.25975173808307189</v>
      </c>
      <c r="L140" s="235">
        <v>82.5</v>
      </c>
      <c r="M140" s="187">
        <f t="shared" si="17"/>
        <v>6.144121707222201</v>
      </c>
      <c r="N140" s="187">
        <v>6.7725969578814089</v>
      </c>
      <c r="O140" s="182">
        <f t="shared" si="18"/>
        <v>-0.62847525065920795</v>
      </c>
      <c r="P140" s="187">
        <f t="shared" si="19"/>
        <v>0.64685970448655317</v>
      </c>
      <c r="Q140" s="187">
        <f t="shared" si="20"/>
        <v>1.5459302736962925</v>
      </c>
      <c r="R140" s="183">
        <f t="shared" si="21"/>
        <v>1.2888605826348014</v>
      </c>
    </row>
    <row r="141" spans="1:18" ht="15" thickBot="1" x14ac:dyDescent="0.35">
      <c r="A141" s="198"/>
      <c r="B141" s="199">
        <v>17.104708601370799</v>
      </c>
      <c r="C141" s="200"/>
      <c r="D141" s="200"/>
      <c r="E141" s="200"/>
      <c r="F141" s="207">
        <v>84.5</v>
      </c>
      <c r="G141" s="227"/>
      <c r="H141" s="228">
        <v>23.3103118871439</v>
      </c>
      <c r="I141" s="229"/>
      <c r="J141" s="229"/>
      <c r="K141" s="229"/>
      <c r="L141" s="236">
        <v>82</v>
      </c>
      <c r="M141" s="187">
        <f t="shared" si="17"/>
        <v>6.2056032857731012</v>
      </c>
      <c r="N141" s="187">
        <v>6.7725969578814089</v>
      </c>
      <c r="O141" s="182">
        <f t="shared" si="18"/>
        <v>-0.56699367210830776</v>
      </c>
      <c r="P141" s="187">
        <f t="shared" si="19"/>
        <v>0.67502195330936299</v>
      </c>
      <c r="Q141" s="187">
        <f t="shared" si="20"/>
        <v>1.4814333002021629</v>
      </c>
      <c r="R141" s="183">
        <f t="shared" si="21"/>
        <v>1.2350886834423049</v>
      </c>
    </row>
    <row r="142" spans="1:18" ht="15" thickBot="1" x14ac:dyDescent="0.35">
      <c r="A142" s="202"/>
      <c r="B142" s="203">
        <v>17.0105404328894</v>
      </c>
      <c r="C142" s="204"/>
      <c r="D142" s="204"/>
      <c r="E142" s="204"/>
      <c r="F142" s="208">
        <v>84.5</v>
      </c>
      <c r="G142" s="231"/>
      <c r="H142" s="232">
        <v>23.069802209634499</v>
      </c>
      <c r="I142" s="233"/>
      <c r="J142" s="233"/>
      <c r="K142" s="233"/>
      <c r="L142" s="237">
        <v>82.5</v>
      </c>
      <c r="M142" s="187">
        <f t="shared" si="17"/>
        <v>6.0592617767450996</v>
      </c>
      <c r="N142" s="187">
        <v>6.7725969578814089</v>
      </c>
      <c r="O142" s="182">
        <f t="shared" si="18"/>
        <v>-0.71333518113630934</v>
      </c>
      <c r="P142" s="187">
        <f t="shared" si="19"/>
        <v>0.60990853870909723</v>
      </c>
      <c r="Q142" s="187">
        <f t="shared" si="20"/>
        <v>1.6395900967652484</v>
      </c>
      <c r="R142" s="183">
        <f t="shared" si="21"/>
        <v>1.3669458987606709</v>
      </c>
    </row>
    <row r="143" spans="1:18" ht="15" thickBot="1" x14ac:dyDescent="0.35">
      <c r="A143" s="196" t="s">
        <v>1119</v>
      </c>
      <c r="B143" s="183">
        <v>17.025077485321098</v>
      </c>
      <c r="C143" s="181">
        <f>AVERAGE(B143:B145)</f>
        <v>16.899690057005035</v>
      </c>
      <c r="D143" s="181">
        <f>MEDIAN(B143:B145)</f>
        <v>17.025077485321098</v>
      </c>
      <c r="E143" s="181">
        <f>STDEV(B143:B145)</f>
        <v>0.23307745246561562</v>
      </c>
      <c r="F143" s="206">
        <v>84.5</v>
      </c>
      <c r="G143" s="179" t="s">
        <v>1119</v>
      </c>
      <c r="H143" s="225">
        <v>24.0674044708853</v>
      </c>
      <c r="I143" s="180">
        <f>AVERAGE(H143:H145)</f>
        <v>24.210384980643067</v>
      </c>
      <c r="J143" s="180">
        <f>MEDIAN(H143:H145)</f>
        <v>24.120308058454398</v>
      </c>
      <c r="K143" s="180">
        <f>STDEV(H143:H145)</f>
        <v>0.20355962844709799</v>
      </c>
      <c r="L143" s="235">
        <v>82</v>
      </c>
      <c r="M143" s="187">
        <f t="shared" si="17"/>
        <v>7.0423269855642019</v>
      </c>
      <c r="N143" s="187">
        <v>6.7725969578814089</v>
      </c>
      <c r="O143" s="182">
        <f t="shared" si="18"/>
        <v>0.26973002768279297</v>
      </c>
      <c r="P143" s="187">
        <f t="shared" si="19"/>
        <v>1.2055822053192435</v>
      </c>
      <c r="Q143" s="187">
        <f t="shared" si="20"/>
        <v>0.82947475135898807</v>
      </c>
      <c r="R143" s="183">
        <f t="shared" si="21"/>
        <v>0.69154303367205361</v>
      </c>
    </row>
    <row r="144" spans="1:18" ht="15" thickBot="1" x14ac:dyDescent="0.35">
      <c r="A144" s="198"/>
      <c r="B144" s="199">
        <v>16.630759601544501</v>
      </c>
      <c r="C144" s="200"/>
      <c r="D144" s="200"/>
      <c r="E144" s="200"/>
      <c r="F144" s="207">
        <v>84.5</v>
      </c>
      <c r="G144" s="227"/>
      <c r="H144" s="228">
        <v>24.120308058454398</v>
      </c>
      <c r="I144" s="229"/>
      <c r="J144" s="229"/>
      <c r="K144" s="229"/>
      <c r="L144" s="236">
        <v>82</v>
      </c>
      <c r="M144" s="187">
        <f t="shared" si="17"/>
        <v>7.4895484569098976</v>
      </c>
      <c r="N144" s="187">
        <v>6.7725969578814089</v>
      </c>
      <c r="O144" s="182">
        <f t="shared" si="18"/>
        <v>0.71695149902848865</v>
      </c>
      <c r="P144" s="187">
        <f t="shared" si="19"/>
        <v>1.643705115070009</v>
      </c>
      <c r="Q144" s="187">
        <f t="shared" si="20"/>
        <v>0.60838163173654647</v>
      </c>
      <c r="R144" s="183">
        <f t="shared" si="21"/>
        <v>0.50721505211839935</v>
      </c>
    </row>
    <row r="145" spans="1:18" ht="15" thickBot="1" x14ac:dyDescent="0.35">
      <c r="A145" s="209"/>
      <c r="B145" s="210">
        <v>17.043233084149499</v>
      </c>
      <c r="C145" s="211"/>
      <c r="D145" s="211"/>
      <c r="E145" s="211"/>
      <c r="F145" s="212">
        <v>84.5</v>
      </c>
      <c r="G145" s="238"/>
      <c r="H145" s="239">
        <v>24.443442412589501</v>
      </c>
      <c r="I145" s="240"/>
      <c r="J145" s="240"/>
      <c r="K145" s="240"/>
      <c r="L145" s="241">
        <v>82</v>
      </c>
      <c r="M145" s="187">
        <f t="shared" si="17"/>
        <v>7.4002093284400026</v>
      </c>
      <c r="N145" s="187">
        <v>6.7725969578814089</v>
      </c>
      <c r="O145" s="182">
        <f t="shared" si="18"/>
        <v>0.62761237055859365</v>
      </c>
      <c r="P145" s="187">
        <f t="shared" si="19"/>
        <v>1.5450059247580847</v>
      </c>
      <c r="Q145" s="187">
        <f t="shared" si="20"/>
        <v>0.64724670888014801</v>
      </c>
      <c r="R145" s="183">
        <f t="shared" si="21"/>
        <v>0.5396173323659299</v>
      </c>
    </row>
    <row r="146" spans="1:18" ht="15" thickBot="1" x14ac:dyDescent="0.35">
      <c r="A146" s="185" t="s">
        <v>1120</v>
      </c>
      <c r="B146" s="213">
        <v>17.408210653657001</v>
      </c>
      <c r="C146" s="186">
        <f>AVERAGE(B146:B148)</f>
        <v>17.538517777343799</v>
      </c>
      <c r="D146" s="186">
        <f>MEDIAN(B146:B148)</f>
        <v>17.4710690038325</v>
      </c>
      <c r="E146" s="186">
        <f>STDEV(B146:B148)</f>
        <v>0.17412162187438157</v>
      </c>
      <c r="F146" s="214">
        <v>84.5</v>
      </c>
      <c r="G146" s="185" t="s">
        <v>1120</v>
      </c>
      <c r="H146" s="213">
        <v>23.941828502436501</v>
      </c>
      <c r="I146" s="186">
        <f>AVERAGE(H146:H148)</f>
        <v>23.976372376262532</v>
      </c>
      <c r="J146" s="186">
        <f>MEDIAN(H146:H148)</f>
        <v>23.941828502436501</v>
      </c>
      <c r="K146" s="186">
        <f>STDEV(H146:H148)</f>
        <v>0.23071283924708266</v>
      </c>
      <c r="L146" s="214">
        <v>82.5</v>
      </c>
      <c r="M146" s="187">
        <f t="shared" si="17"/>
        <v>6.5336178487794996</v>
      </c>
      <c r="N146" s="187">
        <v>6.7725969578814089</v>
      </c>
      <c r="O146" s="182">
        <f t="shared" si="18"/>
        <v>-0.23897910910190934</v>
      </c>
      <c r="P146" s="187">
        <f t="shared" si="19"/>
        <v>0.84734470480441093</v>
      </c>
      <c r="Q146" s="187">
        <f t="shared" si="20"/>
        <v>1.1801572539841692</v>
      </c>
      <c r="R146" s="183">
        <f t="shared" si="21"/>
        <v>0.98391123574668071</v>
      </c>
    </row>
    <row r="147" spans="1:18" ht="15" thickBot="1" x14ac:dyDescent="0.35">
      <c r="A147" s="188"/>
      <c r="B147" s="215">
        <v>17.736273674541899</v>
      </c>
      <c r="C147" s="193"/>
      <c r="D147" s="193"/>
      <c r="E147" s="193"/>
      <c r="F147" s="216">
        <v>84.5</v>
      </c>
      <c r="G147" s="188"/>
      <c r="H147" s="215">
        <v>24.222409377770798</v>
      </c>
      <c r="I147" s="193"/>
      <c r="J147" s="193"/>
      <c r="K147" s="193"/>
      <c r="L147" s="216">
        <v>82</v>
      </c>
      <c r="M147" s="187">
        <f t="shared" si="17"/>
        <v>6.4861357032289</v>
      </c>
      <c r="N147" s="187">
        <v>6.7725969578814089</v>
      </c>
      <c r="O147" s="182">
        <f t="shared" si="18"/>
        <v>-0.28646125465250893</v>
      </c>
      <c r="P147" s="187">
        <f t="shared" si="19"/>
        <v>0.81991072959149003</v>
      </c>
      <c r="Q147" s="187">
        <f t="shared" si="20"/>
        <v>1.2196449734207493</v>
      </c>
      <c r="R147" s="183">
        <f t="shared" si="21"/>
        <v>1.0168326203303872</v>
      </c>
    </row>
    <row r="148" spans="1:18" ht="15" thickBot="1" x14ac:dyDescent="0.35">
      <c r="A148" s="217"/>
      <c r="B148" s="218">
        <v>17.4710690038325</v>
      </c>
      <c r="C148" s="219"/>
      <c r="D148" s="219"/>
      <c r="E148" s="219"/>
      <c r="F148" s="220">
        <v>84.5</v>
      </c>
      <c r="G148" s="217"/>
      <c r="H148" s="218">
        <v>23.7648792485803</v>
      </c>
      <c r="I148" s="219"/>
      <c r="J148" s="219"/>
      <c r="K148" s="219"/>
      <c r="L148" s="220">
        <v>82.5</v>
      </c>
      <c r="M148" s="187">
        <f t="shared" si="17"/>
        <v>6.2938102447477995</v>
      </c>
      <c r="N148" s="187">
        <v>6.7725969578814089</v>
      </c>
      <c r="O148" s="182">
        <f t="shared" si="18"/>
        <v>-0.47878671313360943</v>
      </c>
      <c r="P148" s="187">
        <f t="shared" si="19"/>
        <v>0.71758084603296257</v>
      </c>
      <c r="Q148" s="187">
        <f t="shared" si="20"/>
        <v>1.3935711990200812</v>
      </c>
      <c r="R148" s="183">
        <f t="shared" si="21"/>
        <v>1.1618369974847644</v>
      </c>
    </row>
    <row r="149" spans="1:18" ht="15" thickBot="1" x14ac:dyDescent="0.35"/>
    <row r="150" spans="1:18" ht="21.6" thickBot="1" x14ac:dyDescent="0.35">
      <c r="A150" s="622" t="s">
        <v>1121</v>
      </c>
      <c r="B150" s="623"/>
      <c r="C150" s="623"/>
      <c r="D150" s="623"/>
      <c r="E150" s="623"/>
      <c r="F150" s="624"/>
      <c r="G150" s="631" t="s">
        <v>1137</v>
      </c>
      <c r="H150" s="632"/>
      <c r="I150" s="632"/>
      <c r="J150" s="632"/>
      <c r="K150" s="632"/>
      <c r="L150" s="633"/>
    </row>
    <row r="151" spans="1:18" ht="43.8" thickBot="1" x14ac:dyDescent="0.35">
      <c r="A151" s="189" t="s">
        <v>1111</v>
      </c>
      <c r="B151" s="190" t="s">
        <v>1122</v>
      </c>
      <c r="C151" s="191" t="s">
        <v>1123</v>
      </c>
      <c r="D151" s="191" t="s">
        <v>1124</v>
      </c>
      <c r="E151" s="191" t="s">
        <v>1125</v>
      </c>
      <c r="F151" s="191" t="s">
        <v>1126</v>
      </c>
      <c r="G151" s="264" t="s">
        <v>1111</v>
      </c>
      <c r="H151" s="265" t="s">
        <v>1122</v>
      </c>
      <c r="I151" s="266" t="s">
        <v>1123</v>
      </c>
      <c r="J151" s="266" t="s">
        <v>1124</v>
      </c>
      <c r="K151" s="266" t="s">
        <v>1125</v>
      </c>
      <c r="L151" s="266" t="s">
        <v>1126</v>
      </c>
      <c r="M151" s="178" t="s">
        <v>1113</v>
      </c>
      <c r="N151" s="178" t="s">
        <v>1130</v>
      </c>
      <c r="O151" s="178" t="s">
        <v>1132</v>
      </c>
      <c r="P151" s="178" t="s">
        <v>1114</v>
      </c>
      <c r="Q151" s="178" t="s">
        <v>1115</v>
      </c>
      <c r="R151" s="178" t="s">
        <v>1116</v>
      </c>
    </row>
    <row r="152" spans="1:18" ht="15" thickBot="1" x14ac:dyDescent="0.35">
      <c r="A152" s="185" t="s">
        <v>1127</v>
      </c>
      <c r="B152" s="3" t="s">
        <v>1128</v>
      </c>
      <c r="C152" s="186" t="e">
        <v>#DIV/0!</v>
      </c>
      <c r="D152" s="186" t="e">
        <v>#NUM!</v>
      </c>
      <c r="E152" s="186" t="e">
        <v>#DIV/0!</v>
      </c>
      <c r="F152" s="3" t="s">
        <v>1129</v>
      </c>
      <c r="G152" s="185" t="s">
        <v>1127</v>
      </c>
      <c r="H152" s="213">
        <v>36.128219272222601</v>
      </c>
      <c r="I152" s="186">
        <v>35.845598175554564</v>
      </c>
      <c r="J152" s="186">
        <v>36.128219272222601</v>
      </c>
      <c r="K152" s="186">
        <v>0.77302222363032769</v>
      </c>
      <c r="L152" s="213" t="s">
        <v>1129</v>
      </c>
      <c r="M152" s="182"/>
      <c r="N152" s="182"/>
      <c r="O152" s="182"/>
      <c r="P152" s="182"/>
      <c r="Q152" s="182"/>
      <c r="R152" s="183"/>
    </row>
    <row r="153" spans="1:18" ht="15" thickBot="1" x14ac:dyDescent="0.35">
      <c r="A153" s="192"/>
      <c r="B153" s="3" t="s">
        <v>1128</v>
      </c>
      <c r="C153" s="193"/>
      <c r="D153" s="193"/>
      <c r="E153" s="193"/>
      <c r="F153" s="3" t="s">
        <v>1129</v>
      </c>
      <c r="G153" s="192"/>
      <c r="H153" s="215">
        <v>34.9710364117323</v>
      </c>
      <c r="I153" s="193"/>
      <c r="J153" s="193"/>
      <c r="K153" s="193"/>
      <c r="L153" s="215" t="s">
        <v>1129</v>
      </c>
      <c r="M153" s="184"/>
      <c r="N153" s="184"/>
      <c r="O153" s="184"/>
      <c r="P153" s="184"/>
      <c r="Q153" s="184"/>
      <c r="R153" s="183"/>
    </row>
    <row r="154" spans="1:18" ht="15" thickBot="1" x14ac:dyDescent="0.35">
      <c r="A154" s="194"/>
      <c r="B154" s="3" t="s">
        <v>1128</v>
      </c>
      <c r="C154" s="195"/>
      <c r="D154" s="195"/>
      <c r="E154" s="195"/>
      <c r="F154" s="3" t="s">
        <v>1129</v>
      </c>
      <c r="G154" s="194"/>
      <c r="H154" s="221">
        <v>36.437538842708797</v>
      </c>
      <c r="I154" s="195"/>
      <c r="J154" s="195"/>
      <c r="K154" s="195"/>
      <c r="L154" s="221" t="s">
        <v>1129</v>
      </c>
      <c r="M154" s="184"/>
      <c r="N154" s="184"/>
      <c r="O154" s="184"/>
      <c r="P154" s="184"/>
      <c r="Q154" s="184"/>
      <c r="R154" s="183"/>
    </row>
    <row r="155" spans="1:18" ht="15" thickBot="1" x14ac:dyDescent="0.35">
      <c r="A155" s="196" t="s">
        <v>1117</v>
      </c>
      <c r="B155" s="183">
        <v>18.802460369625098</v>
      </c>
      <c r="C155" s="181">
        <v>18.1956515396055</v>
      </c>
      <c r="D155" s="181">
        <v>18.051900268589499</v>
      </c>
      <c r="E155" s="181">
        <v>0.54922840743120749</v>
      </c>
      <c r="F155" s="197">
        <v>84</v>
      </c>
      <c r="G155" s="267" t="s">
        <v>1117</v>
      </c>
      <c r="H155" s="268">
        <v>22.820228632123001</v>
      </c>
      <c r="I155" s="269">
        <v>22.817117842938568</v>
      </c>
      <c r="J155" s="269">
        <v>22.820228632123001</v>
      </c>
      <c r="K155" s="269">
        <v>7.6736198901262986E-3</v>
      </c>
      <c r="L155" s="270">
        <v>82</v>
      </c>
      <c r="M155" s="187">
        <f>H155-B155</f>
        <v>4.0177682624979028</v>
      </c>
      <c r="N155" s="187">
        <f>AVERAGE(M155:M166)</f>
        <v>4.539133597970392</v>
      </c>
      <c r="O155" s="182">
        <f>M155-N155</f>
        <v>-0.5213653354724892</v>
      </c>
      <c r="P155" s="187">
        <f>2^O155</f>
        <v>0.69671216770813305</v>
      </c>
      <c r="Q155" s="187">
        <f>1/P155</f>
        <v>1.4353129546876529</v>
      </c>
      <c r="R155" s="183">
        <f>Q155/$Q$155</f>
        <v>1</v>
      </c>
    </row>
    <row r="156" spans="1:18" ht="15" thickBot="1" x14ac:dyDescent="0.35">
      <c r="A156" s="198"/>
      <c r="B156" s="199">
        <v>17.732593980601902</v>
      </c>
      <c r="C156" s="200"/>
      <c r="D156" s="200"/>
      <c r="E156" s="200"/>
      <c r="F156" s="201">
        <v>85</v>
      </c>
      <c r="G156" s="271"/>
      <c r="H156" s="272">
        <v>22.8083772771441</v>
      </c>
      <c r="I156" s="273"/>
      <c r="J156" s="273"/>
      <c r="K156" s="273"/>
      <c r="L156" s="274">
        <v>82</v>
      </c>
      <c r="M156" s="187">
        <f t="shared" ref="M156:M166" si="22">H156-B156</f>
        <v>5.0757832965421983</v>
      </c>
      <c r="N156" s="187">
        <v>4.539133597970392</v>
      </c>
      <c r="O156" s="182">
        <f t="shared" ref="O156:O166" si="23">M156-N156</f>
        <v>0.53664969857180633</v>
      </c>
      <c r="P156" s="187">
        <f t="shared" ref="P156:P166" si="24">2^O156</f>
        <v>1.4505999442479556</v>
      </c>
      <c r="Q156" s="187">
        <f t="shared" ref="Q156:Q166" si="25">1/P156</f>
        <v>0.68936994239196447</v>
      </c>
      <c r="R156" s="183">
        <f t="shared" ref="R156:R166" si="26">Q156/$Q$155</f>
        <v>0.4802924269167364</v>
      </c>
    </row>
    <row r="157" spans="1:18" ht="15" thickBot="1" x14ac:dyDescent="0.35">
      <c r="A157" s="202"/>
      <c r="B157" s="203">
        <v>18.051900268589499</v>
      </c>
      <c r="C157" s="204"/>
      <c r="D157" s="204"/>
      <c r="E157" s="204"/>
      <c r="F157" s="205">
        <v>84.5</v>
      </c>
      <c r="G157" s="275"/>
      <c r="H157" s="276">
        <v>22.822747619548601</v>
      </c>
      <c r="I157" s="277"/>
      <c r="J157" s="277"/>
      <c r="K157" s="277"/>
      <c r="L157" s="278">
        <v>82</v>
      </c>
      <c r="M157" s="187">
        <f t="shared" si="22"/>
        <v>4.7708473509591016</v>
      </c>
      <c r="N157" s="187">
        <v>4.539133597970392</v>
      </c>
      <c r="O157" s="182">
        <f t="shared" si="23"/>
        <v>0.23171375298870966</v>
      </c>
      <c r="P157" s="187">
        <f t="shared" si="24"/>
        <v>1.1742289677928073</v>
      </c>
      <c r="Q157" s="187">
        <f t="shared" si="25"/>
        <v>0.85162266255421659</v>
      </c>
      <c r="R157" s="183">
        <f t="shared" si="26"/>
        <v>0.59333587129752019</v>
      </c>
    </row>
    <row r="158" spans="1:18" ht="15" thickBot="1" x14ac:dyDescent="0.35">
      <c r="A158" s="196" t="s">
        <v>1118</v>
      </c>
      <c r="B158" s="183">
        <v>16.6471506654587</v>
      </c>
      <c r="C158" s="181">
        <v>16.920799899906299</v>
      </c>
      <c r="D158" s="181">
        <v>17.0105404328894</v>
      </c>
      <c r="E158" s="181">
        <v>0.24161920168749706</v>
      </c>
      <c r="F158" s="206">
        <v>85</v>
      </c>
      <c r="G158" s="267" t="s">
        <v>1118</v>
      </c>
      <c r="H158" s="268">
        <v>21.604729195107499</v>
      </c>
      <c r="I158" s="269">
        <v>21.801185913790565</v>
      </c>
      <c r="J158" s="269">
        <v>21.732021341826499</v>
      </c>
      <c r="K158" s="269">
        <v>0.23867724061558557</v>
      </c>
      <c r="L158" s="279">
        <v>82</v>
      </c>
      <c r="M158" s="187">
        <f t="shared" si="22"/>
        <v>4.9575785296487993</v>
      </c>
      <c r="N158" s="187">
        <v>4.539133597970392</v>
      </c>
      <c r="O158" s="182">
        <f t="shared" si="23"/>
        <v>0.41844493167840735</v>
      </c>
      <c r="P158" s="187">
        <f t="shared" si="24"/>
        <v>1.3364861913742521</v>
      </c>
      <c r="Q158" s="187">
        <f t="shared" si="25"/>
        <v>0.74823070111314982</v>
      </c>
      <c r="R158" s="183">
        <f t="shared" si="26"/>
        <v>0.52130143371831883</v>
      </c>
    </row>
    <row r="159" spans="1:18" ht="15" thickBot="1" x14ac:dyDescent="0.35">
      <c r="A159" s="198"/>
      <c r="B159" s="199">
        <v>17.104708601370799</v>
      </c>
      <c r="C159" s="200"/>
      <c r="D159" s="200"/>
      <c r="E159" s="200"/>
      <c r="F159" s="207">
        <v>84.5</v>
      </c>
      <c r="G159" s="271"/>
      <c r="H159" s="272">
        <v>22.066807204437701</v>
      </c>
      <c r="I159" s="273"/>
      <c r="J159" s="273"/>
      <c r="K159" s="273"/>
      <c r="L159" s="280">
        <v>81.5</v>
      </c>
      <c r="M159" s="187">
        <f t="shared" si="22"/>
        <v>4.9620986030669023</v>
      </c>
      <c r="N159" s="187">
        <v>4.539133597970392</v>
      </c>
      <c r="O159" s="182">
        <f t="shared" si="23"/>
        <v>0.42296500509651036</v>
      </c>
      <c r="P159" s="187">
        <f t="shared" si="24"/>
        <v>1.340680070820655</v>
      </c>
      <c r="Q159" s="187">
        <f t="shared" si="25"/>
        <v>0.74589010589818161</v>
      </c>
      <c r="R159" s="183">
        <f t="shared" si="26"/>
        <v>0.51967071255237107</v>
      </c>
    </row>
    <row r="160" spans="1:18" ht="15" thickBot="1" x14ac:dyDescent="0.35">
      <c r="A160" s="202"/>
      <c r="B160" s="203">
        <v>17.0105404328894</v>
      </c>
      <c r="C160" s="204"/>
      <c r="D160" s="204"/>
      <c r="E160" s="204"/>
      <c r="F160" s="208">
        <v>84.5</v>
      </c>
      <c r="G160" s="275"/>
      <c r="H160" s="276">
        <v>21.732021341826499</v>
      </c>
      <c r="I160" s="277"/>
      <c r="J160" s="277"/>
      <c r="K160" s="277"/>
      <c r="L160" s="281">
        <v>82</v>
      </c>
      <c r="M160" s="187">
        <f t="shared" si="22"/>
        <v>4.7214809089370995</v>
      </c>
      <c r="N160" s="187">
        <v>4.539133597970392</v>
      </c>
      <c r="O160" s="182">
        <f t="shared" si="23"/>
        <v>0.18234731096670753</v>
      </c>
      <c r="P160" s="187">
        <f t="shared" si="24"/>
        <v>1.1347286239224834</v>
      </c>
      <c r="Q160" s="187">
        <f t="shared" si="25"/>
        <v>0.88126797801507906</v>
      </c>
      <c r="R160" s="183">
        <f t="shared" si="26"/>
        <v>0.61399012329464908</v>
      </c>
    </row>
    <row r="161" spans="1:18" ht="15" thickBot="1" x14ac:dyDescent="0.35">
      <c r="A161" s="196" t="s">
        <v>1119</v>
      </c>
      <c r="B161" s="183">
        <v>17.025077485321098</v>
      </c>
      <c r="C161" s="181">
        <v>16.899690057005035</v>
      </c>
      <c r="D161" s="181">
        <v>17.025077485321098</v>
      </c>
      <c r="E161" s="181">
        <v>0.23307745246561562</v>
      </c>
      <c r="F161" s="206">
        <v>84.5</v>
      </c>
      <c r="G161" s="267" t="s">
        <v>1119</v>
      </c>
      <c r="H161" s="268">
        <v>21.181722274184001</v>
      </c>
      <c r="I161" s="269">
        <v>21.126114650491267</v>
      </c>
      <c r="J161" s="269">
        <v>21.181722274184001</v>
      </c>
      <c r="K161" s="269">
        <v>0.19875204920698905</v>
      </c>
      <c r="L161" s="279">
        <v>82</v>
      </c>
      <c r="M161" s="187">
        <f t="shared" si="22"/>
        <v>4.1566447888629021</v>
      </c>
      <c r="N161" s="187">
        <v>4.539133597970392</v>
      </c>
      <c r="O161" s="182">
        <f t="shared" si="23"/>
        <v>-0.38248880910748984</v>
      </c>
      <c r="P161" s="187">
        <f t="shared" si="24"/>
        <v>0.76711309327240418</v>
      </c>
      <c r="Q161" s="187">
        <f t="shared" si="25"/>
        <v>1.3035887521279694</v>
      </c>
      <c r="R161" s="183">
        <f t="shared" si="26"/>
        <v>0.90822614529501777</v>
      </c>
    </row>
    <row r="162" spans="1:18" ht="15" thickBot="1" x14ac:dyDescent="0.35">
      <c r="A162" s="198"/>
      <c r="B162" s="199">
        <v>16.630759601544501</v>
      </c>
      <c r="C162" s="200"/>
      <c r="D162" s="200"/>
      <c r="E162" s="200"/>
      <c r="F162" s="207">
        <v>84.5</v>
      </c>
      <c r="G162" s="271"/>
      <c r="H162" s="272">
        <v>20.9054813253322</v>
      </c>
      <c r="I162" s="273"/>
      <c r="J162" s="273"/>
      <c r="K162" s="273"/>
      <c r="L162" s="280">
        <v>82</v>
      </c>
      <c r="M162" s="187">
        <f t="shared" si="22"/>
        <v>4.2747217237876995</v>
      </c>
      <c r="N162" s="187">
        <v>4.539133597970392</v>
      </c>
      <c r="O162" s="182">
        <f t="shared" si="23"/>
        <v>-0.26441187418269241</v>
      </c>
      <c r="P162" s="187">
        <f t="shared" si="24"/>
        <v>0.83253805613580723</v>
      </c>
      <c r="Q162" s="187">
        <f t="shared" si="25"/>
        <v>1.2011462931093635</v>
      </c>
      <c r="R162" s="183">
        <f t="shared" si="26"/>
        <v>0.83685323760681318</v>
      </c>
    </row>
    <row r="163" spans="1:18" ht="15" thickBot="1" x14ac:dyDescent="0.35">
      <c r="A163" s="209"/>
      <c r="B163" s="210">
        <v>17.043233084149499</v>
      </c>
      <c r="C163" s="211"/>
      <c r="D163" s="211"/>
      <c r="E163" s="211"/>
      <c r="F163" s="212">
        <v>84.5</v>
      </c>
      <c r="G163" s="282"/>
      <c r="H163" s="283">
        <v>21.291140351957601</v>
      </c>
      <c r="I163" s="284"/>
      <c r="J163" s="284"/>
      <c r="K163" s="284"/>
      <c r="L163" s="285">
        <v>82</v>
      </c>
      <c r="M163" s="187">
        <f t="shared" si="22"/>
        <v>4.2479072678081025</v>
      </c>
      <c r="N163" s="187">
        <v>4.539133597970392</v>
      </c>
      <c r="O163" s="182">
        <f t="shared" si="23"/>
        <v>-0.29122633016228949</v>
      </c>
      <c r="P163" s="187">
        <f t="shared" si="24"/>
        <v>0.81720711488622788</v>
      </c>
      <c r="Q163" s="187">
        <f t="shared" si="25"/>
        <v>1.2236799971317194</v>
      </c>
      <c r="R163" s="183">
        <f t="shared" si="26"/>
        <v>0.85255274338272224</v>
      </c>
    </row>
    <row r="164" spans="1:18" ht="15" thickBot="1" x14ac:dyDescent="0.35">
      <c r="A164" s="185" t="s">
        <v>1120</v>
      </c>
      <c r="B164" s="213">
        <v>17.408210653657001</v>
      </c>
      <c r="C164" s="186">
        <v>17.538517777343799</v>
      </c>
      <c r="D164" s="186">
        <v>17.4710690038325</v>
      </c>
      <c r="E164" s="186">
        <v>0.17412162187438157</v>
      </c>
      <c r="F164" s="214">
        <v>84.5</v>
      </c>
      <c r="G164" s="185" t="s">
        <v>1120</v>
      </c>
      <c r="H164" s="213">
        <v>22.028063916030199</v>
      </c>
      <c r="I164" s="186">
        <v>21.966775258521796</v>
      </c>
      <c r="J164" s="186">
        <v>22.028063916030199</v>
      </c>
      <c r="K164" s="186">
        <v>0.2450030181889489</v>
      </c>
      <c r="L164" s="214">
        <v>82</v>
      </c>
      <c r="M164" s="187">
        <f t="shared" si="22"/>
        <v>4.6198532623731978</v>
      </c>
      <c r="N164" s="187">
        <v>4.539133597970392</v>
      </c>
      <c r="O164" s="182">
        <f t="shared" si="23"/>
        <v>8.0719664402805869E-2</v>
      </c>
      <c r="P164" s="187">
        <f t="shared" si="24"/>
        <v>1.0575454479466788</v>
      </c>
      <c r="Q164" s="187">
        <f t="shared" si="25"/>
        <v>0.94558583930514895</v>
      </c>
      <c r="R164" s="183">
        <f t="shared" si="26"/>
        <v>0.65880115985640475</v>
      </c>
    </row>
    <row r="165" spans="1:18" ht="15" thickBot="1" x14ac:dyDescent="0.35">
      <c r="A165" s="188"/>
      <c r="B165" s="215">
        <v>17.736273674541899</v>
      </c>
      <c r="C165" s="193"/>
      <c r="D165" s="193"/>
      <c r="E165" s="193"/>
      <c r="F165" s="216">
        <v>84.5</v>
      </c>
      <c r="G165" s="188"/>
      <c r="H165" s="215">
        <v>22.1753154908649</v>
      </c>
      <c r="I165" s="193"/>
      <c r="J165" s="193"/>
      <c r="K165" s="193"/>
      <c r="L165" s="216">
        <v>82</v>
      </c>
      <c r="M165" s="187">
        <f t="shared" si="22"/>
        <v>4.4390418163230017</v>
      </c>
      <c r="N165" s="187">
        <v>4.539133597970392</v>
      </c>
      <c r="O165" s="182">
        <f t="shared" si="23"/>
        <v>-0.1000917816473903</v>
      </c>
      <c r="P165" s="187">
        <f t="shared" si="24"/>
        <v>0.93297363555464774</v>
      </c>
      <c r="Q165" s="187">
        <f t="shared" si="25"/>
        <v>1.0718416489931202</v>
      </c>
      <c r="R165" s="183">
        <f t="shared" si="26"/>
        <v>0.74676511870985662</v>
      </c>
    </row>
    <row r="166" spans="1:18" ht="15" thickBot="1" x14ac:dyDescent="0.35">
      <c r="A166" s="217"/>
      <c r="B166" s="218">
        <v>17.4710690038325</v>
      </c>
      <c r="C166" s="219"/>
      <c r="D166" s="219"/>
      <c r="E166" s="219"/>
      <c r="F166" s="220">
        <v>84.5</v>
      </c>
      <c r="G166" s="217"/>
      <c r="H166" s="218">
        <v>21.6969463686703</v>
      </c>
      <c r="I166" s="219"/>
      <c r="J166" s="219"/>
      <c r="K166" s="219"/>
      <c r="L166" s="220">
        <v>82.5</v>
      </c>
      <c r="M166" s="187">
        <f t="shared" si="22"/>
        <v>4.2258773648377996</v>
      </c>
      <c r="N166" s="187">
        <v>4.539133597970392</v>
      </c>
      <c r="O166" s="182">
        <f t="shared" si="23"/>
        <v>-0.31325623313259232</v>
      </c>
      <c r="P166" s="187">
        <f t="shared" si="24"/>
        <v>0.80482318247553419</v>
      </c>
      <c r="Q166" s="187">
        <f t="shared" si="25"/>
        <v>1.242508940813716</v>
      </c>
      <c r="R166" s="183">
        <f t="shared" si="26"/>
        <v>0.86567109755106053</v>
      </c>
    </row>
    <row r="167" spans="1:18" ht="15" thickBot="1" x14ac:dyDescent="0.35"/>
    <row r="168" spans="1:18" ht="21.6" thickBot="1" x14ac:dyDescent="0.35">
      <c r="A168" s="622" t="s">
        <v>1121</v>
      </c>
      <c r="B168" s="623"/>
      <c r="C168" s="623"/>
      <c r="D168" s="623"/>
      <c r="E168" s="623"/>
      <c r="F168" s="624"/>
      <c r="G168" s="625" t="s">
        <v>1138</v>
      </c>
      <c r="H168" s="626"/>
      <c r="I168" s="626"/>
      <c r="J168" s="626"/>
      <c r="K168" s="626"/>
      <c r="L168" s="627"/>
    </row>
    <row r="169" spans="1:18" ht="43.8" thickBot="1" x14ac:dyDescent="0.35">
      <c r="A169" s="189" t="s">
        <v>1111</v>
      </c>
      <c r="B169" s="190" t="s">
        <v>1122</v>
      </c>
      <c r="C169" s="191" t="s">
        <v>1123</v>
      </c>
      <c r="D169" s="191" t="s">
        <v>1124</v>
      </c>
      <c r="E169" s="191" t="s">
        <v>1125</v>
      </c>
      <c r="F169" s="191" t="s">
        <v>1126</v>
      </c>
      <c r="G169" s="242" t="s">
        <v>1111</v>
      </c>
      <c r="H169" s="243" t="s">
        <v>1122</v>
      </c>
      <c r="I169" s="244" t="s">
        <v>1123</v>
      </c>
      <c r="J169" s="244" t="s">
        <v>1124</v>
      </c>
      <c r="K169" s="244" t="s">
        <v>1125</v>
      </c>
      <c r="L169" s="244" t="s">
        <v>1126</v>
      </c>
      <c r="M169" s="178" t="s">
        <v>1113</v>
      </c>
      <c r="N169" s="178" t="s">
        <v>1130</v>
      </c>
      <c r="O169" s="178" t="s">
        <v>1132</v>
      </c>
      <c r="P169" s="178" t="s">
        <v>1114</v>
      </c>
      <c r="Q169" s="178" t="s">
        <v>1115</v>
      </c>
      <c r="R169" s="178" t="s">
        <v>1116</v>
      </c>
    </row>
    <row r="170" spans="1:18" ht="15" thickBot="1" x14ac:dyDescent="0.35">
      <c r="A170" s="185" t="s">
        <v>1127</v>
      </c>
      <c r="B170" s="3" t="s">
        <v>1128</v>
      </c>
      <c r="C170" s="186" t="e">
        <f>AVERAGE(B170:B172)</f>
        <v>#DIV/0!</v>
      </c>
      <c r="D170" s="186" t="e">
        <f>MEDIAN(B170:B172)</f>
        <v>#NUM!</v>
      </c>
      <c r="E170" s="186" t="e">
        <f>STDEV(B170:B172)</f>
        <v>#DIV/0!</v>
      </c>
      <c r="F170" s="3" t="s">
        <v>1129</v>
      </c>
      <c r="G170" s="185" t="s">
        <v>1127</v>
      </c>
      <c r="H170" s="213" t="s">
        <v>1128</v>
      </c>
      <c r="I170" s="186" t="e">
        <f>AVERAGE(H170:H172)</f>
        <v>#DIV/0!</v>
      </c>
      <c r="J170" s="186" t="e">
        <f>MEDIAN(H170:H172)</f>
        <v>#NUM!</v>
      </c>
      <c r="K170" s="186" t="e">
        <f>STDEV(H170:H172)</f>
        <v>#DIV/0!</v>
      </c>
      <c r="L170" s="213" t="s">
        <v>1129</v>
      </c>
      <c r="M170" s="182"/>
      <c r="N170" s="182"/>
      <c r="O170" s="182"/>
      <c r="P170" s="182"/>
      <c r="Q170" s="182"/>
      <c r="R170" s="183"/>
    </row>
    <row r="171" spans="1:18" ht="15" thickBot="1" x14ac:dyDescent="0.35">
      <c r="A171" s="192"/>
      <c r="B171" s="3" t="s">
        <v>1128</v>
      </c>
      <c r="C171" s="193"/>
      <c r="D171" s="193"/>
      <c r="E171" s="193"/>
      <c r="F171" s="3" t="s">
        <v>1129</v>
      </c>
      <c r="G171" s="192"/>
      <c r="H171" s="215" t="s">
        <v>1128</v>
      </c>
      <c r="I171" s="193"/>
      <c r="J171" s="193"/>
      <c r="K171" s="193"/>
      <c r="L171" s="215" t="s">
        <v>1129</v>
      </c>
      <c r="M171" s="184"/>
      <c r="N171" s="184"/>
      <c r="O171" s="184"/>
      <c r="P171" s="184"/>
      <c r="Q171" s="184"/>
      <c r="R171" s="183"/>
    </row>
    <row r="172" spans="1:18" ht="15" thickBot="1" x14ac:dyDescent="0.35">
      <c r="A172" s="194"/>
      <c r="B172" s="3" t="s">
        <v>1128</v>
      </c>
      <c r="C172" s="195"/>
      <c r="D172" s="195"/>
      <c r="E172" s="195"/>
      <c r="F172" s="3" t="s">
        <v>1129</v>
      </c>
      <c r="G172" s="194"/>
      <c r="H172" s="221" t="s">
        <v>1128</v>
      </c>
      <c r="I172" s="195"/>
      <c r="J172" s="195"/>
      <c r="K172" s="195"/>
      <c r="L172" s="221" t="s">
        <v>1129</v>
      </c>
      <c r="M172" s="184"/>
      <c r="N172" s="184"/>
      <c r="O172" s="184"/>
      <c r="P172" s="184"/>
      <c r="Q172" s="184"/>
      <c r="R172" s="183"/>
    </row>
    <row r="173" spans="1:18" ht="15" thickBot="1" x14ac:dyDescent="0.35">
      <c r="A173" s="196" t="s">
        <v>1117</v>
      </c>
      <c r="B173" s="183">
        <v>18.4161279862202</v>
      </c>
      <c r="C173" s="181">
        <f>AVERAGE(B173:B175)</f>
        <v>18.254573850082298</v>
      </c>
      <c r="D173" s="181">
        <f>MEDIAN(B173:B175)</f>
        <v>18.202962161965601</v>
      </c>
      <c r="E173" s="181">
        <f>STDEV(B173:B175)</f>
        <v>0.14291754113895977</v>
      </c>
      <c r="F173" s="197">
        <v>84.5</v>
      </c>
      <c r="G173" s="245" t="s">
        <v>1117</v>
      </c>
      <c r="H173" s="246">
        <v>25.092907064457101</v>
      </c>
      <c r="I173" s="247">
        <f>AVERAGE(H173:H175)</f>
        <v>25.055230695834933</v>
      </c>
      <c r="J173" s="247">
        <f>MEDIAN(H173:H175)</f>
        <v>25.091951783620001</v>
      </c>
      <c r="K173" s="247">
        <f>STDEV(H173:H175)</f>
        <v>6.4431857650305138E-2</v>
      </c>
      <c r="L173" s="248">
        <v>76.5</v>
      </c>
      <c r="M173" s="187">
        <f>H173-B173</f>
        <v>6.6767790782369012</v>
      </c>
      <c r="N173" s="187">
        <f>AVERAGE(M173:M184)</f>
        <v>6.7131224383048256</v>
      </c>
      <c r="O173" s="182">
        <f>M173-N173</f>
        <v>-3.634336006792438E-2</v>
      </c>
      <c r="P173" s="187">
        <f>2^O173</f>
        <v>0.97512335546331619</v>
      </c>
      <c r="Q173" s="187">
        <f>1/P173</f>
        <v>1.0255112795702284</v>
      </c>
      <c r="R173" s="183">
        <f>Q173/$Q$173</f>
        <v>1</v>
      </c>
    </row>
    <row r="174" spans="1:18" ht="15" thickBot="1" x14ac:dyDescent="0.35">
      <c r="A174" s="198"/>
      <c r="B174" s="199">
        <v>18.144631402061101</v>
      </c>
      <c r="C174" s="200"/>
      <c r="D174" s="200"/>
      <c r="E174" s="200"/>
      <c r="F174" s="201">
        <v>84.5</v>
      </c>
      <c r="G174" s="249"/>
      <c r="H174" s="250">
        <v>25.091951783620001</v>
      </c>
      <c r="I174" s="251"/>
      <c r="J174" s="251"/>
      <c r="K174" s="251"/>
      <c r="L174" s="252">
        <v>77</v>
      </c>
      <c r="M174" s="187">
        <f t="shared" ref="M174:M184" si="27">H174-B174</f>
        <v>6.9473203815588995</v>
      </c>
      <c r="N174" s="187">
        <v>6.7131224383048256</v>
      </c>
      <c r="O174" s="182">
        <f t="shared" ref="O174:O184" si="28">M174-N174</f>
        <v>0.23419794325407395</v>
      </c>
      <c r="P174" s="187">
        <f t="shared" ref="P174:P184" si="29">2^O174</f>
        <v>1.1762526255600132</v>
      </c>
      <c r="Q174" s="187">
        <f t="shared" ref="Q174:Q184" si="30">1/P174</f>
        <v>0.85015750721398009</v>
      </c>
      <c r="R174" s="183">
        <f t="shared" ref="R174:R184" si="31">Q174/$Q$173</f>
        <v>0.8290084411068247</v>
      </c>
    </row>
    <row r="175" spans="1:18" ht="15" thickBot="1" x14ac:dyDescent="0.35">
      <c r="A175" s="202"/>
      <c r="B175" s="203">
        <v>18.202962161965601</v>
      </c>
      <c r="C175" s="204"/>
      <c r="D175" s="204"/>
      <c r="E175" s="204"/>
      <c r="F175" s="205">
        <v>84.5</v>
      </c>
      <c r="G175" s="253"/>
      <c r="H175" s="254">
        <v>24.9808332394277</v>
      </c>
      <c r="I175" s="255"/>
      <c r="J175" s="255"/>
      <c r="K175" s="255"/>
      <c r="L175" s="256">
        <v>76.5</v>
      </c>
      <c r="M175" s="187">
        <f t="shared" si="27"/>
        <v>6.7778710774620983</v>
      </c>
      <c r="N175" s="187">
        <v>6.7131224383048256</v>
      </c>
      <c r="O175" s="182">
        <f t="shared" si="28"/>
        <v>6.4748639157272692E-2</v>
      </c>
      <c r="P175" s="187">
        <f t="shared" si="29"/>
        <v>1.0459026962279048</v>
      </c>
      <c r="Q175" s="187">
        <f t="shared" si="30"/>
        <v>0.95611188651348267</v>
      </c>
      <c r="R175" s="183">
        <f t="shared" si="31"/>
        <v>0.9323270309753886</v>
      </c>
    </row>
    <row r="176" spans="1:18" ht="15" thickBot="1" x14ac:dyDescent="0.35">
      <c r="A176" s="196" t="s">
        <v>1118</v>
      </c>
      <c r="B176" s="183">
        <v>17.375369117472101</v>
      </c>
      <c r="C176" s="181">
        <f>AVERAGE(B176:B178)</f>
        <v>17.224021172702866</v>
      </c>
      <c r="D176" s="181">
        <f>MEDIAN(B176:B178)</f>
        <v>17.224040431590598</v>
      </c>
      <c r="E176" s="181">
        <f>STDEV(B176:B178)</f>
        <v>0.15135757513204601</v>
      </c>
      <c r="F176" s="206">
        <v>84.5</v>
      </c>
      <c r="G176" s="245" t="s">
        <v>1118</v>
      </c>
      <c r="H176" s="246">
        <v>24.1043666319081</v>
      </c>
      <c r="I176" s="247">
        <f>AVERAGE(H176:H178)</f>
        <v>24.255574257848597</v>
      </c>
      <c r="J176" s="247">
        <f>MEDIAN(H176:H178)</f>
        <v>24.151859183390599</v>
      </c>
      <c r="K176" s="247">
        <f>STDEV(H176:H178)</f>
        <v>0.22204295304158383</v>
      </c>
      <c r="L176" s="257">
        <v>77</v>
      </c>
      <c r="M176" s="187">
        <f t="shared" si="27"/>
        <v>6.7289975144359992</v>
      </c>
      <c r="N176" s="187">
        <v>6.7131224383048256</v>
      </c>
      <c r="O176" s="182">
        <f t="shared" si="28"/>
        <v>1.5875076131173671E-2</v>
      </c>
      <c r="P176" s="187">
        <f t="shared" si="29"/>
        <v>1.011064528348832</v>
      </c>
      <c r="Q176" s="187">
        <f t="shared" si="30"/>
        <v>0.98905655570084983</v>
      </c>
      <c r="R176" s="183">
        <f t="shared" si="31"/>
        <v>0.964452147338003</v>
      </c>
    </row>
    <row r="177" spans="1:18" ht="15" thickBot="1" x14ac:dyDescent="0.35">
      <c r="A177" s="198"/>
      <c r="B177" s="199">
        <v>17.224040431590598</v>
      </c>
      <c r="C177" s="200"/>
      <c r="D177" s="200"/>
      <c r="E177" s="200"/>
      <c r="F177" s="207">
        <v>84.5</v>
      </c>
      <c r="G177" s="249"/>
      <c r="H177" s="250">
        <v>24.510496958247099</v>
      </c>
      <c r="I177" s="251"/>
      <c r="J177" s="251"/>
      <c r="K177" s="251"/>
      <c r="L177" s="258">
        <v>76.5</v>
      </c>
      <c r="M177" s="187">
        <f t="shared" si="27"/>
        <v>7.2864565266565009</v>
      </c>
      <c r="N177" s="187">
        <v>6.7131224383048256</v>
      </c>
      <c r="O177" s="182">
        <f t="shared" si="28"/>
        <v>0.57333408835167532</v>
      </c>
      <c r="P177" s="187">
        <f t="shared" si="29"/>
        <v>1.48795829261259</v>
      </c>
      <c r="Q177" s="187">
        <f t="shared" si="30"/>
        <v>0.67206184808055203</v>
      </c>
      <c r="R177" s="183">
        <f t="shared" si="31"/>
        <v>0.65534320437918536</v>
      </c>
    </row>
    <row r="178" spans="1:18" ht="15" thickBot="1" x14ac:dyDescent="0.35">
      <c r="A178" s="202"/>
      <c r="B178" s="203">
        <v>17.072653969045898</v>
      </c>
      <c r="C178" s="204"/>
      <c r="D178" s="204"/>
      <c r="E178" s="204"/>
      <c r="F178" s="208">
        <v>84.5</v>
      </c>
      <c r="G178" s="253"/>
      <c r="H178" s="254">
        <v>24.151859183390599</v>
      </c>
      <c r="I178" s="255"/>
      <c r="J178" s="255"/>
      <c r="K178" s="255"/>
      <c r="L178" s="259">
        <v>77</v>
      </c>
      <c r="M178" s="187">
        <f t="shared" si="27"/>
        <v>7.0792052143447002</v>
      </c>
      <c r="N178" s="187">
        <v>6.7131224383048256</v>
      </c>
      <c r="O178" s="182">
        <f t="shared" si="28"/>
        <v>0.3660827760398746</v>
      </c>
      <c r="P178" s="187">
        <f t="shared" si="29"/>
        <v>1.2888485773120733</v>
      </c>
      <c r="Q178" s="187">
        <f t="shared" si="30"/>
        <v>0.77588633575988086</v>
      </c>
      <c r="R178" s="183">
        <f t="shared" si="31"/>
        <v>0.75658488718431216</v>
      </c>
    </row>
    <row r="179" spans="1:18" ht="15" thickBot="1" x14ac:dyDescent="0.35">
      <c r="A179" s="196" t="s">
        <v>1119</v>
      </c>
      <c r="B179" s="183">
        <v>17.172322334942599</v>
      </c>
      <c r="C179" s="181">
        <f>AVERAGE(B179:B181)</f>
        <v>17.108661368207468</v>
      </c>
      <c r="D179" s="181">
        <f>MEDIAN(B179:B181)</f>
        <v>17.172322334942599</v>
      </c>
      <c r="E179" s="181">
        <f>STDEV(B179:B181)</f>
        <v>0.20111771592848252</v>
      </c>
      <c r="F179" s="206">
        <v>84.5</v>
      </c>
      <c r="G179" s="245" t="s">
        <v>1119</v>
      </c>
      <c r="H179" s="246">
        <v>23.3750500667133</v>
      </c>
      <c r="I179" s="247">
        <f>AVERAGE(H179:H181)</f>
        <v>23.371711128825968</v>
      </c>
      <c r="J179" s="247">
        <f>MEDIAN(H179:H181)</f>
        <v>23.3750500667133</v>
      </c>
      <c r="K179" s="247">
        <f>STDEV(H179:H181)</f>
        <v>2.4150506379259664E-2</v>
      </c>
      <c r="L179" s="257">
        <v>76.5</v>
      </c>
      <c r="M179" s="187">
        <f t="shared" si="27"/>
        <v>6.2027277317707004</v>
      </c>
      <c r="N179" s="187">
        <v>6.7131224383048256</v>
      </c>
      <c r="O179" s="182">
        <f t="shared" si="28"/>
        <v>-0.51039470653412522</v>
      </c>
      <c r="P179" s="187">
        <f t="shared" si="29"/>
        <v>0.70203034330669434</v>
      </c>
      <c r="Q179" s="187">
        <f t="shared" si="30"/>
        <v>1.4244398543940606</v>
      </c>
      <c r="R179" s="183">
        <f t="shared" si="31"/>
        <v>1.3890045704724139</v>
      </c>
    </row>
    <row r="180" spans="1:18" ht="15" thickBot="1" x14ac:dyDescent="0.35">
      <c r="A180" s="198"/>
      <c r="B180" s="199">
        <v>16.883417346931999</v>
      </c>
      <c r="C180" s="200"/>
      <c r="D180" s="200"/>
      <c r="E180" s="200"/>
      <c r="F180" s="207">
        <v>84.5</v>
      </c>
      <c r="G180" s="249"/>
      <c r="H180" s="250">
        <v>23.346064888233201</v>
      </c>
      <c r="I180" s="251"/>
      <c r="J180" s="251"/>
      <c r="K180" s="251"/>
      <c r="L180" s="258">
        <v>76.5</v>
      </c>
      <c r="M180" s="187">
        <f t="shared" si="27"/>
        <v>6.4626475413012017</v>
      </c>
      <c r="N180" s="187">
        <v>6.7131224383048256</v>
      </c>
      <c r="O180" s="182">
        <f t="shared" si="28"/>
        <v>-0.25047489700362391</v>
      </c>
      <c r="P180" s="187">
        <f t="shared" si="29"/>
        <v>0.84061965997424515</v>
      </c>
      <c r="Q180" s="187">
        <f t="shared" si="30"/>
        <v>1.1895986349291878</v>
      </c>
      <c r="R180" s="183">
        <f t="shared" si="31"/>
        <v>1.1600054125467301</v>
      </c>
    </row>
    <row r="181" spans="1:18" ht="15" thickBot="1" x14ac:dyDescent="0.35">
      <c r="A181" s="209"/>
      <c r="B181" s="210">
        <v>17.270244422747801</v>
      </c>
      <c r="C181" s="211"/>
      <c r="D181" s="211"/>
      <c r="E181" s="211"/>
      <c r="F181" s="212">
        <v>84</v>
      </c>
      <c r="G181" s="260"/>
      <c r="H181" s="261">
        <v>23.3940184315314</v>
      </c>
      <c r="I181" s="262"/>
      <c r="J181" s="262"/>
      <c r="K181" s="262"/>
      <c r="L181" s="263">
        <v>76.5</v>
      </c>
      <c r="M181" s="187">
        <f t="shared" si="27"/>
        <v>6.1237740087835988</v>
      </c>
      <c r="N181" s="187">
        <v>6.7131224383048256</v>
      </c>
      <c r="O181" s="182">
        <f t="shared" si="28"/>
        <v>-0.58934842952122679</v>
      </c>
      <c r="P181" s="187">
        <f t="shared" si="29"/>
        <v>0.66464301481674859</v>
      </c>
      <c r="Q181" s="187">
        <f t="shared" si="30"/>
        <v>1.5045670799319453</v>
      </c>
      <c r="R181" s="183">
        <f t="shared" si="31"/>
        <v>1.467138499502882</v>
      </c>
    </row>
    <row r="182" spans="1:18" ht="15" thickBot="1" x14ac:dyDescent="0.35">
      <c r="A182" s="185" t="s">
        <v>1120</v>
      </c>
      <c r="B182" s="213">
        <v>17.7479578787168</v>
      </c>
      <c r="C182" s="186">
        <f>AVERAGE(B182:B184)</f>
        <v>17.612478386007904</v>
      </c>
      <c r="D182" s="186">
        <f>MEDIAN(B182:B184)</f>
        <v>17.713760050176901</v>
      </c>
      <c r="E182" s="186">
        <f>STDEV(B182:B184)</f>
        <v>0.20575290258908238</v>
      </c>
      <c r="F182" s="214">
        <v>84.5</v>
      </c>
      <c r="G182" s="185" t="s">
        <v>1120</v>
      </c>
      <c r="H182" s="213">
        <v>24.354120469671098</v>
      </c>
      <c r="I182" s="186">
        <f>AVERAGE(H182:H184)</f>
        <v>24.369708447710334</v>
      </c>
      <c r="J182" s="186">
        <f>MEDIAN(H182:H184)</f>
        <v>24.354120469671098</v>
      </c>
      <c r="K182" s="186">
        <f>STDEV(H182:H184)</f>
        <v>8.4608664841002504E-2</v>
      </c>
      <c r="L182" s="214">
        <v>77</v>
      </c>
      <c r="M182" s="187">
        <f t="shared" si="27"/>
        <v>6.6061625909542983</v>
      </c>
      <c r="N182" s="187">
        <v>6.7131224383048256</v>
      </c>
      <c r="O182" s="182">
        <f t="shared" si="28"/>
        <v>-0.10695984735052733</v>
      </c>
      <c r="P182" s="187">
        <f t="shared" si="29"/>
        <v>0.92854269486490282</v>
      </c>
      <c r="Q182" s="187">
        <f t="shared" si="30"/>
        <v>1.0769564022529883</v>
      </c>
      <c r="R182" s="183">
        <f t="shared" si="31"/>
        <v>1.0501653406526348</v>
      </c>
    </row>
    <row r="183" spans="1:18" ht="15" thickBot="1" x14ac:dyDescent="0.35">
      <c r="A183" s="188"/>
      <c r="B183" s="215">
        <v>17.713760050176901</v>
      </c>
      <c r="C183" s="193"/>
      <c r="D183" s="193"/>
      <c r="E183" s="193"/>
      <c r="F183" s="216">
        <v>84.5</v>
      </c>
      <c r="G183" s="188"/>
      <c r="H183" s="215">
        <v>24.461027207736301</v>
      </c>
      <c r="I183" s="193"/>
      <c r="J183" s="193"/>
      <c r="K183" s="193"/>
      <c r="L183" s="216">
        <v>76.5</v>
      </c>
      <c r="M183" s="187">
        <f t="shared" si="27"/>
        <v>6.7472671575593992</v>
      </c>
      <c r="N183" s="187">
        <v>6.7131224383048256</v>
      </c>
      <c r="O183" s="182">
        <f t="shared" si="28"/>
        <v>3.414471925457363E-2</v>
      </c>
      <c r="P183" s="187">
        <f t="shared" si="29"/>
        <v>1.0239496094472509</v>
      </c>
      <c r="Q183" s="187">
        <f t="shared" si="30"/>
        <v>0.9766105585408843</v>
      </c>
      <c r="R183" s="183">
        <f t="shared" si="31"/>
        <v>0.95231576482529046</v>
      </c>
    </row>
    <row r="184" spans="1:18" ht="15" thickBot="1" x14ac:dyDescent="0.35">
      <c r="A184" s="217"/>
      <c r="B184" s="218">
        <v>17.37571722913</v>
      </c>
      <c r="C184" s="219"/>
      <c r="D184" s="219"/>
      <c r="E184" s="219"/>
      <c r="F184" s="220">
        <v>85</v>
      </c>
      <c r="G184" s="217"/>
      <c r="H184" s="218">
        <v>24.293977665723599</v>
      </c>
      <c r="I184" s="219"/>
      <c r="J184" s="219"/>
      <c r="K184" s="219"/>
      <c r="L184" s="220">
        <v>77</v>
      </c>
      <c r="M184" s="187">
        <f t="shared" si="27"/>
        <v>6.9182604365935987</v>
      </c>
      <c r="N184" s="187">
        <v>6.7131224383048256</v>
      </c>
      <c r="O184" s="182">
        <f t="shared" si="28"/>
        <v>0.2051379982887731</v>
      </c>
      <c r="P184" s="187">
        <f t="shared" si="29"/>
        <v>1.1527966101232645</v>
      </c>
      <c r="Q184" s="187">
        <f t="shared" si="30"/>
        <v>0.86745570833442465</v>
      </c>
      <c r="R184" s="183">
        <f t="shared" si="31"/>
        <v>0.84587632102687194</v>
      </c>
    </row>
    <row r="186" spans="1:18" ht="15" thickBot="1" x14ac:dyDescent="0.35"/>
    <row r="187" spans="1:18" ht="21.6" thickBot="1" x14ac:dyDescent="0.35">
      <c r="A187" s="622" t="s">
        <v>1121</v>
      </c>
      <c r="B187" s="623"/>
      <c r="C187" s="623"/>
      <c r="D187" s="623"/>
      <c r="E187" s="623"/>
      <c r="F187" s="624"/>
      <c r="G187" s="628" t="s">
        <v>1139</v>
      </c>
      <c r="H187" s="629"/>
      <c r="I187" s="629"/>
      <c r="J187" s="629"/>
      <c r="K187" s="629"/>
      <c r="L187" s="630"/>
    </row>
    <row r="188" spans="1:18" ht="43.8" thickBot="1" x14ac:dyDescent="0.35">
      <c r="A188" s="189" t="s">
        <v>1111</v>
      </c>
      <c r="B188" s="190" t="s">
        <v>1122</v>
      </c>
      <c r="C188" s="191" t="s">
        <v>1123</v>
      </c>
      <c r="D188" s="191" t="s">
        <v>1124</v>
      </c>
      <c r="E188" s="191" t="s">
        <v>1125</v>
      </c>
      <c r="F188" s="191" t="s">
        <v>1126</v>
      </c>
      <c r="G188" s="222" t="s">
        <v>1111</v>
      </c>
      <c r="H188" s="223" t="s">
        <v>1122</v>
      </c>
      <c r="I188" s="224" t="s">
        <v>1123</v>
      </c>
      <c r="J188" s="224" t="s">
        <v>1124</v>
      </c>
      <c r="K188" s="224" t="s">
        <v>1125</v>
      </c>
      <c r="L188" s="224" t="s">
        <v>1126</v>
      </c>
      <c r="M188" s="178" t="s">
        <v>1113</v>
      </c>
      <c r="N188" s="178" t="s">
        <v>1130</v>
      </c>
      <c r="O188" s="178" t="s">
        <v>1132</v>
      </c>
      <c r="P188" s="178" t="s">
        <v>1114</v>
      </c>
      <c r="Q188" s="178" t="s">
        <v>1115</v>
      </c>
      <c r="R188" s="178" t="s">
        <v>1116</v>
      </c>
    </row>
    <row r="189" spans="1:18" ht="15" thickBot="1" x14ac:dyDescent="0.35">
      <c r="A189" s="185" t="s">
        <v>1127</v>
      </c>
      <c r="B189" s="3" t="s">
        <v>1128</v>
      </c>
      <c r="C189" s="186" t="e">
        <f>AVERAGE(B189:B191)</f>
        <v>#DIV/0!</v>
      </c>
      <c r="D189" s="186" t="e">
        <f>MEDIAN(B189:B191)</f>
        <v>#NUM!</v>
      </c>
      <c r="E189" s="186" t="e">
        <f>STDEV(B189:B191)</f>
        <v>#DIV/0!</v>
      </c>
      <c r="F189" s="3" t="s">
        <v>1129</v>
      </c>
      <c r="G189" s="185" t="s">
        <v>1127</v>
      </c>
      <c r="H189" s="213">
        <v>35.330846187713099</v>
      </c>
      <c r="I189" s="186">
        <f>AVERAGE(H189:H191)</f>
        <v>35.330846187713099</v>
      </c>
      <c r="J189" s="186">
        <f>MEDIAN(H189:H191)</f>
        <v>35.330846187713099</v>
      </c>
      <c r="K189" s="186" t="e">
        <f>STDEV(H189:H191)</f>
        <v>#DIV/0!</v>
      </c>
      <c r="L189" s="213">
        <v>78.5</v>
      </c>
      <c r="M189" s="182"/>
      <c r="N189" s="182"/>
      <c r="O189" s="182"/>
      <c r="P189" s="182"/>
      <c r="Q189" s="182"/>
      <c r="R189" s="183"/>
    </row>
    <row r="190" spans="1:18" ht="15" thickBot="1" x14ac:dyDescent="0.35">
      <c r="A190" s="192"/>
      <c r="B190" s="3" t="s">
        <v>1128</v>
      </c>
      <c r="C190" s="193"/>
      <c r="D190" s="193"/>
      <c r="E190" s="193"/>
      <c r="F190" s="3" t="s">
        <v>1129</v>
      </c>
      <c r="G190" s="192"/>
      <c r="H190" s="215" t="s">
        <v>1128</v>
      </c>
      <c r="I190" s="193"/>
      <c r="J190" s="193"/>
      <c r="K190" s="193"/>
      <c r="L190" s="215" t="s">
        <v>1129</v>
      </c>
      <c r="M190" s="184"/>
      <c r="N190" s="184"/>
      <c r="O190" s="184"/>
      <c r="P190" s="184"/>
      <c r="Q190" s="184"/>
      <c r="R190" s="183"/>
    </row>
    <row r="191" spans="1:18" ht="15" thickBot="1" x14ac:dyDescent="0.35">
      <c r="A191" s="194"/>
      <c r="B191" s="3" t="s">
        <v>1128</v>
      </c>
      <c r="C191" s="195"/>
      <c r="D191" s="195"/>
      <c r="E191" s="195"/>
      <c r="F191" s="3" t="s">
        <v>1129</v>
      </c>
      <c r="G191" s="194"/>
      <c r="H191" s="221" t="s">
        <v>1128</v>
      </c>
      <c r="I191" s="195"/>
      <c r="J191" s="195"/>
      <c r="K191" s="195"/>
      <c r="L191" s="221" t="s">
        <v>1129</v>
      </c>
      <c r="M191" s="184"/>
      <c r="N191" s="184"/>
      <c r="O191" s="184"/>
      <c r="P191" s="184"/>
      <c r="Q191" s="184"/>
      <c r="R191" s="183"/>
    </row>
    <row r="192" spans="1:18" ht="15" thickBot="1" x14ac:dyDescent="0.35">
      <c r="A192" s="196" t="s">
        <v>1117</v>
      </c>
      <c r="B192" s="183">
        <v>18.4161279862202</v>
      </c>
      <c r="C192" s="181">
        <f>AVERAGE(B192:B194)</f>
        <v>18.254573850082298</v>
      </c>
      <c r="D192" s="181">
        <f>MEDIAN(B192:B194)</f>
        <v>18.202962161965601</v>
      </c>
      <c r="E192" s="181">
        <f>STDEV(B192:B194)</f>
        <v>0.14291754113895977</v>
      </c>
      <c r="F192" s="197">
        <v>84.5</v>
      </c>
      <c r="G192" s="179" t="s">
        <v>1117</v>
      </c>
      <c r="H192" s="225">
        <v>27.6104346387229</v>
      </c>
      <c r="I192" s="180">
        <f>AVERAGE(H192:H194)</f>
        <v>27.890538806898935</v>
      </c>
      <c r="J192" s="180">
        <f>MEDIAN(H192:H194)</f>
        <v>27.981442051761</v>
      </c>
      <c r="K192" s="180">
        <f>STDEV(H192:H194)</f>
        <v>0.2475062972319067</v>
      </c>
      <c r="L192" s="226">
        <v>82.5</v>
      </c>
      <c r="M192" s="187">
        <f>H192-B192</f>
        <v>9.1943066525027</v>
      </c>
      <c r="N192" s="187">
        <f>AVERAGE(M192:M203)</f>
        <v>9.0745175857682998</v>
      </c>
      <c r="O192" s="182">
        <f>M192-N192</f>
        <v>0.11978906673440015</v>
      </c>
      <c r="P192" s="187">
        <f>2^O192</f>
        <v>1.0865759850292798</v>
      </c>
      <c r="Q192" s="187">
        <f>1/P192</f>
        <v>0.92032219907110613</v>
      </c>
      <c r="R192" s="183">
        <f>Q192/$Q$192</f>
        <v>1</v>
      </c>
    </row>
    <row r="193" spans="1:18" ht="15" thickBot="1" x14ac:dyDescent="0.35">
      <c r="A193" s="198"/>
      <c r="B193" s="199">
        <v>18.144631402061101</v>
      </c>
      <c r="C193" s="200"/>
      <c r="D193" s="200"/>
      <c r="E193" s="200"/>
      <c r="F193" s="201">
        <v>84.5</v>
      </c>
      <c r="G193" s="227"/>
      <c r="H193" s="228">
        <v>27.981442051761</v>
      </c>
      <c r="I193" s="229"/>
      <c r="J193" s="229"/>
      <c r="K193" s="229"/>
      <c r="L193" s="230">
        <v>82.5</v>
      </c>
      <c r="M193" s="187">
        <f t="shared" ref="M193:M203" si="32">H193-B193</f>
        <v>9.836810649699899</v>
      </c>
      <c r="N193" s="187">
        <v>9.0745175857682998</v>
      </c>
      <c r="O193" s="182">
        <f t="shared" ref="O193:O203" si="33">M193-N193</f>
        <v>0.76229306393159924</v>
      </c>
      <c r="P193" s="187">
        <f t="shared" ref="P193:P203" si="34">2^O193</f>
        <v>1.6961844511400839</v>
      </c>
      <c r="Q193" s="187">
        <f t="shared" ref="Q193:Q203" si="35">1/P193</f>
        <v>0.58955852314755852</v>
      </c>
      <c r="R193" s="183">
        <f t="shared" ref="R193:R203" si="36">Q193/$Q$192</f>
        <v>0.64060013302146579</v>
      </c>
    </row>
    <row r="194" spans="1:18" ht="15" thickBot="1" x14ac:dyDescent="0.35">
      <c r="A194" s="202"/>
      <c r="B194" s="203">
        <v>18.202962161965601</v>
      </c>
      <c r="C194" s="204"/>
      <c r="D194" s="204"/>
      <c r="E194" s="204"/>
      <c r="F194" s="205">
        <v>84.5</v>
      </c>
      <c r="G194" s="231"/>
      <c r="H194" s="232">
        <v>28.0797397302129</v>
      </c>
      <c r="I194" s="233"/>
      <c r="J194" s="233"/>
      <c r="K194" s="233"/>
      <c r="L194" s="234">
        <v>82</v>
      </c>
      <c r="M194" s="187">
        <f t="shared" si="32"/>
        <v>9.8767775682472987</v>
      </c>
      <c r="N194" s="187">
        <v>9.0745175857682998</v>
      </c>
      <c r="O194" s="182">
        <f t="shared" si="33"/>
        <v>0.80225998247899888</v>
      </c>
      <c r="P194" s="187">
        <f t="shared" si="34"/>
        <v>1.7438306997293997</v>
      </c>
      <c r="Q194" s="187">
        <f t="shared" si="35"/>
        <v>0.57345016357102541</v>
      </c>
      <c r="R194" s="183">
        <f t="shared" si="36"/>
        <v>0.62309717634738848</v>
      </c>
    </row>
    <row r="195" spans="1:18" ht="15" thickBot="1" x14ac:dyDescent="0.35">
      <c r="A195" s="196" t="s">
        <v>1118</v>
      </c>
      <c r="B195" s="183">
        <v>17.375369117472101</v>
      </c>
      <c r="C195" s="181">
        <f>AVERAGE(B195:B197)</f>
        <v>17.224021172702866</v>
      </c>
      <c r="D195" s="181">
        <f>MEDIAN(B195:B197)</f>
        <v>17.224040431590598</v>
      </c>
      <c r="E195" s="181">
        <f>STDEV(B195:B197)</f>
        <v>0.15135757513204601</v>
      </c>
      <c r="F195" s="206">
        <v>84.5</v>
      </c>
      <c r="G195" s="179" t="s">
        <v>1118</v>
      </c>
      <c r="H195" s="225">
        <v>26.724762844533799</v>
      </c>
      <c r="I195" s="180">
        <f>AVERAGE(H195:H197)</f>
        <v>27.042304356042266</v>
      </c>
      <c r="J195" s="180">
        <f>MEDIAN(H195:H197)</f>
        <v>27.125853416232498</v>
      </c>
      <c r="K195" s="180">
        <f>STDEV(H195:H197)</f>
        <v>0.28510131906365166</v>
      </c>
      <c r="L195" s="235">
        <v>82.5</v>
      </c>
      <c r="M195" s="187">
        <f t="shared" si="32"/>
        <v>9.3493937270616989</v>
      </c>
      <c r="N195" s="187">
        <v>9.0745175857682998</v>
      </c>
      <c r="O195" s="182">
        <f t="shared" si="33"/>
        <v>0.2748761412933991</v>
      </c>
      <c r="P195" s="187">
        <f t="shared" si="34"/>
        <v>1.2098902128867677</v>
      </c>
      <c r="Q195" s="187">
        <f t="shared" si="35"/>
        <v>0.82652127387163921</v>
      </c>
      <c r="R195" s="183">
        <f t="shared" si="36"/>
        <v>0.89807816730473145</v>
      </c>
    </row>
    <row r="196" spans="1:18" ht="15" thickBot="1" x14ac:dyDescent="0.35">
      <c r="A196" s="198"/>
      <c r="B196" s="199">
        <v>17.224040431590598</v>
      </c>
      <c r="C196" s="200"/>
      <c r="D196" s="200"/>
      <c r="E196" s="200"/>
      <c r="F196" s="207">
        <v>84.5</v>
      </c>
      <c r="G196" s="227"/>
      <c r="H196" s="228">
        <v>27.276296807360499</v>
      </c>
      <c r="I196" s="229"/>
      <c r="J196" s="229"/>
      <c r="K196" s="229"/>
      <c r="L196" s="236">
        <v>82</v>
      </c>
      <c r="M196" s="187">
        <f t="shared" si="32"/>
        <v>10.0522563757699</v>
      </c>
      <c r="N196" s="187">
        <v>9.0745175857682998</v>
      </c>
      <c r="O196" s="182">
        <f t="shared" si="33"/>
        <v>0.97773879000160058</v>
      </c>
      <c r="P196" s="187">
        <f t="shared" si="34"/>
        <v>1.9693762841989368</v>
      </c>
      <c r="Q196" s="187">
        <f t="shared" si="35"/>
        <v>0.50777497831338003</v>
      </c>
      <c r="R196" s="183">
        <f t="shared" si="36"/>
        <v>0.55173609723408201</v>
      </c>
    </row>
    <row r="197" spans="1:18" ht="15" thickBot="1" x14ac:dyDescent="0.35">
      <c r="A197" s="202"/>
      <c r="B197" s="203">
        <v>17.072653969045898</v>
      </c>
      <c r="C197" s="204"/>
      <c r="D197" s="204"/>
      <c r="E197" s="204"/>
      <c r="F197" s="208">
        <v>84.5</v>
      </c>
      <c r="G197" s="231"/>
      <c r="H197" s="232">
        <v>27.125853416232498</v>
      </c>
      <c r="I197" s="233"/>
      <c r="J197" s="233"/>
      <c r="K197" s="233"/>
      <c r="L197" s="237">
        <v>82.5</v>
      </c>
      <c r="M197" s="187">
        <f t="shared" si="32"/>
        <v>10.0531994471866</v>
      </c>
      <c r="N197" s="187">
        <v>9.0745175857682998</v>
      </c>
      <c r="O197" s="182">
        <f t="shared" si="33"/>
        <v>0.97868186141830016</v>
      </c>
      <c r="P197" s="187">
        <f t="shared" si="34"/>
        <v>1.9706640613080506</v>
      </c>
      <c r="Q197" s="187">
        <f t="shared" si="35"/>
        <v>0.50744316072635876</v>
      </c>
      <c r="R197" s="183">
        <f t="shared" si="36"/>
        <v>0.55137555221261436</v>
      </c>
    </row>
    <row r="198" spans="1:18" ht="15" thickBot="1" x14ac:dyDescent="0.35">
      <c r="A198" s="196" t="s">
        <v>1119</v>
      </c>
      <c r="B198" s="183">
        <v>17.172322334942599</v>
      </c>
      <c r="C198" s="181">
        <f>AVERAGE(B198:B200)</f>
        <v>17.108661368207468</v>
      </c>
      <c r="D198" s="181">
        <f>MEDIAN(B198:B200)</f>
        <v>17.172322334942599</v>
      </c>
      <c r="E198" s="181">
        <f>STDEV(B198:B200)</f>
        <v>0.20111771592848252</v>
      </c>
      <c r="F198" s="206">
        <v>84.5</v>
      </c>
      <c r="G198" s="179" t="s">
        <v>1119</v>
      </c>
      <c r="H198" s="225">
        <v>25.4460867718998</v>
      </c>
      <c r="I198" s="180">
        <f>AVERAGE(H198:H200)</f>
        <v>25.501203703551965</v>
      </c>
      <c r="J198" s="180">
        <f>MEDIAN(H198:H200)</f>
        <v>25.456239199379201</v>
      </c>
      <c r="K198" s="180">
        <f>STDEV(H198:H200)</f>
        <v>8.6821588867723828E-2</v>
      </c>
      <c r="L198" s="235">
        <v>82</v>
      </c>
      <c r="M198" s="187">
        <f t="shared" si="32"/>
        <v>8.273764436957201</v>
      </c>
      <c r="N198" s="187">
        <v>9.0745175857682998</v>
      </c>
      <c r="O198" s="182">
        <f t="shared" si="33"/>
        <v>-0.80075314881109882</v>
      </c>
      <c r="P198" s="187">
        <f t="shared" si="34"/>
        <v>0.57404942079498145</v>
      </c>
      <c r="Q198" s="187">
        <f t="shared" si="35"/>
        <v>1.7420102934955219</v>
      </c>
      <c r="R198" s="183">
        <f t="shared" si="36"/>
        <v>1.8928265505860413</v>
      </c>
    </row>
    <row r="199" spans="1:18" ht="15" thickBot="1" x14ac:dyDescent="0.35">
      <c r="A199" s="198"/>
      <c r="B199" s="199">
        <v>16.883417346931999</v>
      </c>
      <c r="C199" s="200"/>
      <c r="D199" s="200"/>
      <c r="E199" s="200"/>
      <c r="F199" s="207">
        <v>84.5</v>
      </c>
      <c r="G199" s="227"/>
      <c r="H199" s="228">
        <v>25.456239199379201</v>
      </c>
      <c r="I199" s="229"/>
      <c r="J199" s="229"/>
      <c r="K199" s="229"/>
      <c r="L199" s="236">
        <v>82.5</v>
      </c>
      <c r="M199" s="187">
        <f t="shared" si="32"/>
        <v>8.572821852447202</v>
      </c>
      <c r="N199" s="187">
        <v>9.0745175857682998</v>
      </c>
      <c r="O199" s="182">
        <f t="shared" si="33"/>
        <v>-0.50169573332109785</v>
      </c>
      <c r="P199" s="187">
        <f t="shared" si="34"/>
        <v>0.70627614124768923</v>
      </c>
      <c r="Q199" s="187">
        <f t="shared" si="35"/>
        <v>1.4158767960551886</v>
      </c>
      <c r="R199" s="183">
        <f t="shared" si="36"/>
        <v>1.5384577243537672</v>
      </c>
    </row>
    <row r="200" spans="1:18" ht="15" thickBot="1" x14ac:dyDescent="0.35">
      <c r="A200" s="209"/>
      <c r="B200" s="210">
        <v>17.270244422747801</v>
      </c>
      <c r="C200" s="211"/>
      <c r="D200" s="211"/>
      <c r="E200" s="211"/>
      <c r="F200" s="212">
        <v>84</v>
      </c>
      <c r="G200" s="238"/>
      <c r="H200" s="239">
        <v>25.601285139376898</v>
      </c>
      <c r="I200" s="240"/>
      <c r="J200" s="240"/>
      <c r="K200" s="240"/>
      <c r="L200" s="241">
        <v>82</v>
      </c>
      <c r="M200" s="187">
        <f t="shared" si="32"/>
        <v>8.3310407166290972</v>
      </c>
      <c r="N200" s="187">
        <v>9.0745175857682998</v>
      </c>
      <c r="O200" s="182">
        <f t="shared" si="33"/>
        <v>-0.74347686913920263</v>
      </c>
      <c r="P200" s="187">
        <f t="shared" si="34"/>
        <v>0.59729813857031333</v>
      </c>
      <c r="Q200" s="187">
        <f t="shared" si="35"/>
        <v>1.6742057867342257</v>
      </c>
      <c r="R200" s="183">
        <f t="shared" si="36"/>
        <v>1.8191518018624615</v>
      </c>
    </row>
    <row r="201" spans="1:18" ht="15" thickBot="1" x14ac:dyDescent="0.35">
      <c r="A201" s="185" t="s">
        <v>1120</v>
      </c>
      <c r="B201" s="213">
        <v>17.7479578787168</v>
      </c>
      <c r="C201" s="186">
        <f>AVERAGE(B201:B203)</f>
        <v>17.612478386007904</v>
      </c>
      <c r="D201" s="186">
        <f>MEDIAN(B201:B203)</f>
        <v>17.713760050176901</v>
      </c>
      <c r="E201" s="186">
        <f>STDEV(B201:B203)</f>
        <v>0.20575290258908238</v>
      </c>
      <c r="F201" s="214">
        <v>84.5</v>
      </c>
      <c r="G201" s="185" t="s">
        <v>1120</v>
      </c>
      <c r="H201" s="213">
        <v>25.965395202353001</v>
      </c>
      <c r="I201" s="186">
        <f>AVERAGE(H201:H203)</f>
        <v>26.063758253580563</v>
      </c>
      <c r="J201" s="186">
        <f>MEDIAN(H201:H203)</f>
        <v>25.9901107497762</v>
      </c>
      <c r="K201" s="186">
        <f>STDEV(H201:H203)</f>
        <v>0.14947721516305629</v>
      </c>
      <c r="L201" s="214">
        <v>82.5</v>
      </c>
      <c r="M201" s="187">
        <f t="shared" si="32"/>
        <v>8.2174373236362008</v>
      </c>
      <c r="N201" s="187">
        <v>9.0745175857682998</v>
      </c>
      <c r="O201" s="182">
        <f t="shared" si="33"/>
        <v>-0.85708026213209898</v>
      </c>
      <c r="P201" s="187">
        <f t="shared" si="34"/>
        <v>0.55206870922889373</v>
      </c>
      <c r="Q201" s="187">
        <f t="shared" si="35"/>
        <v>1.8113687359617932</v>
      </c>
      <c r="R201" s="183">
        <f t="shared" si="36"/>
        <v>1.9681897685289267</v>
      </c>
    </row>
    <row r="202" spans="1:18" ht="15" thickBot="1" x14ac:dyDescent="0.35">
      <c r="A202" s="188"/>
      <c r="B202" s="215">
        <v>17.713760050176901</v>
      </c>
      <c r="C202" s="193"/>
      <c r="D202" s="193"/>
      <c r="E202" s="193"/>
      <c r="F202" s="216">
        <v>84.5</v>
      </c>
      <c r="G202" s="188"/>
      <c r="H202" s="215">
        <v>26.235768808612502</v>
      </c>
      <c r="I202" s="193"/>
      <c r="J202" s="193"/>
      <c r="K202" s="193"/>
      <c r="L202" s="216">
        <v>82</v>
      </c>
      <c r="M202" s="187">
        <f t="shared" si="32"/>
        <v>8.5220087584356001</v>
      </c>
      <c r="N202" s="187">
        <v>9.0745175857682998</v>
      </c>
      <c r="O202" s="182">
        <f t="shared" si="33"/>
        <v>-0.55250882733269968</v>
      </c>
      <c r="P202" s="187">
        <f t="shared" si="34"/>
        <v>0.68183339768521023</v>
      </c>
      <c r="Q202" s="187">
        <f t="shared" si="35"/>
        <v>1.4666339363764656</v>
      </c>
      <c r="R202" s="183">
        <f t="shared" si="36"/>
        <v>1.5936092140956279</v>
      </c>
    </row>
    <row r="203" spans="1:18" ht="15" thickBot="1" x14ac:dyDescent="0.35">
      <c r="A203" s="217"/>
      <c r="B203" s="218">
        <v>17.37571722913</v>
      </c>
      <c r="C203" s="219"/>
      <c r="D203" s="219"/>
      <c r="E203" s="219"/>
      <c r="F203" s="220">
        <v>85</v>
      </c>
      <c r="G203" s="217"/>
      <c r="H203" s="218">
        <v>25.9901107497762</v>
      </c>
      <c r="I203" s="219"/>
      <c r="J203" s="219"/>
      <c r="K203" s="219"/>
      <c r="L203" s="220">
        <v>82.5</v>
      </c>
      <c r="M203" s="187">
        <f t="shared" si="32"/>
        <v>8.6143935206461997</v>
      </c>
      <c r="N203" s="187">
        <v>9.0745175857682998</v>
      </c>
      <c r="O203" s="182">
        <f t="shared" si="33"/>
        <v>-0.46012406512210013</v>
      </c>
      <c r="P203" s="187">
        <f t="shared" si="34"/>
        <v>0.72692374388164549</v>
      </c>
      <c r="Q203" s="187">
        <f t="shared" si="35"/>
        <v>1.3756601134806454</v>
      </c>
      <c r="R203" s="183">
        <f t="shared" si="36"/>
        <v>1.494759242870723</v>
      </c>
    </row>
    <row r="205" spans="1:18" ht="15" thickBot="1" x14ac:dyDescent="0.35"/>
    <row r="206" spans="1:18" ht="43.8" thickBot="1" x14ac:dyDescent="0.35">
      <c r="A206" s="353" t="s">
        <v>1140</v>
      </c>
      <c r="B206" s="354" t="s">
        <v>1171</v>
      </c>
      <c r="C206" s="353" t="s">
        <v>1158</v>
      </c>
      <c r="D206" s="353" t="s">
        <v>1159</v>
      </c>
      <c r="E206" s="353" t="s">
        <v>1160</v>
      </c>
      <c r="F206" s="353" t="s">
        <v>1161</v>
      </c>
      <c r="G206" s="353" t="s">
        <v>1162</v>
      </c>
      <c r="H206" s="353" t="s">
        <v>1115</v>
      </c>
      <c r="I206" s="353" t="s">
        <v>1163</v>
      </c>
    </row>
    <row r="207" spans="1:18" ht="15" thickBot="1" x14ac:dyDescent="0.35">
      <c r="A207" s="355" t="s">
        <v>1145</v>
      </c>
      <c r="B207" s="247">
        <v>22.846835279122899</v>
      </c>
      <c r="C207" s="356">
        <v>16.397067759999999</v>
      </c>
      <c r="D207" s="387">
        <v>6.4497675191229007</v>
      </c>
      <c r="E207" s="387">
        <v>7.8188385985659332</v>
      </c>
      <c r="F207" s="357">
        <v>-1.3690710794430325</v>
      </c>
      <c r="G207" s="357">
        <v>0.38714043962196953</v>
      </c>
      <c r="H207" s="358">
        <v>2.5830419601126366</v>
      </c>
      <c r="I207" s="359">
        <v>1</v>
      </c>
    </row>
    <row r="208" spans="1:18" ht="15" thickBot="1" x14ac:dyDescent="0.35">
      <c r="A208" s="324" t="s">
        <v>1146</v>
      </c>
      <c r="B208" s="247">
        <v>26.007001863019365</v>
      </c>
      <c r="C208" s="325">
        <v>18.828593940000001</v>
      </c>
      <c r="D208" s="187">
        <v>7.178407923019364</v>
      </c>
      <c r="E208" s="187">
        <v>7.8188385985659332</v>
      </c>
      <c r="F208" s="327">
        <v>-0.64043067554656918</v>
      </c>
      <c r="G208" s="327">
        <v>0.64152141223351955</v>
      </c>
      <c r="H208" s="328">
        <v>1.5587944235850244</v>
      </c>
      <c r="I208" s="329">
        <v>0.60347235842698088</v>
      </c>
    </row>
    <row r="209" spans="1:18" ht="15" thickBot="1" x14ac:dyDescent="0.35">
      <c r="A209" s="355" t="s">
        <v>1147</v>
      </c>
      <c r="B209" s="247">
        <v>23.1871152405629</v>
      </c>
      <c r="C209" s="356">
        <v>15.804851226666665</v>
      </c>
      <c r="D209" s="388">
        <v>7.3822640138962345</v>
      </c>
      <c r="E209" s="388">
        <v>7.8188385985659332</v>
      </c>
      <c r="F209" s="357">
        <v>-0.43657458466969867</v>
      </c>
      <c r="G209" s="357">
        <v>0.73888687926201035</v>
      </c>
      <c r="H209" s="358">
        <v>1.3533871395832413</v>
      </c>
      <c r="I209" s="359">
        <v>0.52395089219697588</v>
      </c>
    </row>
    <row r="210" spans="1:18" ht="15" thickBot="1" x14ac:dyDescent="0.35">
      <c r="A210" s="185" t="s">
        <v>1148</v>
      </c>
      <c r="B210" s="213">
        <v>23.531509239327399</v>
      </c>
      <c r="C210" s="213">
        <v>16.767792350000001</v>
      </c>
      <c r="D210" s="187">
        <v>6.763716889327398</v>
      </c>
      <c r="E210" s="187">
        <v>7.8188385985659332</v>
      </c>
      <c r="F210" s="327">
        <v>-1.0551217092385352</v>
      </c>
      <c r="G210" s="327">
        <v>0.48125661986732571</v>
      </c>
      <c r="H210" s="328">
        <v>2.0778934953158319</v>
      </c>
      <c r="I210" s="329">
        <v>0.80443660126420202</v>
      </c>
    </row>
    <row r="211" spans="1:18" ht="15" thickBot="1" x14ac:dyDescent="0.35">
      <c r="A211" s="362" t="s">
        <v>1148</v>
      </c>
      <c r="B211" s="361">
        <v>23.569273143023299</v>
      </c>
      <c r="C211" s="361">
        <v>16.191863980000001</v>
      </c>
      <c r="D211" s="388">
        <v>7.3774091630232981</v>
      </c>
      <c r="E211" s="388">
        <v>7.8188385985659332</v>
      </c>
      <c r="F211" s="357">
        <v>-0.44142943554263514</v>
      </c>
      <c r="G211" s="357">
        <v>0.7364046105858697</v>
      </c>
      <c r="H211" s="358">
        <v>1.3579491296291841</v>
      </c>
      <c r="I211" s="359">
        <v>0.52571702302891321</v>
      </c>
    </row>
    <row r="212" spans="1:18" ht="15" thickBot="1" x14ac:dyDescent="0.35">
      <c r="A212" s="185" t="s">
        <v>1148</v>
      </c>
      <c r="B212" s="218">
        <v>23.492406093180598</v>
      </c>
      <c r="C212" s="218">
        <v>16.38184197</v>
      </c>
      <c r="D212" s="187">
        <v>7.1105641231805983</v>
      </c>
      <c r="E212" s="187">
        <v>7.8188385985659332</v>
      </c>
      <c r="F212" s="327">
        <v>-0.70827447538533495</v>
      </c>
      <c r="G212" s="327">
        <v>0.61205174115295002</v>
      </c>
      <c r="H212" s="328">
        <v>1.6338487953914713</v>
      </c>
      <c r="I212" s="329">
        <v>0.63252894092367951</v>
      </c>
    </row>
    <row r="213" spans="1:18" ht="15" thickBot="1" x14ac:dyDescent="0.35">
      <c r="A213" s="362" t="s">
        <v>1149</v>
      </c>
      <c r="B213" s="363">
        <v>22.998594838647136</v>
      </c>
      <c r="C213" s="364">
        <v>15.779080306666666</v>
      </c>
      <c r="D213" s="388">
        <v>7.2195145319804706</v>
      </c>
      <c r="E213" s="388">
        <v>7.8188385985659332</v>
      </c>
      <c r="F213" s="357">
        <v>-0.59932406658546267</v>
      </c>
      <c r="G213" s="357">
        <v>0.66006313661739324</v>
      </c>
      <c r="H213" s="358">
        <v>1.5150065872859853</v>
      </c>
      <c r="I213" s="359">
        <v>0.58652031623207601</v>
      </c>
    </row>
    <row r="214" spans="1:18" ht="15" thickBot="1" x14ac:dyDescent="0.35">
      <c r="A214" s="365" t="s">
        <v>1150</v>
      </c>
      <c r="B214" s="363">
        <v>23.445399857854735</v>
      </c>
      <c r="C214" s="366">
        <v>16.036444526666667</v>
      </c>
      <c r="D214" s="187">
        <v>7.4089553311880678</v>
      </c>
      <c r="E214" s="187">
        <v>7.8188385985659332</v>
      </c>
      <c r="F214" s="327">
        <v>-0.4098832673778654</v>
      </c>
      <c r="G214" s="327">
        <v>0.7526842730999499</v>
      </c>
      <c r="H214" s="328">
        <v>1.3285783106394315</v>
      </c>
      <c r="I214" s="329">
        <v>0.51434639125316306</v>
      </c>
    </row>
    <row r="215" spans="1:18" ht="15" thickBot="1" x14ac:dyDescent="0.35">
      <c r="A215" s="362" t="s">
        <v>1151</v>
      </c>
      <c r="B215" s="363">
        <v>23.881927101640134</v>
      </c>
      <c r="C215" s="364">
        <v>16.074182643333334</v>
      </c>
      <c r="D215" s="360">
        <v>7.8077444583068001</v>
      </c>
      <c r="E215" s="360">
        <v>7.8188385985659332</v>
      </c>
      <c r="F215" s="357">
        <v>-1.1094140259133134E-2</v>
      </c>
      <c r="G215" s="357">
        <v>0.99233961938114479</v>
      </c>
      <c r="H215" s="358">
        <v>1.007719515042272</v>
      </c>
      <c r="I215" s="359">
        <v>0.39012897606910307</v>
      </c>
    </row>
    <row r="216" spans="1:18" ht="15" thickBot="1" x14ac:dyDescent="0.35">
      <c r="A216" s="185" t="s">
        <v>1152</v>
      </c>
      <c r="B216" s="186">
        <v>23.829323007998966</v>
      </c>
      <c r="C216" s="186">
        <v>16.556101999999999</v>
      </c>
      <c r="D216" s="326">
        <v>7.2732210079989663</v>
      </c>
      <c r="E216" s="326">
        <v>7.8188385985659332</v>
      </c>
      <c r="F216" s="327">
        <v>-0.5456175905669669</v>
      </c>
      <c r="G216" s="327">
        <v>0.68509806213427937</v>
      </c>
      <c r="H216" s="328">
        <v>1.4596450570662973</v>
      </c>
      <c r="I216" s="329">
        <v>0.56508762908468113</v>
      </c>
    </row>
    <row r="217" spans="1:18" ht="15" thickBot="1" x14ac:dyDescent="0.35">
      <c r="A217" s="367" t="s">
        <v>1153</v>
      </c>
      <c r="B217" s="368">
        <v>23.466110373274365</v>
      </c>
      <c r="C217" s="368">
        <v>15.628007916666666</v>
      </c>
      <c r="D217" s="360">
        <v>7.8381024566076984</v>
      </c>
      <c r="E217" s="360">
        <v>7.8188385985659332</v>
      </c>
      <c r="F217" s="357">
        <v>1.9263858041765225E-2</v>
      </c>
      <c r="G217" s="357">
        <v>1.0134422341514331</v>
      </c>
      <c r="H217" s="358">
        <v>0.98673606279820336</v>
      </c>
      <c r="I217" s="359">
        <v>0.38200543314254776</v>
      </c>
    </row>
    <row r="218" spans="1:18" ht="15" thickBot="1" x14ac:dyDescent="0.35">
      <c r="A218" s="341" t="s">
        <v>1154</v>
      </c>
      <c r="B218" s="186">
        <v>24.152159021722131</v>
      </c>
      <c r="C218" s="342">
        <v>16.120578993333332</v>
      </c>
      <c r="D218" s="369">
        <v>8.0315800283887988</v>
      </c>
      <c r="E218" s="326">
        <v>7.8188385985659332</v>
      </c>
      <c r="F218" s="327">
        <v>0.21274142982286559</v>
      </c>
      <c r="G218" s="327">
        <v>1.1588882290102676</v>
      </c>
      <c r="H218" s="328">
        <v>0.86289598510637744</v>
      </c>
      <c r="I218" s="329">
        <v>0.3340619310221154</v>
      </c>
    </row>
    <row r="219" spans="1:18" ht="15" thickBot="1" x14ac:dyDescent="0.35"/>
    <row r="220" spans="1:18" ht="21.6" thickBot="1" x14ac:dyDescent="0.35">
      <c r="A220" s="622" t="s">
        <v>1121</v>
      </c>
      <c r="B220" s="623"/>
      <c r="C220" s="623"/>
      <c r="D220" s="623"/>
      <c r="E220" s="623"/>
      <c r="F220" s="624"/>
      <c r="G220" s="625" t="s">
        <v>1141</v>
      </c>
      <c r="H220" s="626"/>
      <c r="I220" s="626"/>
      <c r="J220" s="626"/>
      <c r="K220" s="626"/>
      <c r="L220" s="627"/>
    </row>
    <row r="221" spans="1:18" ht="43.8" thickBot="1" x14ac:dyDescent="0.35">
      <c r="A221" s="189" t="s">
        <v>1111</v>
      </c>
      <c r="B221" s="190" t="s">
        <v>1122</v>
      </c>
      <c r="C221" s="191" t="s">
        <v>1123</v>
      </c>
      <c r="D221" s="191" t="s">
        <v>1124</v>
      </c>
      <c r="E221" s="191" t="s">
        <v>1125</v>
      </c>
      <c r="F221" s="191" t="s">
        <v>1126</v>
      </c>
      <c r="G221" s="242" t="s">
        <v>1111</v>
      </c>
      <c r="H221" s="243" t="s">
        <v>1122</v>
      </c>
      <c r="I221" s="244" t="s">
        <v>1123</v>
      </c>
      <c r="J221" s="244" t="s">
        <v>1124</v>
      </c>
      <c r="K221" s="244" t="s">
        <v>1125</v>
      </c>
      <c r="L221" s="244" t="s">
        <v>1126</v>
      </c>
      <c r="M221" s="178" t="s">
        <v>1113</v>
      </c>
      <c r="N221" s="178" t="s">
        <v>1130</v>
      </c>
      <c r="O221" s="178" t="s">
        <v>1132</v>
      </c>
      <c r="P221" s="178" t="s">
        <v>1114</v>
      </c>
      <c r="Q221" s="178" t="s">
        <v>1115</v>
      </c>
      <c r="R221" s="178" t="s">
        <v>1116</v>
      </c>
    </row>
    <row r="222" spans="1:18" ht="15" thickBot="1" x14ac:dyDescent="0.35">
      <c r="A222" s="185" t="s">
        <v>1127</v>
      </c>
      <c r="B222" s="3" t="s">
        <v>1128</v>
      </c>
      <c r="C222" s="186" t="e">
        <f>AVERAGE(B222:B224)</f>
        <v>#DIV/0!</v>
      </c>
      <c r="D222" s="186" t="e">
        <f>MEDIAN(B222:B224)</f>
        <v>#NUM!</v>
      </c>
      <c r="E222" s="186" t="e">
        <f>STDEV(B222:B224)</f>
        <v>#DIV/0!</v>
      </c>
      <c r="F222" s="3" t="s">
        <v>1129</v>
      </c>
      <c r="G222" s="185" t="s">
        <v>1127</v>
      </c>
      <c r="H222" s="213" t="s">
        <v>1128</v>
      </c>
      <c r="I222" s="186" t="e">
        <f>AVERAGE(H222:H224)</f>
        <v>#DIV/0!</v>
      </c>
      <c r="J222" s="186" t="e">
        <f>MEDIAN(H222:H224)</f>
        <v>#NUM!</v>
      </c>
      <c r="K222" s="186" t="e">
        <f>STDEV(H222:H224)</f>
        <v>#DIV/0!</v>
      </c>
      <c r="L222" s="213" t="s">
        <v>1129</v>
      </c>
      <c r="M222" s="182"/>
      <c r="N222" s="182"/>
      <c r="O222" s="182"/>
      <c r="P222" s="182"/>
      <c r="Q222" s="182"/>
      <c r="R222" s="183"/>
    </row>
    <row r="223" spans="1:18" ht="15" thickBot="1" x14ac:dyDescent="0.35">
      <c r="A223" s="192"/>
      <c r="B223" s="3" t="s">
        <v>1128</v>
      </c>
      <c r="C223" s="193"/>
      <c r="D223" s="193"/>
      <c r="E223" s="193"/>
      <c r="F223" s="3" t="s">
        <v>1129</v>
      </c>
      <c r="G223" s="192"/>
      <c r="H223" s="215" t="s">
        <v>1128</v>
      </c>
      <c r="I223" s="193"/>
      <c r="J223" s="193"/>
      <c r="K223" s="193"/>
      <c r="L223" s="215" t="s">
        <v>1129</v>
      </c>
      <c r="M223" s="184"/>
      <c r="N223" s="184"/>
      <c r="O223" s="184"/>
      <c r="P223" s="184"/>
      <c r="Q223" s="184"/>
      <c r="R223" s="183"/>
    </row>
    <row r="224" spans="1:18" ht="15" thickBot="1" x14ac:dyDescent="0.35">
      <c r="A224" s="194"/>
      <c r="B224" s="3" t="s">
        <v>1128</v>
      </c>
      <c r="C224" s="195"/>
      <c r="D224" s="195"/>
      <c r="E224" s="195"/>
      <c r="F224" s="3" t="s">
        <v>1129</v>
      </c>
      <c r="G224" s="194"/>
      <c r="H224" s="221" t="s">
        <v>1128</v>
      </c>
      <c r="I224" s="195"/>
      <c r="J224" s="195"/>
      <c r="K224" s="195"/>
      <c r="L224" s="221" t="s">
        <v>1129</v>
      </c>
      <c r="M224" s="184"/>
      <c r="N224" s="184"/>
      <c r="O224" s="184"/>
      <c r="P224" s="184"/>
      <c r="Q224" s="184"/>
      <c r="R224" s="183"/>
    </row>
    <row r="225" spans="1:18" ht="15" thickBot="1" x14ac:dyDescent="0.35">
      <c r="A225" s="196" t="s">
        <v>1117</v>
      </c>
      <c r="B225" s="183">
        <v>18.802460369625098</v>
      </c>
      <c r="C225" s="181">
        <f>AVERAGE(B225:B227)</f>
        <v>18.1956515396055</v>
      </c>
      <c r="D225" s="181">
        <f>MEDIAN(B225:B227)</f>
        <v>18.051900268589499</v>
      </c>
      <c r="E225" s="181">
        <f>STDEV(B225:B227)</f>
        <v>0.54922840743120749</v>
      </c>
      <c r="F225" s="197">
        <v>84</v>
      </c>
      <c r="G225" s="245" t="s">
        <v>1117</v>
      </c>
      <c r="H225" s="246">
        <v>27.219382390099899</v>
      </c>
      <c r="I225" s="247">
        <f>AVERAGE(H225:H227)</f>
        <v>27.127818792367297</v>
      </c>
      <c r="J225" s="247">
        <f>MEDIAN(H225:H227)</f>
        <v>27.163226933156</v>
      </c>
      <c r="K225" s="247">
        <f>STDEV(H225:H227)</f>
        <v>0.1134888788537681</v>
      </c>
      <c r="L225" s="248">
        <v>82.5</v>
      </c>
      <c r="M225" s="187">
        <f>H225-B225</f>
        <v>8.4169220204748001</v>
      </c>
      <c r="N225" s="187">
        <f>AVERAGE(M225:M236)</f>
        <v>8.9479891948915746</v>
      </c>
      <c r="O225" s="182">
        <f>M225-N225</f>
        <v>-0.53106717441677453</v>
      </c>
      <c r="P225" s="187">
        <f>2^O225</f>
        <v>0.69204263455416093</v>
      </c>
      <c r="Q225" s="187">
        <f>1/P225</f>
        <v>1.4449976779887794</v>
      </c>
      <c r="R225" s="183">
        <f>Q225/$Q$225</f>
        <v>1</v>
      </c>
    </row>
    <row r="226" spans="1:18" ht="15" thickBot="1" x14ac:dyDescent="0.35">
      <c r="A226" s="198"/>
      <c r="B226" s="199">
        <v>17.732593980601902</v>
      </c>
      <c r="C226" s="200"/>
      <c r="D226" s="200"/>
      <c r="E226" s="200"/>
      <c r="F226" s="201">
        <v>85</v>
      </c>
      <c r="G226" s="249"/>
      <c r="H226" s="250">
        <v>27.000847053846002</v>
      </c>
      <c r="I226" s="251"/>
      <c r="J226" s="251"/>
      <c r="K226" s="251"/>
      <c r="L226" s="252">
        <v>82.5</v>
      </c>
      <c r="M226" s="187">
        <f t="shared" ref="M226:M236" si="37">H226-B226</f>
        <v>9.2682530732441002</v>
      </c>
      <c r="N226" s="187">
        <v>8.9479891948915746</v>
      </c>
      <c r="O226" s="182">
        <f t="shared" ref="O226:O236" si="38">M226-N226</f>
        <v>0.32026387835252557</v>
      </c>
      <c r="P226" s="187">
        <f t="shared" ref="P226:P236" si="39">2^O226</f>
        <v>1.2485588976007724</v>
      </c>
      <c r="Q226" s="187">
        <f t="shared" ref="Q226:Q236" si="40">1/P226</f>
        <v>0.80092337007216674</v>
      </c>
      <c r="R226" s="183">
        <f t="shared" ref="R226:R236" si="41">Q226/$Q$225</f>
        <v>0.55427311910073951</v>
      </c>
    </row>
    <row r="227" spans="1:18" ht="15" thickBot="1" x14ac:dyDescent="0.35">
      <c r="A227" s="202"/>
      <c r="B227" s="203">
        <v>18.051900268589499</v>
      </c>
      <c r="C227" s="204"/>
      <c r="D227" s="204"/>
      <c r="E227" s="204"/>
      <c r="F227" s="205">
        <v>84.5</v>
      </c>
      <c r="G227" s="253"/>
      <c r="H227" s="254">
        <v>27.163226933156</v>
      </c>
      <c r="I227" s="255"/>
      <c r="J227" s="255"/>
      <c r="K227" s="255"/>
      <c r="L227" s="256">
        <v>82</v>
      </c>
      <c r="M227" s="187">
        <f t="shared" si="37"/>
        <v>9.1113266645665014</v>
      </c>
      <c r="N227" s="187">
        <v>8.9479891948915746</v>
      </c>
      <c r="O227" s="182">
        <f t="shared" si="38"/>
        <v>0.16333746967492679</v>
      </c>
      <c r="P227" s="187">
        <f t="shared" si="39"/>
        <v>1.1198748148279736</v>
      </c>
      <c r="Q227" s="187">
        <f t="shared" si="40"/>
        <v>0.89295695086563065</v>
      </c>
      <c r="R227" s="183">
        <f t="shared" si="41"/>
        <v>0.61796428082050148</v>
      </c>
    </row>
    <row r="228" spans="1:18" ht="15" thickBot="1" x14ac:dyDescent="0.35">
      <c r="A228" s="196" t="s">
        <v>1118</v>
      </c>
      <c r="B228" s="183">
        <v>16.6471506654587</v>
      </c>
      <c r="C228" s="181">
        <f>AVERAGE(B228:B230)</f>
        <v>16.920799899906299</v>
      </c>
      <c r="D228" s="181">
        <f>MEDIAN(B228:B230)</f>
        <v>17.0105404328894</v>
      </c>
      <c r="E228" s="181">
        <f>STDEV(B228:B230)</f>
        <v>0.24161920168749706</v>
      </c>
      <c r="F228" s="206">
        <v>85</v>
      </c>
      <c r="G228" s="245" t="s">
        <v>1118</v>
      </c>
      <c r="H228" s="246">
        <v>26.8361996138763</v>
      </c>
      <c r="I228" s="247">
        <f>AVERAGE(H228:H230)</f>
        <v>27.028825874988499</v>
      </c>
      <c r="J228" s="247">
        <f>MEDIAN(H228:H230)</f>
        <v>26.851129167848399</v>
      </c>
      <c r="K228" s="247">
        <f>STDEV(H228:H230)</f>
        <v>0.32079596086429557</v>
      </c>
      <c r="L228" s="257">
        <v>82.5</v>
      </c>
      <c r="M228" s="187">
        <f t="shared" si="37"/>
        <v>10.1890489484176</v>
      </c>
      <c r="N228" s="187">
        <v>8.9479891948915746</v>
      </c>
      <c r="O228" s="182">
        <f t="shared" si="38"/>
        <v>1.2410597535260255</v>
      </c>
      <c r="P228" s="187">
        <f t="shared" si="39"/>
        <v>2.363720992409255</v>
      </c>
      <c r="Q228" s="187">
        <f t="shared" si="40"/>
        <v>0.4230617755696861</v>
      </c>
      <c r="R228" s="183">
        <f t="shared" si="41"/>
        <v>0.29277678574440674</v>
      </c>
    </row>
    <row r="229" spans="1:18" ht="15" thickBot="1" x14ac:dyDescent="0.35">
      <c r="A229" s="198"/>
      <c r="B229" s="199">
        <v>17.104708601370799</v>
      </c>
      <c r="C229" s="200"/>
      <c r="D229" s="200"/>
      <c r="E229" s="200"/>
      <c r="F229" s="207">
        <v>84.5</v>
      </c>
      <c r="G229" s="249"/>
      <c r="H229" s="250">
        <v>27.399148843240798</v>
      </c>
      <c r="I229" s="251"/>
      <c r="J229" s="251"/>
      <c r="K229" s="251"/>
      <c r="L229" s="258">
        <v>82</v>
      </c>
      <c r="M229" s="187">
        <f t="shared" si="37"/>
        <v>10.294440241869999</v>
      </c>
      <c r="N229" s="187">
        <v>8.9479891948915746</v>
      </c>
      <c r="O229" s="182">
        <f t="shared" si="38"/>
        <v>1.3464510469784248</v>
      </c>
      <c r="P229" s="187">
        <f t="shared" si="39"/>
        <v>2.5428582584910915</v>
      </c>
      <c r="Q229" s="187">
        <f t="shared" si="40"/>
        <v>0.39325825443113399</v>
      </c>
      <c r="R229" s="183">
        <f t="shared" si="41"/>
        <v>0.27215147845669252</v>
      </c>
    </row>
    <row r="230" spans="1:18" ht="15" thickBot="1" x14ac:dyDescent="0.35">
      <c r="A230" s="202"/>
      <c r="B230" s="203">
        <v>17.0105404328894</v>
      </c>
      <c r="C230" s="204"/>
      <c r="D230" s="204"/>
      <c r="E230" s="204"/>
      <c r="F230" s="208">
        <v>84.5</v>
      </c>
      <c r="G230" s="253"/>
      <c r="H230" s="254">
        <v>26.851129167848399</v>
      </c>
      <c r="I230" s="255"/>
      <c r="J230" s="255"/>
      <c r="K230" s="255"/>
      <c r="L230" s="259">
        <v>82.5</v>
      </c>
      <c r="M230" s="187">
        <f t="shared" si="37"/>
        <v>9.8405887349589989</v>
      </c>
      <c r="N230" s="187">
        <v>8.9479891948915746</v>
      </c>
      <c r="O230" s="182">
        <f t="shared" si="38"/>
        <v>0.89259954006742426</v>
      </c>
      <c r="P230" s="187">
        <f t="shared" si="39"/>
        <v>1.8565183050537066</v>
      </c>
      <c r="Q230" s="187">
        <f t="shared" si="40"/>
        <v>0.53864268252990444</v>
      </c>
      <c r="R230" s="183">
        <f t="shared" si="41"/>
        <v>0.37276370110131557</v>
      </c>
    </row>
    <row r="231" spans="1:18" ht="15" thickBot="1" x14ac:dyDescent="0.35">
      <c r="A231" s="196" t="s">
        <v>1119</v>
      </c>
      <c r="B231" s="183">
        <v>17.025077485321098</v>
      </c>
      <c r="C231" s="181">
        <f>AVERAGE(B231:B233)</f>
        <v>16.899690057005035</v>
      </c>
      <c r="D231" s="181">
        <f>MEDIAN(B231:B233)</f>
        <v>17.025077485321098</v>
      </c>
      <c r="E231" s="181">
        <f>STDEV(B231:B233)</f>
        <v>0.23307745246561562</v>
      </c>
      <c r="F231" s="206">
        <v>84.5</v>
      </c>
      <c r="G231" s="245" t="s">
        <v>1119</v>
      </c>
      <c r="H231" s="246">
        <v>25.061044689892402</v>
      </c>
      <c r="I231" s="247">
        <f>AVERAGE(H231:H233)</f>
        <v>25.008780345498966</v>
      </c>
      <c r="J231" s="247">
        <f>MEDIAN(H231:H233)</f>
        <v>25.061044689892402</v>
      </c>
      <c r="K231" s="247">
        <f>STDEV(H231:H233)</f>
        <v>0.16704041999628377</v>
      </c>
      <c r="L231" s="257">
        <v>82</v>
      </c>
      <c r="M231" s="187">
        <f t="shared" si="37"/>
        <v>8.0359672045713033</v>
      </c>
      <c r="N231" s="187">
        <v>8.9479891948915746</v>
      </c>
      <c r="O231" s="182">
        <f t="shared" si="38"/>
        <v>-0.91202199032027131</v>
      </c>
      <c r="P231" s="187">
        <f t="shared" si="39"/>
        <v>0.531439736632211</v>
      </c>
      <c r="Q231" s="187">
        <f t="shared" si="40"/>
        <v>1.8816808963836695</v>
      </c>
      <c r="R231" s="183">
        <f t="shared" si="41"/>
        <v>1.3022034049235898</v>
      </c>
    </row>
    <row r="232" spans="1:18" ht="15" thickBot="1" x14ac:dyDescent="0.35">
      <c r="A232" s="198"/>
      <c r="B232" s="199">
        <v>16.630759601544501</v>
      </c>
      <c r="C232" s="200"/>
      <c r="D232" s="200"/>
      <c r="E232" s="200"/>
      <c r="F232" s="207">
        <v>84.5</v>
      </c>
      <c r="G232" s="249"/>
      <c r="H232" s="250">
        <v>24.8218569091074</v>
      </c>
      <c r="I232" s="251"/>
      <c r="J232" s="251"/>
      <c r="K232" s="251"/>
      <c r="L232" s="258">
        <v>82.5</v>
      </c>
      <c r="M232" s="187">
        <f t="shared" si="37"/>
        <v>8.1910973075628988</v>
      </c>
      <c r="N232" s="187">
        <v>8.9479891948915746</v>
      </c>
      <c r="O232" s="182">
        <f t="shared" si="38"/>
        <v>-0.75689188732867585</v>
      </c>
      <c r="P232" s="187">
        <f t="shared" si="39"/>
        <v>0.59176985526018056</v>
      </c>
      <c r="Q232" s="187">
        <f t="shared" si="40"/>
        <v>1.6898461304020544</v>
      </c>
      <c r="R232" s="183">
        <f t="shared" si="41"/>
        <v>1.1694455680745919</v>
      </c>
    </row>
    <row r="233" spans="1:18" ht="15" thickBot="1" x14ac:dyDescent="0.35">
      <c r="A233" s="209"/>
      <c r="B233" s="210">
        <v>17.043233084149499</v>
      </c>
      <c r="C233" s="211"/>
      <c r="D233" s="211"/>
      <c r="E233" s="211"/>
      <c r="F233" s="212">
        <v>84.5</v>
      </c>
      <c r="G233" s="260"/>
      <c r="H233" s="261">
        <v>25.143439437497101</v>
      </c>
      <c r="I233" s="262"/>
      <c r="J233" s="262"/>
      <c r="K233" s="262"/>
      <c r="L233" s="263">
        <v>82</v>
      </c>
      <c r="M233" s="187">
        <f t="shared" si="37"/>
        <v>8.1002063533476019</v>
      </c>
      <c r="N233" s="187">
        <v>8.9479891948915746</v>
      </c>
      <c r="O233" s="182">
        <f t="shared" si="38"/>
        <v>-0.84778284154397276</v>
      </c>
      <c r="P233" s="187">
        <f t="shared" si="39"/>
        <v>0.55563799420414339</v>
      </c>
      <c r="Q233" s="187">
        <f t="shared" si="40"/>
        <v>1.7997329384077296</v>
      </c>
      <c r="R233" s="183">
        <f t="shared" si="41"/>
        <v>1.2454919241895868</v>
      </c>
    </row>
    <row r="234" spans="1:18" ht="15" thickBot="1" x14ac:dyDescent="0.35">
      <c r="A234" s="185" t="s">
        <v>1120</v>
      </c>
      <c r="B234" s="213">
        <v>17.408210653657001</v>
      </c>
      <c r="C234" s="186">
        <f>AVERAGE(B234:B236)</f>
        <v>17.538517777343799</v>
      </c>
      <c r="D234" s="186">
        <f>MEDIAN(B234:B236)</f>
        <v>17.4710690038325</v>
      </c>
      <c r="E234" s="186">
        <f>STDEV(B234:B236)</f>
        <v>0.17412162187438157</v>
      </c>
      <c r="F234" s="214">
        <v>84.5</v>
      </c>
      <c r="G234" s="185" t="s">
        <v>1120</v>
      </c>
      <c r="H234" s="213">
        <v>26.2279619750934</v>
      </c>
      <c r="I234" s="186">
        <f>AVERAGE(H234:H236)</f>
        <v>26.18119104057217</v>
      </c>
      <c r="J234" s="186">
        <f>MEDIAN(H234:H236)</f>
        <v>26.185518594968201</v>
      </c>
      <c r="K234" s="186">
        <f>STDEV(H234:H236)</f>
        <v>4.9078017546902358E-2</v>
      </c>
      <c r="L234" s="214">
        <v>82</v>
      </c>
      <c r="M234" s="187">
        <f t="shared" si="37"/>
        <v>8.8197513214363994</v>
      </c>
      <c r="N234" s="187">
        <v>8.9479891948915746</v>
      </c>
      <c r="O234" s="182">
        <f t="shared" si="38"/>
        <v>-0.12823787345517523</v>
      </c>
      <c r="P234" s="187">
        <f t="shared" si="39"/>
        <v>0.91494829781211873</v>
      </c>
      <c r="Q234" s="187">
        <f t="shared" si="40"/>
        <v>1.0929579325862042</v>
      </c>
      <c r="R234" s="183">
        <f t="shared" si="41"/>
        <v>0.75637348712382579</v>
      </c>
    </row>
    <row r="235" spans="1:18" ht="15" thickBot="1" x14ac:dyDescent="0.35">
      <c r="A235" s="188"/>
      <c r="B235" s="215">
        <v>17.736273674541899</v>
      </c>
      <c r="C235" s="193"/>
      <c r="D235" s="193"/>
      <c r="E235" s="193"/>
      <c r="F235" s="216">
        <v>84.5</v>
      </c>
      <c r="G235" s="188"/>
      <c r="H235" s="215">
        <v>26.185518594968201</v>
      </c>
      <c r="I235" s="193"/>
      <c r="J235" s="193"/>
      <c r="K235" s="193"/>
      <c r="L235" s="216">
        <v>82</v>
      </c>
      <c r="M235" s="187">
        <f t="shared" si="37"/>
        <v>8.4492449204263025</v>
      </c>
      <c r="N235" s="187">
        <v>8.9479891948915746</v>
      </c>
      <c r="O235" s="182">
        <f t="shared" si="38"/>
        <v>-0.49874427446527214</v>
      </c>
      <c r="P235" s="187">
        <f t="shared" si="39"/>
        <v>0.7077225167072666</v>
      </c>
      <c r="Q235" s="187">
        <f t="shared" si="40"/>
        <v>1.4129831627409239</v>
      </c>
      <c r="R235" s="183">
        <f t="shared" si="41"/>
        <v>0.97784459052389971</v>
      </c>
    </row>
    <row r="236" spans="1:18" ht="15" thickBot="1" x14ac:dyDescent="0.35">
      <c r="A236" s="217"/>
      <c r="B236" s="218">
        <v>17.4710690038325</v>
      </c>
      <c r="C236" s="219"/>
      <c r="D236" s="219"/>
      <c r="E236" s="219"/>
      <c r="F236" s="220">
        <v>84.5</v>
      </c>
      <c r="G236" s="217"/>
      <c r="H236" s="218">
        <v>26.130092551654901</v>
      </c>
      <c r="I236" s="219"/>
      <c r="J236" s="219"/>
      <c r="K236" s="219"/>
      <c r="L236" s="220">
        <v>82.5</v>
      </c>
      <c r="M236" s="187">
        <f t="shared" si="37"/>
        <v>8.6590235478224002</v>
      </c>
      <c r="N236" s="187">
        <v>8.9479891948915746</v>
      </c>
      <c r="O236" s="182">
        <f t="shared" si="38"/>
        <v>-0.28896564706917438</v>
      </c>
      <c r="P236" s="187">
        <f t="shared" si="39"/>
        <v>0.81848867091400646</v>
      </c>
      <c r="Q236" s="187">
        <f t="shared" si="40"/>
        <v>1.2217640091258684</v>
      </c>
      <c r="R236" s="183">
        <f t="shared" si="41"/>
        <v>0.84551278367891991</v>
      </c>
    </row>
    <row r="238" spans="1:18" ht="15" thickBot="1" x14ac:dyDescent="0.35"/>
    <row r="239" spans="1:18" ht="43.8" thickBot="1" x14ac:dyDescent="0.35">
      <c r="A239" s="370" t="s">
        <v>1142</v>
      </c>
      <c r="B239" s="371" t="s">
        <v>1172</v>
      </c>
      <c r="C239" s="370" t="s">
        <v>1158</v>
      </c>
      <c r="D239" s="370" t="s">
        <v>1159</v>
      </c>
      <c r="E239" s="370" t="s">
        <v>1160</v>
      </c>
      <c r="F239" s="370" t="s">
        <v>1161</v>
      </c>
      <c r="G239" s="370" t="s">
        <v>1162</v>
      </c>
      <c r="H239" s="370" t="s">
        <v>1115</v>
      </c>
      <c r="I239" s="370" t="s">
        <v>1163</v>
      </c>
    </row>
    <row r="240" spans="1:18" ht="15" thickBot="1" x14ac:dyDescent="0.35">
      <c r="A240" s="372" t="s">
        <v>1145</v>
      </c>
      <c r="B240" s="373">
        <v>22.664250723011133</v>
      </c>
      <c r="C240" s="373">
        <v>16.397067759999999</v>
      </c>
      <c r="D240" s="385">
        <v>6.267182963011134</v>
      </c>
      <c r="E240" s="385">
        <v>6.3878095925946967</v>
      </c>
      <c r="F240" s="374">
        <v>-0.12062662958356274</v>
      </c>
      <c r="G240" s="374">
        <v>0.91978805710001621</v>
      </c>
      <c r="H240" s="375">
        <v>1.0872069845665127</v>
      </c>
      <c r="I240" s="376">
        <v>1</v>
      </c>
    </row>
    <row r="241" spans="1:18" ht="15" thickBot="1" x14ac:dyDescent="0.35">
      <c r="A241" s="324" t="s">
        <v>1146</v>
      </c>
      <c r="B241" s="325">
        <v>24.919239937318405</v>
      </c>
      <c r="C241" s="325">
        <v>18.828593940000001</v>
      </c>
      <c r="D241" s="187">
        <v>6.0906459973184042</v>
      </c>
      <c r="E241" s="187">
        <v>6.3878095925946967</v>
      </c>
      <c r="F241" s="327">
        <v>-0.29716359527629255</v>
      </c>
      <c r="G241" s="327">
        <v>0.81385089272379474</v>
      </c>
      <c r="H241" s="328">
        <v>1.2287263047082271</v>
      </c>
      <c r="I241" s="329">
        <v>1.1301677805152628</v>
      </c>
    </row>
    <row r="242" spans="1:18" ht="15" thickBot="1" x14ac:dyDescent="0.35">
      <c r="A242" s="372" t="s">
        <v>1147</v>
      </c>
      <c r="B242" s="373">
        <v>22.147127102471469</v>
      </c>
      <c r="C242" s="373">
        <v>15.804851226666665</v>
      </c>
      <c r="D242" s="386">
        <v>6.3422758758048037</v>
      </c>
      <c r="E242" s="386">
        <v>6.3878095925946967</v>
      </c>
      <c r="F242" s="374">
        <v>-4.5533716789893042E-2</v>
      </c>
      <c r="G242" s="374">
        <v>0.96893130002347616</v>
      </c>
      <c r="H242" s="375">
        <v>1.0320649152068584</v>
      </c>
      <c r="I242" s="376">
        <v>0.94928098315920928</v>
      </c>
    </row>
    <row r="243" spans="1:18" ht="15" thickBot="1" x14ac:dyDescent="0.35">
      <c r="A243" s="185" t="s">
        <v>1148</v>
      </c>
      <c r="B243" s="213">
        <v>22.704498495343401</v>
      </c>
      <c r="C243" s="213">
        <v>16.767792350000001</v>
      </c>
      <c r="D243" s="187">
        <v>5.9367061453434005</v>
      </c>
      <c r="E243" s="187">
        <v>6.3878095925946967</v>
      </c>
      <c r="F243" s="327">
        <v>-0.45110344725129625</v>
      </c>
      <c r="G243" s="327">
        <v>0.73148315807852449</v>
      </c>
      <c r="H243" s="328">
        <v>1.3670854741574929</v>
      </c>
      <c r="I243" s="329">
        <v>1.2574288921649748</v>
      </c>
    </row>
    <row r="244" spans="1:18" ht="15" thickBot="1" x14ac:dyDescent="0.35">
      <c r="A244" s="379" t="s">
        <v>1148</v>
      </c>
      <c r="B244" s="378">
        <v>22.564981458159199</v>
      </c>
      <c r="C244" s="378">
        <v>16.191863980000001</v>
      </c>
      <c r="D244" s="386">
        <v>6.3731174781591982</v>
      </c>
      <c r="E244" s="386">
        <v>6.3878095925946967</v>
      </c>
      <c r="F244" s="374">
        <v>-1.469211443549856E-2</v>
      </c>
      <c r="G244" s="374">
        <v>0.98986788159109018</v>
      </c>
      <c r="H244" s="375">
        <v>1.0102358290407643</v>
      </c>
      <c r="I244" s="376">
        <v>0.92920285040622874</v>
      </c>
    </row>
    <row r="245" spans="1:18" ht="15" thickBot="1" x14ac:dyDescent="0.35">
      <c r="A245" s="185" t="s">
        <v>1148</v>
      </c>
      <c r="B245" s="218">
        <v>22.776584279444201</v>
      </c>
      <c r="C245" s="218">
        <v>16.38184197</v>
      </c>
      <c r="D245" s="187">
        <v>6.3947423094442009</v>
      </c>
      <c r="E245" s="187">
        <v>6.3878095925946967</v>
      </c>
      <c r="F245" s="327">
        <v>6.9327168495041391E-3</v>
      </c>
      <c r="G245" s="327">
        <v>1.004816957555897</v>
      </c>
      <c r="H245" s="328">
        <v>0.99520613429174842</v>
      </c>
      <c r="I245" s="329">
        <v>0.9153787166742251</v>
      </c>
    </row>
    <row r="246" spans="1:18" ht="15" thickBot="1" x14ac:dyDescent="0.35">
      <c r="A246" s="379" t="s">
        <v>1149</v>
      </c>
      <c r="B246" s="380">
        <v>22.064196497905765</v>
      </c>
      <c r="C246" s="380">
        <v>15.779080306666666</v>
      </c>
      <c r="D246" s="386">
        <v>6.2851161912390996</v>
      </c>
      <c r="E246" s="386">
        <v>6.3878095925946967</v>
      </c>
      <c r="F246" s="374">
        <v>-0.10269340135559712</v>
      </c>
      <c r="G246" s="374">
        <v>0.93129271525347401</v>
      </c>
      <c r="H246" s="375">
        <v>1.0737762506043287</v>
      </c>
      <c r="I246" s="376">
        <v>0.98764657130349565</v>
      </c>
    </row>
    <row r="247" spans="1:18" ht="15" thickBot="1" x14ac:dyDescent="0.35">
      <c r="A247" s="381" t="s">
        <v>1150</v>
      </c>
      <c r="B247" s="382">
        <v>22.891655359911066</v>
      </c>
      <c r="C247" s="382">
        <v>16.036444526666667</v>
      </c>
      <c r="D247" s="187">
        <v>6.8552108332443993</v>
      </c>
      <c r="E247" s="187">
        <v>6.3878095925946967</v>
      </c>
      <c r="F247" s="327">
        <v>0.46740124064970257</v>
      </c>
      <c r="G247" s="327">
        <v>1.3826166847886754</v>
      </c>
      <c r="H247" s="328">
        <v>0.72326626099759816</v>
      </c>
      <c r="I247" s="329">
        <v>0.66525166896897403</v>
      </c>
    </row>
    <row r="248" spans="1:18" ht="15" thickBot="1" x14ac:dyDescent="0.35">
      <c r="A248" s="379" t="s">
        <v>1151</v>
      </c>
      <c r="B248" s="380">
        <v>22.879468905795068</v>
      </c>
      <c r="C248" s="380">
        <v>16.074182643333334</v>
      </c>
      <c r="D248" s="386">
        <v>6.8052862624617347</v>
      </c>
      <c r="E248" s="386">
        <v>6.3878095925946967</v>
      </c>
      <c r="F248" s="374">
        <v>0.41747666986703802</v>
      </c>
      <c r="G248" s="374">
        <v>1.3355895123497328</v>
      </c>
      <c r="H248" s="375">
        <v>0.74873304316434575</v>
      </c>
      <c r="I248" s="376">
        <v>0.68867571105871617</v>
      </c>
    </row>
    <row r="249" spans="1:18" ht="15" thickBot="1" x14ac:dyDescent="0.35">
      <c r="A249" s="185" t="s">
        <v>1152</v>
      </c>
      <c r="B249" s="186">
        <v>23.016974701294131</v>
      </c>
      <c r="C249" s="186">
        <v>16.556101999999999</v>
      </c>
      <c r="D249" s="326">
        <v>6.4608727012941323</v>
      </c>
      <c r="E249" s="326">
        <v>6.3878095925946967</v>
      </c>
      <c r="F249" s="327">
        <v>7.3063108699435553E-2</v>
      </c>
      <c r="G249" s="327">
        <v>1.0519477941989341</v>
      </c>
      <c r="H249" s="328">
        <v>0.95061751687164975</v>
      </c>
      <c r="I249" s="329">
        <v>0.87436663888861665</v>
      </c>
    </row>
    <row r="250" spans="1:18" ht="15" thickBot="1" x14ac:dyDescent="0.35">
      <c r="A250" s="383" t="s">
        <v>1153</v>
      </c>
      <c r="B250" s="384">
        <v>22.69000147670323</v>
      </c>
      <c r="C250" s="384">
        <v>15.628007916666666</v>
      </c>
      <c r="D250" s="377">
        <v>7.061993560036564</v>
      </c>
      <c r="E250" s="377">
        <v>6.3878095925946967</v>
      </c>
      <c r="F250" s="374">
        <v>0.67418396744186726</v>
      </c>
      <c r="G250" s="374">
        <v>1.5956939439738376</v>
      </c>
      <c r="H250" s="375">
        <v>0.62668659223563217</v>
      </c>
      <c r="I250" s="376">
        <v>0.57641884308304225</v>
      </c>
    </row>
    <row r="251" spans="1:18" ht="15" thickBot="1" x14ac:dyDescent="0.35">
      <c r="A251" s="341" t="s">
        <v>1154</v>
      </c>
      <c r="B251" s="342">
        <v>23.127871367699267</v>
      </c>
      <c r="C251" s="342">
        <v>16.120578993333332</v>
      </c>
      <c r="D251" s="369">
        <v>7.0072923743659352</v>
      </c>
      <c r="E251" s="326">
        <v>6.3878095925946967</v>
      </c>
      <c r="F251" s="327">
        <v>0.6194827817712385</v>
      </c>
      <c r="G251" s="327">
        <v>1.5363242974459852</v>
      </c>
      <c r="H251" s="328">
        <v>0.65090424050600448</v>
      </c>
      <c r="I251" s="329">
        <v>0.59869394673317955</v>
      </c>
    </row>
    <row r="253" spans="1:18" ht="15" thickBot="1" x14ac:dyDescent="0.35"/>
    <row r="254" spans="1:18" ht="21.6" thickBot="1" x14ac:dyDescent="0.35">
      <c r="A254" s="622" t="s">
        <v>1121</v>
      </c>
      <c r="B254" s="623"/>
      <c r="C254" s="623"/>
      <c r="D254" s="623"/>
      <c r="E254" s="623"/>
      <c r="F254" s="624"/>
      <c r="G254" s="634" t="s">
        <v>1143</v>
      </c>
      <c r="H254" s="635"/>
      <c r="I254" s="635"/>
      <c r="J254" s="635"/>
      <c r="K254" s="635"/>
      <c r="L254" s="636"/>
    </row>
    <row r="255" spans="1:18" ht="43.8" thickBot="1" x14ac:dyDescent="0.35">
      <c r="A255" s="189" t="s">
        <v>1111</v>
      </c>
      <c r="B255" s="190" t="s">
        <v>1122</v>
      </c>
      <c r="C255" s="191" t="s">
        <v>1123</v>
      </c>
      <c r="D255" s="191" t="s">
        <v>1124</v>
      </c>
      <c r="E255" s="191" t="s">
        <v>1125</v>
      </c>
      <c r="F255" s="191" t="s">
        <v>1126</v>
      </c>
      <c r="G255" s="389" t="s">
        <v>1111</v>
      </c>
      <c r="H255" s="390" t="s">
        <v>1122</v>
      </c>
      <c r="I255" s="391" t="s">
        <v>1123</v>
      </c>
      <c r="J255" s="391" t="s">
        <v>1124</v>
      </c>
      <c r="K255" s="391" t="s">
        <v>1125</v>
      </c>
      <c r="L255" s="391" t="s">
        <v>1126</v>
      </c>
      <c r="M255" s="178" t="s">
        <v>1113</v>
      </c>
      <c r="N255" s="178" t="s">
        <v>1130</v>
      </c>
      <c r="O255" s="178" t="s">
        <v>1132</v>
      </c>
      <c r="P255" s="178" t="s">
        <v>1114</v>
      </c>
      <c r="Q255" s="178" t="s">
        <v>1115</v>
      </c>
      <c r="R255" s="178" t="s">
        <v>1116</v>
      </c>
    </row>
    <row r="256" spans="1:18" ht="15" thickBot="1" x14ac:dyDescent="0.35">
      <c r="A256" s="185" t="s">
        <v>1127</v>
      </c>
      <c r="B256" s="3" t="s">
        <v>1128</v>
      </c>
      <c r="C256" s="186" t="e">
        <f>AVERAGE(B256:B258)</f>
        <v>#DIV/0!</v>
      </c>
      <c r="D256" s="186" t="e">
        <f>MEDIAN(B256:B258)</f>
        <v>#NUM!</v>
      </c>
      <c r="E256" s="186" t="e">
        <f>STDEV(B256:B258)</f>
        <v>#DIV/0!</v>
      </c>
      <c r="F256" s="3" t="s">
        <v>1129</v>
      </c>
      <c r="G256" s="185" t="s">
        <v>1127</v>
      </c>
      <c r="H256" s="213" t="s">
        <v>1128</v>
      </c>
      <c r="I256" s="186" t="e">
        <f>AVERAGE(H256:H258)</f>
        <v>#DIV/0!</v>
      </c>
      <c r="J256" s="186" t="e">
        <f>MEDIAN(H256:H258)</f>
        <v>#NUM!</v>
      </c>
      <c r="K256" s="186" t="e">
        <f>STDEV(H256:H258)</f>
        <v>#DIV/0!</v>
      </c>
      <c r="L256" s="213" t="s">
        <v>1129</v>
      </c>
      <c r="M256" s="182"/>
      <c r="N256" s="182"/>
      <c r="O256" s="182"/>
      <c r="P256" s="182"/>
      <c r="Q256" s="182"/>
      <c r="R256" s="183"/>
    </row>
    <row r="257" spans="1:18" ht="15" thickBot="1" x14ac:dyDescent="0.35">
      <c r="A257" s="192"/>
      <c r="B257" s="3" t="s">
        <v>1128</v>
      </c>
      <c r="C257" s="193"/>
      <c r="D257" s="193"/>
      <c r="E257" s="193"/>
      <c r="F257" s="3" t="s">
        <v>1129</v>
      </c>
      <c r="G257" s="192"/>
      <c r="H257" s="215" t="s">
        <v>1128</v>
      </c>
      <c r="I257" s="193"/>
      <c r="J257" s="193"/>
      <c r="K257" s="193"/>
      <c r="L257" s="215" t="s">
        <v>1129</v>
      </c>
      <c r="M257" s="184"/>
      <c r="N257" s="184"/>
      <c r="O257" s="184"/>
      <c r="P257" s="184"/>
      <c r="Q257" s="184"/>
      <c r="R257" s="183"/>
    </row>
    <row r="258" spans="1:18" ht="15" thickBot="1" x14ac:dyDescent="0.35">
      <c r="A258" s="194"/>
      <c r="B258" s="3" t="s">
        <v>1128</v>
      </c>
      <c r="C258" s="195"/>
      <c r="D258" s="195"/>
      <c r="E258" s="195"/>
      <c r="F258" s="3" t="s">
        <v>1129</v>
      </c>
      <c r="G258" s="194"/>
      <c r="H258" s="221" t="s">
        <v>1128</v>
      </c>
      <c r="I258" s="195"/>
      <c r="J258" s="195"/>
      <c r="K258" s="195"/>
      <c r="L258" s="221" t="s">
        <v>1129</v>
      </c>
      <c r="M258" s="184"/>
      <c r="N258" s="184"/>
      <c r="O258" s="184"/>
      <c r="P258" s="184"/>
      <c r="Q258" s="184"/>
      <c r="R258" s="183"/>
    </row>
    <row r="259" spans="1:18" ht="15" thickBot="1" x14ac:dyDescent="0.35">
      <c r="A259" s="196" t="s">
        <v>1117</v>
      </c>
      <c r="B259" s="183">
        <v>18.802460369625098</v>
      </c>
      <c r="C259" s="181">
        <f>AVERAGE(B259:B261)</f>
        <v>18.1956515396055</v>
      </c>
      <c r="D259" s="181">
        <f>MEDIAN(B259:B261)</f>
        <v>18.051900268589499</v>
      </c>
      <c r="E259" s="181">
        <f>STDEV(B259:B261)</f>
        <v>0.54922840743120749</v>
      </c>
      <c r="F259" s="197">
        <v>84</v>
      </c>
      <c r="G259" s="392" t="s">
        <v>1117</v>
      </c>
      <c r="H259" s="393">
        <v>25.9479554155354</v>
      </c>
      <c r="I259" s="394">
        <f>AVERAGE(H259:H261)</f>
        <v>25.830758552593167</v>
      </c>
      <c r="J259" s="394">
        <f>MEDIAN(H259:H261)</f>
        <v>25.882964933214399</v>
      </c>
      <c r="K259" s="394">
        <f>STDEV(H259:H261)</f>
        <v>0.15026321870453246</v>
      </c>
      <c r="L259" s="395">
        <v>81.5</v>
      </c>
      <c r="M259" s="187">
        <f>H259-B259</f>
        <v>7.1454950459103017</v>
      </c>
      <c r="N259" s="187">
        <f>AVERAGE(M259:M270)</f>
        <v>7.6887038001132</v>
      </c>
      <c r="O259" s="182">
        <f>M259-N259</f>
        <v>-0.54320875420289827</v>
      </c>
      <c r="P259" s="187">
        <f>2^O259</f>
        <v>0.68624291088689171</v>
      </c>
      <c r="Q259" s="187">
        <f>1/P259</f>
        <v>1.4572099531164739</v>
      </c>
      <c r="R259" s="183">
        <f>Q259/$Q$259</f>
        <v>1</v>
      </c>
    </row>
    <row r="260" spans="1:18" ht="15" thickBot="1" x14ac:dyDescent="0.35">
      <c r="A260" s="198"/>
      <c r="B260" s="199">
        <v>17.732593980601902</v>
      </c>
      <c r="C260" s="200"/>
      <c r="D260" s="200"/>
      <c r="E260" s="200"/>
      <c r="F260" s="201">
        <v>85</v>
      </c>
      <c r="G260" s="396"/>
      <c r="H260" s="397">
        <v>25.882964933214399</v>
      </c>
      <c r="I260" s="398"/>
      <c r="J260" s="398"/>
      <c r="K260" s="398"/>
      <c r="L260" s="399">
        <v>81.5</v>
      </c>
      <c r="M260" s="187">
        <f t="shared" ref="M260:M270" si="42">H260-B260</f>
        <v>8.1503709526124979</v>
      </c>
      <c r="N260" s="187">
        <v>7.6887038001132</v>
      </c>
      <c r="O260" s="182">
        <f t="shared" ref="O260:O270" si="43">M260-N260</f>
        <v>0.46166715249929791</v>
      </c>
      <c r="P260" s="187">
        <f t="shared" ref="P260:P270" si="44">2^O260</f>
        <v>1.3771322883623689</v>
      </c>
      <c r="Q260" s="187">
        <f t="shared" ref="Q260:Q270" si="45">1/P260</f>
        <v>0.72614665159667435</v>
      </c>
      <c r="R260" s="183">
        <f t="shared" ref="R260:R270" si="46">Q260/$Q$259</f>
        <v>0.49831299192247136</v>
      </c>
    </row>
    <row r="261" spans="1:18" ht="15" thickBot="1" x14ac:dyDescent="0.35">
      <c r="A261" s="202"/>
      <c r="B261" s="203">
        <v>18.051900268589499</v>
      </c>
      <c r="C261" s="204"/>
      <c r="D261" s="204"/>
      <c r="E261" s="204"/>
      <c r="F261" s="205">
        <v>84.5</v>
      </c>
      <c r="G261" s="400"/>
      <c r="H261" s="401">
        <v>25.661355309029702</v>
      </c>
      <c r="I261" s="402"/>
      <c r="J261" s="402"/>
      <c r="K261" s="402"/>
      <c r="L261" s="403">
        <v>82</v>
      </c>
      <c r="M261" s="187">
        <f t="shared" si="42"/>
        <v>7.6094550404402028</v>
      </c>
      <c r="N261" s="187">
        <v>7.6887038001132</v>
      </c>
      <c r="O261" s="182">
        <f t="shared" si="43"/>
        <v>-7.924875967299716E-2</v>
      </c>
      <c r="P261" s="187">
        <f t="shared" si="44"/>
        <v>0.94655040625556797</v>
      </c>
      <c r="Q261" s="187">
        <f t="shared" si="45"/>
        <v>1.056467773286234</v>
      </c>
      <c r="R261" s="183">
        <f t="shared" si="46"/>
        <v>0.72499351999813788</v>
      </c>
    </row>
    <row r="262" spans="1:18" ht="15" thickBot="1" x14ac:dyDescent="0.35">
      <c r="A262" s="196" t="s">
        <v>1118</v>
      </c>
      <c r="B262" s="183">
        <v>16.6471506654587</v>
      </c>
      <c r="C262" s="181">
        <f>AVERAGE(B262:B264)</f>
        <v>16.920799899906299</v>
      </c>
      <c r="D262" s="181">
        <f>MEDIAN(B262:B264)</f>
        <v>17.0105404328894</v>
      </c>
      <c r="E262" s="181">
        <f>STDEV(B262:B264)</f>
        <v>0.24161920168749706</v>
      </c>
      <c r="F262" s="206">
        <v>85</v>
      </c>
      <c r="G262" s="392" t="s">
        <v>1118</v>
      </c>
      <c r="H262" s="393">
        <v>25.753777081769201</v>
      </c>
      <c r="I262" s="394">
        <f>AVERAGE(H262:H264)</f>
        <v>26.005073647336371</v>
      </c>
      <c r="J262" s="394">
        <f>MEDIAN(H262:H264)</f>
        <v>25.961856057538</v>
      </c>
      <c r="K262" s="394">
        <f>STDEV(H262:H264)</f>
        <v>0.27545989875525123</v>
      </c>
      <c r="L262" s="404">
        <v>82</v>
      </c>
      <c r="M262" s="187">
        <f t="shared" si="42"/>
        <v>9.1066264163105011</v>
      </c>
      <c r="N262" s="187">
        <v>7.6887038001132</v>
      </c>
      <c r="O262" s="182">
        <f t="shared" si="43"/>
        <v>1.4179226161973011</v>
      </c>
      <c r="P262" s="187">
        <f t="shared" si="44"/>
        <v>2.6720048309668503</v>
      </c>
      <c r="Q262" s="187">
        <f t="shared" si="45"/>
        <v>0.37425082036178636</v>
      </c>
      <c r="R262" s="183">
        <f t="shared" si="46"/>
        <v>0.25682697236687946</v>
      </c>
    </row>
    <row r="263" spans="1:18" ht="15" thickBot="1" x14ac:dyDescent="0.35">
      <c r="A263" s="198"/>
      <c r="B263" s="199">
        <v>17.104708601370799</v>
      </c>
      <c r="C263" s="200"/>
      <c r="D263" s="200"/>
      <c r="E263" s="200"/>
      <c r="F263" s="207">
        <v>84.5</v>
      </c>
      <c r="G263" s="396"/>
      <c r="H263" s="397">
        <v>26.2995878027019</v>
      </c>
      <c r="I263" s="398"/>
      <c r="J263" s="398"/>
      <c r="K263" s="398"/>
      <c r="L263" s="405">
        <v>81.5</v>
      </c>
      <c r="M263" s="187">
        <f t="shared" si="42"/>
        <v>9.1948792013311014</v>
      </c>
      <c r="N263" s="187">
        <v>7.6887038001132</v>
      </c>
      <c r="O263" s="182">
        <f t="shared" si="43"/>
        <v>1.5061754012179014</v>
      </c>
      <c r="P263" s="187">
        <f t="shared" si="44"/>
        <v>2.8405600481453859</v>
      </c>
      <c r="Q263" s="187">
        <f t="shared" si="45"/>
        <v>0.35204325310880308</v>
      </c>
      <c r="R263" s="183">
        <f t="shared" si="46"/>
        <v>0.24158718677147581</v>
      </c>
    </row>
    <row r="264" spans="1:18" ht="15" thickBot="1" x14ac:dyDescent="0.35">
      <c r="A264" s="202"/>
      <c r="B264" s="203">
        <v>17.0105404328894</v>
      </c>
      <c r="C264" s="204"/>
      <c r="D264" s="204"/>
      <c r="E264" s="204"/>
      <c r="F264" s="208">
        <v>84.5</v>
      </c>
      <c r="G264" s="400"/>
      <c r="H264" s="401">
        <v>25.961856057538</v>
      </c>
      <c r="I264" s="402"/>
      <c r="J264" s="402"/>
      <c r="K264" s="402"/>
      <c r="L264" s="406">
        <v>82</v>
      </c>
      <c r="M264" s="187">
        <f t="shared" si="42"/>
        <v>8.9513156246486005</v>
      </c>
      <c r="N264" s="187">
        <v>7.6887038001132</v>
      </c>
      <c r="O264" s="182">
        <f t="shared" si="43"/>
        <v>1.2626118245354006</v>
      </c>
      <c r="P264" s="187">
        <f t="shared" si="44"/>
        <v>2.3992971164609052</v>
      </c>
      <c r="Q264" s="187">
        <f t="shared" si="45"/>
        <v>0.41678873080756867</v>
      </c>
      <c r="R264" s="183">
        <f t="shared" si="46"/>
        <v>0.28601831185423904</v>
      </c>
    </row>
    <row r="265" spans="1:18" ht="15" thickBot="1" x14ac:dyDescent="0.35">
      <c r="A265" s="196" t="s">
        <v>1119</v>
      </c>
      <c r="B265" s="183">
        <v>17.025077485321098</v>
      </c>
      <c r="C265" s="181">
        <f>AVERAGE(B265:B267)</f>
        <v>16.899690057005035</v>
      </c>
      <c r="D265" s="181">
        <f>MEDIAN(B265:B267)</f>
        <v>17.025077485321098</v>
      </c>
      <c r="E265" s="181">
        <f>STDEV(B265:B267)</f>
        <v>0.23307745246561562</v>
      </c>
      <c r="F265" s="206">
        <v>84.5</v>
      </c>
      <c r="G265" s="392" t="s">
        <v>1119</v>
      </c>
      <c r="H265" s="393">
        <v>23.644914923516399</v>
      </c>
      <c r="I265" s="394">
        <f>AVERAGE(H265:H267)</f>
        <v>23.529143845149267</v>
      </c>
      <c r="J265" s="394">
        <f>MEDIAN(H265:H267)</f>
        <v>23.6321888907089</v>
      </c>
      <c r="K265" s="394">
        <f>STDEV(H265:H267)</f>
        <v>0.18960712023947038</v>
      </c>
      <c r="L265" s="404">
        <v>81.5</v>
      </c>
      <c r="M265" s="187">
        <f t="shared" si="42"/>
        <v>6.6198374381953009</v>
      </c>
      <c r="N265" s="187">
        <v>7.6887038001132</v>
      </c>
      <c r="O265" s="182">
        <f t="shared" si="43"/>
        <v>-1.0688663619178991</v>
      </c>
      <c r="P265" s="187">
        <f t="shared" si="44"/>
        <v>0.47669342712104085</v>
      </c>
      <c r="Q265" s="187">
        <f t="shared" si="45"/>
        <v>2.0977843265837235</v>
      </c>
      <c r="R265" s="183">
        <f t="shared" si="46"/>
        <v>1.4395896226877123</v>
      </c>
    </row>
    <row r="266" spans="1:18" ht="15" thickBot="1" x14ac:dyDescent="0.35">
      <c r="A266" s="198"/>
      <c r="B266" s="199">
        <v>16.630759601544501</v>
      </c>
      <c r="C266" s="200"/>
      <c r="D266" s="200"/>
      <c r="E266" s="200"/>
      <c r="F266" s="207">
        <v>84.5</v>
      </c>
      <c r="G266" s="396"/>
      <c r="H266" s="397">
        <v>23.3103277212225</v>
      </c>
      <c r="I266" s="398"/>
      <c r="J266" s="398"/>
      <c r="K266" s="398"/>
      <c r="L266" s="405">
        <v>81.5</v>
      </c>
      <c r="M266" s="187">
        <f t="shared" si="42"/>
        <v>6.6795681196779988</v>
      </c>
      <c r="N266" s="187">
        <v>7.6887038001132</v>
      </c>
      <c r="O266" s="182">
        <f t="shared" si="43"/>
        <v>-1.0091356804352012</v>
      </c>
      <c r="P266" s="187">
        <f t="shared" si="44"/>
        <v>0.49684381803632349</v>
      </c>
      <c r="Q266" s="187">
        <f t="shared" si="45"/>
        <v>2.0127049259711058</v>
      </c>
      <c r="R266" s="183">
        <f t="shared" si="46"/>
        <v>1.3812044871547975</v>
      </c>
    </row>
    <row r="267" spans="1:18" ht="15" thickBot="1" x14ac:dyDescent="0.35">
      <c r="A267" s="209"/>
      <c r="B267" s="210">
        <v>17.043233084149499</v>
      </c>
      <c r="C267" s="211"/>
      <c r="D267" s="211"/>
      <c r="E267" s="211"/>
      <c r="F267" s="212">
        <v>84.5</v>
      </c>
      <c r="G267" s="407"/>
      <c r="H267" s="408">
        <v>23.6321888907089</v>
      </c>
      <c r="I267" s="409"/>
      <c r="J267" s="409"/>
      <c r="K267" s="409"/>
      <c r="L267" s="410">
        <v>81.5</v>
      </c>
      <c r="M267" s="187">
        <f t="shared" si="42"/>
        <v>6.5889558065594009</v>
      </c>
      <c r="N267" s="187">
        <v>7.6887038001132</v>
      </c>
      <c r="O267" s="182">
        <f t="shared" si="43"/>
        <v>-1.099747993553799</v>
      </c>
      <c r="P267" s="187">
        <f t="shared" si="44"/>
        <v>0.46659799284814413</v>
      </c>
      <c r="Q267" s="187">
        <f t="shared" si="45"/>
        <v>2.1431725282312848</v>
      </c>
      <c r="R267" s="183">
        <f t="shared" si="46"/>
        <v>1.4707369543062558</v>
      </c>
    </row>
    <row r="268" spans="1:18" ht="15" thickBot="1" x14ac:dyDescent="0.35">
      <c r="A268" s="185" t="s">
        <v>1120</v>
      </c>
      <c r="B268" s="213">
        <v>17.408210653657001</v>
      </c>
      <c r="C268" s="186">
        <f>AVERAGE(B268:B270)</f>
        <v>17.538517777343799</v>
      </c>
      <c r="D268" s="186">
        <f>MEDIAN(B268:B270)</f>
        <v>17.4710690038325</v>
      </c>
      <c r="E268" s="186">
        <f>STDEV(B268:B270)</f>
        <v>0.17412162187438157</v>
      </c>
      <c r="F268" s="214">
        <v>84.5</v>
      </c>
      <c r="G268" s="185" t="s">
        <v>1120</v>
      </c>
      <c r="H268" s="213">
        <v>24.773650196213602</v>
      </c>
      <c r="I268" s="186">
        <f>AVERAGE(H268:H270)</f>
        <v>24.944498429234631</v>
      </c>
      <c r="J268" s="186">
        <f>MEDIAN(H268:H270)</f>
        <v>24.9275506635522</v>
      </c>
      <c r="K268" s="186">
        <f>STDEV(H268:H270)</f>
        <v>0.17992176441035071</v>
      </c>
      <c r="L268" s="214">
        <v>82</v>
      </c>
      <c r="M268" s="187">
        <f t="shared" si="42"/>
        <v>7.3654395425566008</v>
      </c>
      <c r="N268" s="187">
        <v>7.6887038001132</v>
      </c>
      <c r="O268" s="182">
        <f t="shared" si="43"/>
        <v>-0.32326425755659915</v>
      </c>
      <c r="P268" s="187">
        <f t="shared" si="44"/>
        <v>0.79925941709154225</v>
      </c>
      <c r="Q268" s="187">
        <f t="shared" si="45"/>
        <v>1.2511582330039237</v>
      </c>
      <c r="R268" s="183">
        <f t="shared" si="46"/>
        <v>0.85859846779671245</v>
      </c>
    </row>
    <row r="269" spans="1:18" ht="15" thickBot="1" x14ac:dyDescent="0.35">
      <c r="A269" s="188"/>
      <c r="B269" s="215">
        <v>17.736273674541899</v>
      </c>
      <c r="C269" s="193"/>
      <c r="D269" s="193"/>
      <c r="E269" s="193"/>
      <c r="F269" s="216">
        <v>84.5</v>
      </c>
      <c r="G269" s="188"/>
      <c r="H269" s="215">
        <v>25.132294427938099</v>
      </c>
      <c r="I269" s="193"/>
      <c r="J269" s="193"/>
      <c r="K269" s="193"/>
      <c r="L269" s="216">
        <v>81.5</v>
      </c>
      <c r="M269" s="187">
        <f t="shared" si="42"/>
        <v>7.3960207533962006</v>
      </c>
      <c r="N269" s="187">
        <v>7.6887038001132</v>
      </c>
      <c r="O269" s="182">
        <f t="shared" si="43"/>
        <v>-0.29268304671699941</v>
      </c>
      <c r="P269" s="187">
        <f t="shared" si="44"/>
        <v>0.81638238180203426</v>
      </c>
      <c r="Q269" s="187">
        <f t="shared" si="45"/>
        <v>1.2249161940421338</v>
      </c>
      <c r="R269" s="183">
        <f t="shared" si="46"/>
        <v>0.84059005459196656</v>
      </c>
    </row>
    <row r="270" spans="1:18" ht="15" thickBot="1" x14ac:dyDescent="0.35">
      <c r="A270" s="217"/>
      <c r="B270" s="218">
        <v>17.4710690038325</v>
      </c>
      <c r="C270" s="219"/>
      <c r="D270" s="219"/>
      <c r="E270" s="219"/>
      <c r="F270" s="220">
        <v>84.5</v>
      </c>
      <c r="G270" s="217"/>
      <c r="H270" s="218">
        <v>24.9275506635522</v>
      </c>
      <c r="I270" s="219"/>
      <c r="J270" s="219"/>
      <c r="K270" s="219"/>
      <c r="L270" s="220">
        <v>82</v>
      </c>
      <c r="M270" s="187">
        <f t="shared" si="42"/>
        <v>7.4564816597196995</v>
      </c>
      <c r="N270" s="187">
        <v>7.6887038001132</v>
      </c>
      <c r="O270" s="182">
        <f t="shared" si="43"/>
        <v>-0.23222214039350053</v>
      </c>
      <c r="P270" s="187">
        <f t="shared" si="44"/>
        <v>0.85132261441640378</v>
      </c>
      <c r="Q270" s="187">
        <f t="shared" si="45"/>
        <v>1.1746428240785276</v>
      </c>
      <c r="R270" s="183">
        <f t="shared" si="46"/>
        <v>0.80609031084804772</v>
      </c>
    </row>
  </sheetData>
  <mergeCells count="21">
    <mergeCell ref="A187:F187"/>
    <mergeCell ref="G187:L187"/>
    <mergeCell ref="A220:F220"/>
    <mergeCell ref="G220:L220"/>
    <mergeCell ref="A254:F254"/>
    <mergeCell ref="G254:L254"/>
    <mergeCell ref="A132:F132"/>
    <mergeCell ref="G132:L132"/>
    <mergeCell ref="A150:F150"/>
    <mergeCell ref="G150:L150"/>
    <mergeCell ref="A168:F168"/>
    <mergeCell ref="G168:L168"/>
    <mergeCell ref="A57:F57"/>
    <mergeCell ref="G57:L57"/>
    <mergeCell ref="K99:P99"/>
    <mergeCell ref="A3:F3"/>
    <mergeCell ref="G3:L3"/>
    <mergeCell ref="A21:F21"/>
    <mergeCell ref="G21:L21"/>
    <mergeCell ref="A39:F39"/>
    <mergeCell ref="G39:L39"/>
  </mergeCells>
  <hyperlinks>
    <hyperlink ref="G1" location="'Table of Contents'!A1" display="Home" xr:uid="{FC053942-CE78-4B25-8525-6353DC66F08F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BA1B-88EA-4321-B2DC-7309790E50B4}">
  <dimension ref="A1:F3"/>
  <sheetViews>
    <sheetView workbookViewId="0"/>
  </sheetViews>
  <sheetFormatPr defaultRowHeight="14.4" x14ac:dyDescent="0.3"/>
  <sheetData>
    <row r="1" spans="1:6" x14ac:dyDescent="0.3">
      <c r="A1" s="2" t="s">
        <v>52</v>
      </c>
    </row>
    <row r="2" spans="1:6" x14ac:dyDescent="0.3">
      <c r="B2" s="529" t="s">
        <v>1307</v>
      </c>
      <c r="C2" s="529" t="s">
        <v>1308</v>
      </c>
      <c r="D2" s="529" t="s">
        <v>1309</v>
      </c>
      <c r="E2" s="529" t="s">
        <v>1310</v>
      </c>
      <c r="F2" s="529" t="s">
        <v>1311</v>
      </c>
    </row>
    <row r="3" spans="1:6" x14ac:dyDescent="0.3">
      <c r="B3" s="528">
        <v>3.7000000000000002E-3</v>
      </c>
      <c r="C3" s="528">
        <v>2.0000000000000001E-4</v>
      </c>
      <c r="D3" s="528">
        <v>5.0000000000000001E-3</v>
      </c>
      <c r="E3" s="528">
        <v>1.2999999999999999E-2</v>
      </c>
      <c r="F3" s="528">
        <v>1.9E-3</v>
      </c>
    </row>
  </sheetData>
  <hyperlinks>
    <hyperlink ref="A1" location="'Table of Contents'!A1" display="Home" xr:uid="{EDFBA834-8DA2-4694-8067-9E2ED6CA4F03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09A0-37AB-4FFD-AE8C-498561D70224}">
  <dimension ref="A1:O4"/>
  <sheetViews>
    <sheetView workbookViewId="0"/>
  </sheetViews>
  <sheetFormatPr defaultRowHeight="14.4" x14ac:dyDescent="0.3"/>
  <sheetData>
    <row r="1" spans="1:15" x14ac:dyDescent="0.3">
      <c r="A1" s="2" t="s">
        <v>52</v>
      </c>
    </row>
    <row r="2" spans="1:15" x14ac:dyDescent="0.3">
      <c r="A2" s="539" t="s">
        <v>1307</v>
      </c>
      <c r="B2" s="539"/>
      <c r="C2" s="539"/>
      <c r="D2" s="539" t="s">
        <v>1308</v>
      </c>
      <c r="E2" s="539"/>
      <c r="F2" s="539"/>
      <c r="G2" s="539" t="s">
        <v>1309</v>
      </c>
      <c r="H2" s="539"/>
      <c r="I2" s="539"/>
      <c r="J2" s="539" t="s">
        <v>1311</v>
      </c>
      <c r="K2" s="539"/>
      <c r="L2" s="539"/>
      <c r="M2" s="539" t="s">
        <v>1310</v>
      </c>
      <c r="N2" s="539"/>
      <c r="O2" s="539"/>
    </row>
    <row r="3" spans="1:15" x14ac:dyDescent="0.3">
      <c r="A3" s="529" t="s">
        <v>1332</v>
      </c>
      <c r="B3" s="529" t="s">
        <v>1333</v>
      </c>
      <c r="C3" s="529" t="s">
        <v>1334</v>
      </c>
      <c r="D3" s="529" t="s">
        <v>1332</v>
      </c>
      <c r="E3" s="529" t="s">
        <v>1333</v>
      </c>
      <c r="F3" s="529" t="s">
        <v>1334</v>
      </c>
      <c r="G3" s="529" t="s">
        <v>1332</v>
      </c>
      <c r="H3" s="529" t="s">
        <v>1333</v>
      </c>
      <c r="I3" s="529" t="s">
        <v>1334</v>
      </c>
      <c r="J3" s="529" t="s">
        <v>1332</v>
      </c>
      <c r="K3" s="529" t="s">
        <v>1333</v>
      </c>
      <c r="L3" s="529" t="s">
        <v>1334</v>
      </c>
      <c r="M3" s="529" t="s">
        <v>1332</v>
      </c>
      <c r="N3" s="529" t="s">
        <v>1333</v>
      </c>
      <c r="O3" s="529" t="s">
        <v>1334</v>
      </c>
    </row>
    <row r="4" spans="1:15" x14ac:dyDescent="0.3">
      <c r="A4" s="528">
        <v>5.5</v>
      </c>
      <c r="B4" s="528">
        <v>6.8</v>
      </c>
      <c r="C4" s="528">
        <v>6</v>
      </c>
      <c r="D4" s="528">
        <v>1</v>
      </c>
      <c r="E4" s="528">
        <v>1.25</v>
      </c>
      <c r="F4" s="528">
        <v>1.65</v>
      </c>
      <c r="G4" s="528">
        <v>3.25</v>
      </c>
      <c r="H4" s="528">
        <v>3.1</v>
      </c>
      <c r="I4" s="528">
        <v>3</v>
      </c>
      <c r="J4" s="528">
        <v>1.9</v>
      </c>
      <c r="K4" s="528">
        <v>1.85</v>
      </c>
      <c r="L4" s="528">
        <v>1.75</v>
      </c>
      <c r="M4" s="528">
        <v>1.85</v>
      </c>
      <c r="N4" s="528">
        <v>2</v>
      </c>
      <c r="O4" s="528">
        <v>1.5</v>
      </c>
    </row>
  </sheetData>
  <mergeCells count="5">
    <mergeCell ref="A2:C2"/>
    <mergeCell ref="D2:F2"/>
    <mergeCell ref="G2:I2"/>
    <mergeCell ref="J2:L2"/>
    <mergeCell ref="M2:O2"/>
  </mergeCells>
  <hyperlinks>
    <hyperlink ref="A1" location="'Table of Contents'!A1" display="Home" xr:uid="{911BB700-F3CB-4A34-A316-0C1757C18E4C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0F57-F45E-4857-8C89-7A212544FB21}">
  <dimension ref="A1:E5"/>
  <sheetViews>
    <sheetView workbookViewId="0"/>
  </sheetViews>
  <sheetFormatPr defaultRowHeight="14.4" x14ac:dyDescent="0.3"/>
  <cols>
    <col min="1" max="1" width="14.88671875" bestFit="1" customWidth="1"/>
    <col min="2" max="4" width="12" bestFit="1" customWidth="1"/>
    <col min="5" max="5" width="15" bestFit="1" customWidth="1"/>
  </cols>
  <sheetData>
    <row r="1" spans="1:5" x14ac:dyDescent="0.3">
      <c r="A1" s="2" t="s">
        <v>52</v>
      </c>
    </row>
    <row r="4" spans="1:5" x14ac:dyDescent="0.3">
      <c r="A4" s="529" t="s">
        <v>1312</v>
      </c>
      <c r="B4" s="529" t="s">
        <v>1313</v>
      </c>
      <c r="C4" s="529" t="s">
        <v>1314</v>
      </c>
      <c r="D4" s="529" t="s">
        <v>1315</v>
      </c>
      <c r="E4" s="529" t="s">
        <v>1316</v>
      </c>
    </row>
    <row r="5" spans="1:5" x14ac:dyDescent="0.3">
      <c r="A5" s="528">
        <v>3.5718E-2</v>
      </c>
      <c r="B5" s="528">
        <v>2.3543999999999999E-2</v>
      </c>
      <c r="C5" s="528">
        <v>5.2273E-2</v>
      </c>
      <c r="D5" s="528">
        <v>5.6201000000000001E-2</v>
      </c>
      <c r="E5" s="528">
        <v>4.6843000000000003E-2</v>
      </c>
    </row>
  </sheetData>
  <hyperlinks>
    <hyperlink ref="A1" location="'Table of Contents'!A1" display="Home" xr:uid="{BFC05104-1C4B-4263-9910-BD56A7781311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3EA2-E058-4681-8C3D-104B54095322}">
  <dimension ref="A1:D4"/>
  <sheetViews>
    <sheetView workbookViewId="0"/>
  </sheetViews>
  <sheetFormatPr defaultRowHeight="14.4" x14ac:dyDescent="0.3"/>
  <cols>
    <col min="2" max="4" width="14.33203125" bestFit="1" customWidth="1"/>
  </cols>
  <sheetData>
    <row r="1" spans="1:4" x14ac:dyDescent="0.3">
      <c r="A1" s="2" t="s">
        <v>52</v>
      </c>
    </row>
    <row r="2" spans="1:4" x14ac:dyDescent="0.3">
      <c r="B2" s="529" t="s">
        <v>1278</v>
      </c>
      <c r="C2" s="529" t="s">
        <v>1279</v>
      </c>
      <c r="D2" s="529" t="s">
        <v>1280</v>
      </c>
    </row>
    <row r="3" spans="1:4" x14ac:dyDescent="0.3">
      <c r="A3" s="531" t="s">
        <v>148</v>
      </c>
      <c r="B3" s="528">
        <v>1.1956356156013199</v>
      </c>
      <c r="C3" s="528">
        <v>0.47012330704307997</v>
      </c>
      <c r="D3" s="528">
        <v>0.93159692185712994</v>
      </c>
    </row>
    <row r="4" spans="1:4" x14ac:dyDescent="0.3">
      <c r="A4" s="531" t="s">
        <v>130</v>
      </c>
      <c r="B4" s="528">
        <v>5.2335060926221102</v>
      </c>
      <c r="C4" s="528">
        <v>2.3747535142618199</v>
      </c>
      <c r="D4" s="528">
        <v>0.15365618850526999</v>
      </c>
    </row>
  </sheetData>
  <hyperlinks>
    <hyperlink ref="A1" location="'Table of Contents'!A1" display="Home" xr:uid="{6882ED30-7545-4202-815A-714A76812A13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975F-46C8-4893-BF6C-B492C970E873}">
  <dimension ref="A1:BX4"/>
  <sheetViews>
    <sheetView workbookViewId="0">
      <selection activeCell="B1" sqref="B1"/>
    </sheetView>
  </sheetViews>
  <sheetFormatPr defaultRowHeight="14.4" x14ac:dyDescent="0.3"/>
  <sheetData>
    <row r="1" spans="1:76" x14ac:dyDescent="0.3">
      <c r="B1" s="2" t="s">
        <v>52</v>
      </c>
    </row>
    <row r="2" spans="1:76" x14ac:dyDescent="0.3">
      <c r="B2" s="538" t="s">
        <v>1278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 t="s">
        <v>1279</v>
      </c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8"/>
      <c r="AZ2" s="538" t="s">
        <v>1280</v>
      </c>
      <c r="BA2" s="538"/>
      <c r="BB2" s="538"/>
      <c r="BC2" s="538"/>
      <c r="BD2" s="538"/>
      <c r="BE2" s="538"/>
      <c r="BF2" s="538"/>
      <c r="BG2" s="538"/>
      <c r="BH2" s="538"/>
      <c r="BI2" s="538"/>
      <c r="BJ2" s="538"/>
      <c r="BK2" s="538"/>
      <c r="BL2" s="538"/>
      <c r="BM2" s="538"/>
      <c r="BN2" s="538"/>
      <c r="BO2" s="538"/>
      <c r="BP2" s="538"/>
      <c r="BQ2" s="538"/>
      <c r="BR2" s="538"/>
      <c r="BS2" s="538"/>
      <c r="BT2" s="538"/>
      <c r="BU2" s="538"/>
      <c r="BV2" s="538"/>
      <c r="BW2" s="538"/>
      <c r="BX2" s="538"/>
    </row>
    <row r="3" spans="1:76" x14ac:dyDescent="0.3">
      <c r="A3" s="531" t="s">
        <v>148</v>
      </c>
      <c r="B3" s="528">
        <v>506296</v>
      </c>
      <c r="C3" s="528">
        <v>502982</v>
      </c>
      <c r="D3" s="528">
        <v>362966</v>
      </c>
      <c r="E3" s="528">
        <v>277881</v>
      </c>
      <c r="F3" s="528">
        <v>540787</v>
      </c>
      <c r="G3" s="528">
        <v>194848</v>
      </c>
      <c r="H3" s="528">
        <v>202073</v>
      </c>
      <c r="I3" s="528">
        <v>299121</v>
      </c>
      <c r="J3" s="528">
        <v>270361</v>
      </c>
      <c r="K3" s="528">
        <v>190305</v>
      </c>
      <c r="L3" s="528">
        <v>169986</v>
      </c>
      <c r="M3" s="528">
        <v>139378</v>
      </c>
      <c r="N3" s="528">
        <v>118481</v>
      </c>
      <c r="O3" s="528">
        <v>322561</v>
      </c>
      <c r="P3" s="528">
        <v>438191</v>
      </c>
      <c r="Q3" s="528">
        <v>204217</v>
      </c>
      <c r="R3" s="528">
        <v>106994</v>
      </c>
      <c r="S3" s="528">
        <v>340944</v>
      </c>
      <c r="T3" s="528">
        <v>310673</v>
      </c>
      <c r="U3" s="528">
        <v>216411</v>
      </c>
      <c r="V3" s="528">
        <v>412953</v>
      </c>
      <c r="W3" s="528"/>
      <c r="X3" s="528"/>
      <c r="Y3" s="528"/>
      <c r="Z3" s="528"/>
      <c r="AA3" s="528">
        <v>405298</v>
      </c>
      <c r="AB3" s="528">
        <v>260885</v>
      </c>
      <c r="AC3" s="528">
        <v>220127</v>
      </c>
      <c r="AD3" s="528">
        <v>294780</v>
      </c>
      <c r="AE3" s="528">
        <v>183213</v>
      </c>
      <c r="AF3" s="528">
        <v>207776</v>
      </c>
      <c r="AG3" s="528">
        <v>92262</v>
      </c>
      <c r="AH3" s="528">
        <v>178603</v>
      </c>
      <c r="AI3" s="528">
        <v>117511</v>
      </c>
      <c r="AJ3" s="528">
        <v>230368</v>
      </c>
      <c r="AK3" s="528">
        <v>181614</v>
      </c>
      <c r="AL3" s="528">
        <v>194117</v>
      </c>
      <c r="AM3" s="528">
        <v>191229</v>
      </c>
      <c r="AN3" s="528">
        <v>112956</v>
      </c>
      <c r="AO3" s="528">
        <v>247136</v>
      </c>
      <c r="AP3" s="528">
        <v>101009</v>
      </c>
      <c r="AQ3" s="528">
        <v>120692</v>
      </c>
      <c r="AR3" s="528">
        <v>144224</v>
      </c>
      <c r="AS3" s="528"/>
      <c r="AT3" s="528"/>
      <c r="AU3" s="528"/>
      <c r="AV3" s="528"/>
      <c r="AW3" s="528"/>
      <c r="AX3" s="528"/>
      <c r="AY3" s="528"/>
      <c r="AZ3" s="528">
        <v>232542</v>
      </c>
      <c r="BA3" s="528">
        <v>209449</v>
      </c>
      <c r="BB3" s="528">
        <v>185639</v>
      </c>
      <c r="BC3" s="528">
        <v>199253</v>
      </c>
      <c r="BD3" s="528">
        <v>216631</v>
      </c>
      <c r="BE3" s="528">
        <v>201134</v>
      </c>
      <c r="BF3" s="528">
        <v>315726</v>
      </c>
      <c r="BG3" s="528">
        <v>362679</v>
      </c>
      <c r="BH3" s="528">
        <v>129114</v>
      </c>
      <c r="BI3" s="528">
        <v>189784</v>
      </c>
      <c r="BJ3" s="528">
        <v>215822</v>
      </c>
      <c r="BK3" s="528">
        <v>169620</v>
      </c>
      <c r="BL3" s="528">
        <v>150279</v>
      </c>
      <c r="BM3" s="528">
        <v>95805</v>
      </c>
      <c r="BN3" s="528">
        <v>98259</v>
      </c>
      <c r="BO3" s="528">
        <v>52356</v>
      </c>
      <c r="BP3" s="528">
        <v>107456</v>
      </c>
      <c r="BQ3" s="528">
        <v>102233</v>
      </c>
      <c r="BR3" s="528"/>
      <c r="BS3" s="528"/>
      <c r="BT3" s="528"/>
      <c r="BU3" s="528"/>
      <c r="BV3" s="528"/>
      <c r="BW3" s="528"/>
      <c r="BX3" s="528"/>
    </row>
    <row r="4" spans="1:76" x14ac:dyDescent="0.3">
      <c r="A4" s="531" t="s">
        <v>130</v>
      </c>
      <c r="B4" s="528">
        <v>522477</v>
      </c>
      <c r="C4" s="528">
        <v>556643</v>
      </c>
      <c r="D4" s="528">
        <v>358376</v>
      </c>
      <c r="E4" s="528">
        <v>612229</v>
      </c>
      <c r="F4" s="528">
        <v>351024</v>
      </c>
      <c r="G4" s="528">
        <v>320865</v>
      </c>
      <c r="H4" s="528">
        <v>506343</v>
      </c>
      <c r="I4" s="528">
        <v>491370</v>
      </c>
      <c r="J4" s="528">
        <v>411534</v>
      </c>
      <c r="K4" s="528">
        <v>698240</v>
      </c>
      <c r="L4" s="528">
        <v>301260</v>
      </c>
      <c r="M4" s="528">
        <v>275760</v>
      </c>
      <c r="N4" s="528">
        <v>243538</v>
      </c>
      <c r="O4" s="528">
        <v>312892</v>
      </c>
      <c r="P4" s="528">
        <v>249164</v>
      </c>
      <c r="Q4" s="528">
        <v>310956</v>
      </c>
      <c r="R4" s="528">
        <v>664190</v>
      </c>
      <c r="S4" s="528">
        <v>277616</v>
      </c>
      <c r="T4" s="528">
        <v>251497</v>
      </c>
      <c r="U4" s="528">
        <v>284194</v>
      </c>
      <c r="V4" s="528">
        <v>414847</v>
      </c>
      <c r="W4" s="528">
        <v>348947</v>
      </c>
      <c r="X4" s="528"/>
      <c r="Y4" s="528"/>
      <c r="Z4" s="528"/>
      <c r="AA4" s="528">
        <v>124185</v>
      </c>
      <c r="AB4" s="528">
        <v>99533</v>
      </c>
      <c r="AC4" s="528">
        <v>115680</v>
      </c>
      <c r="AD4" s="528">
        <v>77962</v>
      </c>
      <c r="AE4" s="528">
        <v>44451</v>
      </c>
      <c r="AF4" s="528">
        <v>157421</v>
      </c>
      <c r="AG4" s="528">
        <v>83167</v>
      </c>
      <c r="AH4" s="528">
        <v>128769</v>
      </c>
      <c r="AI4" s="528">
        <v>115368</v>
      </c>
      <c r="AJ4" s="528">
        <v>223471</v>
      </c>
      <c r="AK4" s="528">
        <v>331280</v>
      </c>
      <c r="AL4" s="528">
        <v>167053</v>
      </c>
      <c r="AM4" s="528">
        <v>143413</v>
      </c>
      <c r="AN4" s="528">
        <v>290455</v>
      </c>
      <c r="AO4" s="528">
        <v>198314</v>
      </c>
      <c r="AP4" s="528">
        <v>181905</v>
      </c>
      <c r="AQ4" s="528">
        <v>291770</v>
      </c>
      <c r="AR4" s="528">
        <v>258189</v>
      </c>
      <c r="AS4" s="528">
        <v>175561</v>
      </c>
      <c r="AT4" s="528">
        <v>228303</v>
      </c>
      <c r="AU4" s="528">
        <v>108347</v>
      </c>
      <c r="AV4" s="528">
        <v>196901</v>
      </c>
      <c r="AW4" s="528">
        <v>228022</v>
      </c>
      <c r="AX4" s="528">
        <v>210960</v>
      </c>
      <c r="AY4" s="528">
        <v>155512</v>
      </c>
      <c r="AZ4" s="528">
        <v>307208</v>
      </c>
      <c r="BA4" s="528">
        <v>395418</v>
      </c>
      <c r="BB4" s="528">
        <v>56235</v>
      </c>
      <c r="BC4" s="528">
        <v>258292</v>
      </c>
      <c r="BD4" s="528">
        <v>220925</v>
      </c>
      <c r="BE4" s="528">
        <v>193279</v>
      </c>
      <c r="BF4" s="528">
        <v>231697</v>
      </c>
      <c r="BG4" s="528">
        <v>113735</v>
      </c>
      <c r="BH4" s="528">
        <v>150598</v>
      </c>
      <c r="BI4" s="528">
        <v>213304</v>
      </c>
      <c r="BJ4" s="528">
        <v>211869</v>
      </c>
      <c r="BK4" s="528">
        <v>324485</v>
      </c>
      <c r="BL4" s="528">
        <v>166002</v>
      </c>
      <c r="BM4" s="528">
        <v>195739</v>
      </c>
      <c r="BN4" s="528">
        <v>271187</v>
      </c>
      <c r="BO4" s="528">
        <v>223697</v>
      </c>
      <c r="BP4" s="528">
        <v>95649</v>
      </c>
      <c r="BQ4" s="528">
        <v>199673</v>
      </c>
      <c r="BR4" s="528">
        <v>198666</v>
      </c>
      <c r="BS4" s="528">
        <v>96764</v>
      </c>
      <c r="BT4" s="528">
        <v>51384</v>
      </c>
      <c r="BU4" s="528"/>
      <c r="BV4" s="528"/>
      <c r="BW4" s="528"/>
      <c r="BX4" s="528"/>
    </row>
  </sheetData>
  <mergeCells count="3">
    <mergeCell ref="B2:Z2"/>
    <mergeCell ref="AA2:AY2"/>
    <mergeCell ref="AZ2:BX2"/>
  </mergeCells>
  <hyperlinks>
    <hyperlink ref="B1" location="'Table of Contents'!A1" display="Home" xr:uid="{4F181286-0506-4171-87E1-153F615D30BC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B8E3-E3D4-4032-AE69-0DE788582513}">
  <dimension ref="A1:AK4"/>
  <sheetViews>
    <sheetView workbookViewId="0">
      <selection activeCell="B1" sqref="B1"/>
    </sheetView>
  </sheetViews>
  <sheetFormatPr defaultRowHeight="14.4" x14ac:dyDescent="0.3"/>
  <sheetData>
    <row r="1" spans="1:37" x14ac:dyDescent="0.3">
      <c r="B1" s="2" t="s">
        <v>52</v>
      </c>
    </row>
    <row r="2" spans="1:37" x14ac:dyDescent="0.3">
      <c r="B2" s="538" t="s">
        <v>1278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 t="s">
        <v>1279</v>
      </c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 t="s">
        <v>1280</v>
      </c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</row>
    <row r="3" spans="1:37" x14ac:dyDescent="0.3">
      <c r="A3" s="531" t="s">
        <v>148</v>
      </c>
      <c r="B3" s="528">
        <v>54</v>
      </c>
      <c r="C3" s="528">
        <v>19</v>
      </c>
      <c r="D3" s="528">
        <v>29</v>
      </c>
      <c r="E3" s="528">
        <v>57</v>
      </c>
      <c r="F3" s="528">
        <v>65</v>
      </c>
      <c r="G3" s="528">
        <v>43</v>
      </c>
      <c r="H3" s="528">
        <v>32</v>
      </c>
      <c r="I3" s="528">
        <v>67</v>
      </c>
      <c r="J3" s="528"/>
      <c r="K3" s="528"/>
      <c r="L3" s="528"/>
      <c r="M3" s="528"/>
      <c r="N3" s="528">
        <v>6</v>
      </c>
      <c r="O3" s="528">
        <v>6</v>
      </c>
      <c r="P3" s="528">
        <v>15</v>
      </c>
      <c r="Q3" s="528">
        <v>16</v>
      </c>
      <c r="R3" s="528">
        <v>13</v>
      </c>
      <c r="S3" s="528">
        <v>17</v>
      </c>
      <c r="T3" s="528">
        <v>13</v>
      </c>
      <c r="U3" s="528">
        <v>16</v>
      </c>
      <c r="V3" s="528">
        <v>18</v>
      </c>
      <c r="W3" s="528"/>
      <c r="X3" s="528"/>
      <c r="Y3" s="528"/>
      <c r="Z3" s="528">
        <v>67</v>
      </c>
      <c r="AA3" s="528">
        <v>16</v>
      </c>
      <c r="AB3" s="528">
        <v>11</v>
      </c>
      <c r="AC3" s="528">
        <v>24</v>
      </c>
      <c r="AD3" s="528">
        <v>29</v>
      </c>
      <c r="AE3" s="528">
        <v>25</v>
      </c>
      <c r="AF3" s="528">
        <v>26</v>
      </c>
      <c r="AG3" s="528">
        <v>21</v>
      </c>
      <c r="AH3" s="528">
        <v>11</v>
      </c>
      <c r="AI3" s="528">
        <v>22</v>
      </c>
      <c r="AJ3" s="528">
        <v>35</v>
      </c>
      <c r="AK3" s="528">
        <v>18</v>
      </c>
    </row>
    <row r="4" spans="1:37" x14ac:dyDescent="0.3">
      <c r="A4" s="531" t="s">
        <v>130</v>
      </c>
      <c r="B4" s="528">
        <v>144</v>
      </c>
      <c r="C4" s="528">
        <v>82</v>
      </c>
      <c r="D4" s="528">
        <v>140</v>
      </c>
      <c r="E4" s="528">
        <v>149</v>
      </c>
      <c r="F4" s="528">
        <v>59</v>
      </c>
      <c r="G4" s="528">
        <v>146</v>
      </c>
      <c r="H4" s="528">
        <v>71</v>
      </c>
      <c r="I4" s="528">
        <v>31</v>
      </c>
      <c r="J4" s="528">
        <v>33</v>
      </c>
      <c r="K4" s="528">
        <v>61</v>
      </c>
      <c r="L4" s="528">
        <v>52</v>
      </c>
      <c r="M4" s="528"/>
      <c r="N4" s="528">
        <v>26</v>
      </c>
      <c r="O4" s="528">
        <v>19</v>
      </c>
      <c r="P4" s="528">
        <v>31</v>
      </c>
      <c r="Q4" s="528">
        <v>14</v>
      </c>
      <c r="R4" s="528">
        <v>19</v>
      </c>
      <c r="S4" s="528">
        <v>18</v>
      </c>
      <c r="T4" s="528">
        <v>18</v>
      </c>
      <c r="U4" s="528"/>
      <c r="V4" s="528"/>
      <c r="W4" s="528"/>
      <c r="X4" s="528"/>
      <c r="Y4" s="528"/>
      <c r="Z4" s="528">
        <v>48</v>
      </c>
      <c r="AA4" s="528">
        <v>34</v>
      </c>
      <c r="AB4" s="528">
        <v>4</v>
      </c>
      <c r="AC4" s="528">
        <v>51</v>
      </c>
      <c r="AD4" s="528">
        <v>76</v>
      </c>
      <c r="AE4" s="528">
        <v>9</v>
      </c>
      <c r="AF4" s="528">
        <v>38</v>
      </c>
      <c r="AG4" s="528">
        <v>35</v>
      </c>
      <c r="AH4" s="528">
        <v>32</v>
      </c>
      <c r="AI4" s="528">
        <v>27</v>
      </c>
      <c r="AJ4" s="528"/>
      <c r="AK4" s="528"/>
    </row>
  </sheetData>
  <mergeCells count="3">
    <mergeCell ref="B2:M2"/>
    <mergeCell ref="N2:Y2"/>
    <mergeCell ref="Z2:AK2"/>
  </mergeCells>
  <hyperlinks>
    <hyperlink ref="B1" location="'Table of Contents'!A1" display="Home" xr:uid="{97D53FB7-EF93-44B3-BE20-452E28B7588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E19B-DD9F-44FE-87DA-525E95AB81A9}">
  <dimension ref="A1:D3"/>
  <sheetViews>
    <sheetView workbookViewId="0"/>
  </sheetViews>
  <sheetFormatPr defaultRowHeight="14.4" x14ac:dyDescent="0.3"/>
  <cols>
    <col min="1" max="1" width="5.88671875" bestFit="1" customWidth="1"/>
    <col min="2" max="4" width="21.109375" bestFit="1" customWidth="1"/>
    <col min="5" max="5" width="7.33203125" bestFit="1" customWidth="1"/>
    <col min="6" max="6" width="9.109375" bestFit="1" customWidth="1"/>
    <col min="8" max="8" width="12.21875" bestFit="1" customWidth="1"/>
    <col min="9" max="9" width="12.77734375" bestFit="1" customWidth="1"/>
    <col min="10" max="10" width="9.21875" bestFit="1" customWidth="1"/>
    <col min="11" max="11" width="8" bestFit="1" customWidth="1"/>
    <col min="12" max="12" width="7.33203125" bestFit="1" customWidth="1"/>
    <col min="13" max="13" width="9.109375" bestFit="1" customWidth="1"/>
  </cols>
  <sheetData>
    <row r="1" spans="1:4" x14ac:dyDescent="0.3">
      <c r="A1" s="2" t="s">
        <v>52</v>
      </c>
      <c r="B1" s="529" t="s">
        <v>1286</v>
      </c>
      <c r="C1" s="529" t="s">
        <v>1287</v>
      </c>
      <c r="D1" s="529" t="s">
        <v>1304</v>
      </c>
    </row>
    <row r="2" spans="1:4" x14ac:dyDescent="0.3">
      <c r="A2" s="531" t="s">
        <v>148</v>
      </c>
      <c r="B2" s="528">
        <v>0.63100000000000001</v>
      </c>
      <c r="C2" s="528">
        <v>0.32800000000000001</v>
      </c>
      <c r="D2" s="528">
        <v>0.17599999999999999</v>
      </c>
    </row>
    <row r="3" spans="1:4" x14ac:dyDescent="0.3">
      <c r="A3" s="531" t="s">
        <v>130</v>
      </c>
      <c r="B3" s="528">
        <v>0.57799999999999996</v>
      </c>
      <c r="C3" s="528">
        <v>0.27300000000000002</v>
      </c>
      <c r="D3" s="528">
        <v>0.16400000000000001</v>
      </c>
    </row>
  </sheetData>
  <hyperlinks>
    <hyperlink ref="A1" location="'Table of Contents'!A1" display="Home" xr:uid="{8C45E6A6-C9DD-4026-843B-36C6D8231CEC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F414-937A-4028-961E-CD5F90CA8CA4}">
  <dimension ref="A1:M30"/>
  <sheetViews>
    <sheetView workbookViewId="0"/>
  </sheetViews>
  <sheetFormatPr defaultRowHeight="14.4" x14ac:dyDescent="0.3"/>
  <cols>
    <col min="1" max="1" width="12.21875" bestFit="1" customWidth="1"/>
    <col min="7" max="8" width="17.77734375" bestFit="1" customWidth="1"/>
  </cols>
  <sheetData>
    <row r="1" spans="1:13" ht="15" thickBot="1" x14ac:dyDescent="0.35">
      <c r="A1" s="2" t="s">
        <v>52</v>
      </c>
    </row>
    <row r="2" spans="1:13" ht="21.6" thickBot="1" x14ac:dyDescent="0.35">
      <c r="A2" s="622" t="s">
        <v>1121</v>
      </c>
      <c r="B2" s="623"/>
      <c r="C2" s="623"/>
      <c r="D2" s="623"/>
      <c r="E2" s="623"/>
      <c r="F2" s="624"/>
      <c r="H2" s="628" t="s">
        <v>1112</v>
      </c>
      <c r="I2" s="629"/>
      <c r="J2" s="629"/>
      <c r="K2" s="629"/>
      <c r="L2" s="629"/>
      <c r="M2" s="630"/>
    </row>
    <row r="3" spans="1:13" ht="43.8" thickBot="1" x14ac:dyDescent="0.35">
      <c r="A3" s="189" t="s">
        <v>1111</v>
      </c>
      <c r="B3" s="190" t="s">
        <v>1122</v>
      </c>
      <c r="C3" s="191" t="s">
        <v>1123</v>
      </c>
      <c r="D3" s="191" t="s">
        <v>1124</v>
      </c>
      <c r="E3" s="191" t="s">
        <v>1125</v>
      </c>
      <c r="F3" s="191" t="s">
        <v>1126</v>
      </c>
      <c r="H3" s="222" t="s">
        <v>1111</v>
      </c>
      <c r="I3" s="223" t="s">
        <v>1122</v>
      </c>
      <c r="J3" s="224" t="s">
        <v>1123</v>
      </c>
      <c r="K3" s="224" t="s">
        <v>1124</v>
      </c>
      <c r="L3" s="224" t="s">
        <v>1125</v>
      </c>
      <c r="M3" s="224" t="s">
        <v>1126</v>
      </c>
    </row>
    <row r="4" spans="1:13" x14ac:dyDescent="0.3">
      <c r="A4" s="185" t="s">
        <v>1164</v>
      </c>
      <c r="B4" s="213">
        <v>17.0158222004323</v>
      </c>
      <c r="C4" s="186">
        <f>AVERAGE(B4:B6)</f>
        <v>16.971720880515765</v>
      </c>
      <c r="D4" s="186">
        <f>MEDIAN(B4:B6)</f>
        <v>17.0158222004323</v>
      </c>
      <c r="E4" s="186">
        <f>STDEV(B4:B6)</f>
        <v>8.3915456157776694E-2</v>
      </c>
      <c r="F4" s="214">
        <v>83.5</v>
      </c>
      <c r="H4" s="185" t="s">
        <v>1164</v>
      </c>
      <c r="I4" s="496">
        <v>22.4843074005095</v>
      </c>
      <c r="J4" s="497">
        <f>AVERAGE(I4:I6)</f>
        <v>22.467130426450698</v>
      </c>
      <c r="K4" s="497">
        <f>MEDIAN(I4:I6)</f>
        <v>22.4843074005095</v>
      </c>
      <c r="L4" s="497">
        <f>STDEV(I4:I6)</f>
        <v>5.8706744754633604E-2</v>
      </c>
      <c r="M4" s="346">
        <v>79</v>
      </c>
    </row>
    <row r="5" spans="1:13" x14ac:dyDescent="0.3">
      <c r="A5" s="188"/>
      <c r="B5" s="215">
        <v>16.874950016004899</v>
      </c>
      <c r="C5" s="193"/>
      <c r="D5" s="193"/>
      <c r="E5" s="193"/>
      <c r="F5" s="216">
        <v>83.5</v>
      </c>
      <c r="H5" s="188"/>
      <c r="I5" s="498">
        <v>22.515332744586601</v>
      </c>
      <c r="J5" s="399"/>
      <c r="K5" s="399"/>
      <c r="L5" s="399"/>
      <c r="M5" s="230">
        <v>79</v>
      </c>
    </row>
    <row r="6" spans="1:13" ht="15" thickBot="1" x14ac:dyDescent="0.35">
      <c r="A6" s="286"/>
      <c r="B6" s="218">
        <v>17.024390425110099</v>
      </c>
      <c r="C6" s="219"/>
      <c r="D6" s="219"/>
      <c r="E6" s="219"/>
      <c r="F6" s="220">
        <v>84</v>
      </c>
      <c r="H6" s="286"/>
      <c r="I6" s="499">
        <v>22.401751134255999</v>
      </c>
      <c r="J6" s="403"/>
      <c r="K6" s="403"/>
      <c r="L6" s="403"/>
      <c r="M6" s="234">
        <v>79</v>
      </c>
    </row>
    <row r="7" spans="1:13" x14ac:dyDescent="0.3">
      <c r="A7" s="185" t="s">
        <v>1165</v>
      </c>
      <c r="B7" s="213">
        <v>18.609864579741402</v>
      </c>
      <c r="C7" s="186">
        <f>AVERAGE(B7:B9)</f>
        <v>18.841207424716199</v>
      </c>
      <c r="D7" s="186">
        <f>MEDIAN(B7:B9)</f>
        <v>18.817806072084501</v>
      </c>
      <c r="E7" s="186">
        <f>STDEV(B7:B9)</f>
        <v>0.24388700400001528</v>
      </c>
      <c r="F7" s="214">
        <v>84</v>
      </c>
      <c r="H7" s="185" t="s">
        <v>1165</v>
      </c>
      <c r="I7" s="213">
        <v>22.377532187084299</v>
      </c>
      <c r="J7" s="186">
        <f>AVERAGE(I7:I9)</f>
        <v>22.422802396738366</v>
      </c>
      <c r="K7" s="186">
        <f>MEDIAN(I7:I9)</f>
        <v>22.431622086770702</v>
      </c>
      <c r="L7" s="186">
        <f>STDEV(I7:I9)</f>
        <v>4.1568131994859391E-2</v>
      </c>
      <c r="M7" s="346">
        <v>79</v>
      </c>
    </row>
    <row r="8" spans="1:13" x14ac:dyDescent="0.3">
      <c r="A8" s="188"/>
      <c r="B8" s="215">
        <v>19.095951622322701</v>
      </c>
      <c r="C8" s="193"/>
      <c r="D8" s="193"/>
      <c r="E8" s="193"/>
      <c r="F8" s="216">
        <v>83.5</v>
      </c>
      <c r="H8" s="188"/>
      <c r="I8" s="215">
        <v>22.431622086770702</v>
      </c>
      <c r="J8" s="216"/>
      <c r="K8" s="216"/>
      <c r="L8" s="216"/>
      <c r="M8" s="230">
        <v>79</v>
      </c>
    </row>
    <row r="9" spans="1:13" ht="15" thickBot="1" x14ac:dyDescent="0.35">
      <c r="A9" s="286"/>
      <c r="B9" s="218">
        <v>18.817806072084501</v>
      </c>
      <c r="C9" s="219"/>
      <c r="D9" s="219"/>
      <c r="E9" s="219"/>
      <c r="F9" s="220">
        <v>84</v>
      </c>
      <c r="H9" s="286"/>
      <c r="I9" s="218">
        <v>22.4592529163601</v>
      </c>
      <c r="J9" s="220"/>
      <c r="K9" s="220"/>
      <c r="L9" s="220"/>
      <c r="M9" s="234">
        <v>79</v>
      </c>
    </row>
    <row r="10" spans="1:13" x14ac:dyDescent="0.3">
      <c r="A10" s="185" t="s">
        <v>1207</v>
      </c>
      <c r="B10" s="213">
        <v>16.859439341767398</v>
      </c>
      <c r="C10" s="186">
        <f>AVERAGE(B10:B12)</f>
        <v>16.984400512173835</v>
      </c>
      <c r="D10" s="186">
        <f>MEDIAN(B10:B12)</f>
        <v>16.913699787446301</v>
      </c>
      <c r="E10" s="186">
        <f>STDEV(B10:B12)</f>
        <v>0.17160632825417621</v>
      </c>
      <c r="F10" s="214">
        <v>84.5</v>
      </c>
      <c r="H10" s="185" t="s">
        <v>1207</v>
      </c>
      <c r="I10" s="213">
        <v>23.456018022421301</v>
      </c>
      <c r="J10" s="186">
        <f>AVERAGE(I10:I12)</f>
        <v>23.443663184329434</v>
      </c>
      <c r="K10" s="186">
        <f>MEDIAN(I10:I12)</f>
        <v>23.456018022421301</v>
      </c>
      <c r="L10" s="186">
        <f>STDEV(I10:I12)</f>
        <v>0.11144235793637132</v>
      </c>
      <c r="M10" s="346">
        <v>79</v>
      </c>
    </row>
    <row r="11" spans="1:13" x14ac:dyDescent="0.3">
      <c r="A11" s="192"/>
      <c r="B11" s="215">
        <v>17.180062407307801</v>
      </c>
      <c r="C11" s="216"/>
      <c r="D11" s="216"/>
      <c r="E11" s="216"/>
      <c r="F11" s="216">
        <v>84</v>
      </c>
      <c r="H11" s="192"/>
      <c r="I11" s="215">
        <v>23.5484132984942</v>
      </c>
      <c r="J11" s="216"/>
      <c r="K11" s="216"/>
      <c r="L11" s="216"/>
      <c r="M11" s="230">
        <v>79</v>
      </c>
    </row>
    <row r="12" spans="1:13" ht="15" thickBot="1" x14ac:dyDescent="0.35">
      <c r="A12" s="315"/>
      <c r="B12" s="218">
        <v>16.913699787446301</v>
      </c>
      <c r="C12" s="220"/>
      <c r="D12" s="220"/>
      <c r="E12" s="220"/>
      <c r="F12" s="220">
        <v>84.5</v>
      </c>
      <c r="H12" s="315"/>
      <c r="I12" s="218">
        <v>23.326558232072799</v>
      </c>
      <c r="J12" s="220"/>
      <c r="K12" s="220"/>
      <c r="L12" s="220"/>
      <c r="M12" s="234">
        <v>79</v>
      </c>
    </row>
    <row r="13" spans="1:13" x14ac:dyDescent="0.3">
      <c r="A13" s="196" t="s">
        <v>1208</v>
      </c>
      <c r="B13" s="183">
        <v>17.8932649412403</v>
      </c>
      <c r="C13" s="181">
        <f>AVERAGE(B13:B15)</f>
        <v>17.326719806720167</v>
      </c>
      <c r="D13" s="181">
        <f>MEDIAN(B13:B15)</f>
        <v>17.084594664349599</v>
      </c>
      <c r="E13" s="181">
        <f>STDEV(B13:B15)</f>
        <v>0.49236485725665374</v>
      </c>
      <c r="F13" s="206" t="s">
        <v>1129</v>
      </c>
      <c r="H13" s="392" t="s">
        <v>1208</v>
      </c>
      <c r="I13" s="393">
        <v>23.119017937237398</v>
      </c>
      <c r="J13" s="394">
        <f>AVERAGE(I13:I15)</f>
        <v>23.149854879611269</v>
      </c>
      <c r="K13" s="394">
        <f>MEDIAN(I13:I15)</f>
        <v>23.1438476701111</v>
      </c>
      <c r="L13" s="394">
        <f>STDEV(I13:I15)</f>
        <v>3.4238100913054785E-2</v>
      </c>
      <c r="M13" s="214">
        <v>79</v>
      </c>
    </row>
    <row r="14" spans="1:13" x14ac:dyDescent="0.3">
      <c r="A14" s="198"/>
      <c r="B14" s="199">
        <v>17.084594664349599</v>
      </c>
      <c r="C14" s="200"/>
      <c r="D14" s="200"/>
      <c r="E14" s="200"/>
      <c r="F14" s="207">
        <v>84</v>
      </c>
      <c r="H14" s="396"/>
      <c r="I14" s="397">
        <v>23.186699031485301</v>
      </c>
      <c r="J14" s="398"/>
      <c r="K14" s="398"/>
      <c r="L14" s="398"/>
      <c r="M14" s="216">
        <v>79</v>
      </c>
    </row>
    <row r="15" spans="1:13" ht="15" thickBot="1" x14ac:dyDescent="0.35">
      <c r="A15" s="202"/>
      <c r="B15" s="203">
        <v>17.002299814570598</v>
      </c>
      <c r="C15" s="204"/>
      <c r="D15" s="204"/>
      <c r="E15" s="204"/>
      <c r="F15" s="208">
        <v>84.5</v>
      </c>
      <c r="H15" s="400"/>
      <c r="I15" s="401">
        <v>23.1438476701111</v>
      </c>
      <c r="J15" s="402"/>
      <c r="K15" s="402"/>
      <c r="L15" s="402"/>
      <c r="M15" s="220">
        <v>79</v>
      </c>
    </row>
    <row r="16" spans="1:13" x14ac:dyDescent="0.3">
      <c r="A16" s="493" t="s">
        <v>1209</v>
      </c>
      <c r="B16" s="494">
        <v>17.0158222004323</v>
      </c>
      <c r="C16" s="351">
        <f>AVERAGE(B16:B18)</f>
        <v>16.972320880515767</v>
      </c>
      <c r="D16" s="351">
        <f>MEDIAN(B16:B18)</f>
        <v>17.0158222004323</v>
      </c>
      <c r="E16" s="351">
        <f>STDEV(B16:B18)</f>
        <v>8.4484844572489434E-2</v>
      </c>
      <c r="F16" s="495">
        <v>84.5</v>
      </c>
      <c r="H16" s="500" t="s">
        <v>1209</v>
      </c>
      <c r="I16" s="213">
        <v>30.156500742020999</v>
      </c>
      <c r="J16" s="186">
        <f>AVERAGE(I16:I18)</f>
        <v>30.280388340915167</v>
      </c>
      <c r="K16" s="186">
        <f>MEDIAN(I16:I18)</f>
        <v>30.156500742020999</v>
      </c>
      <c r="L16" s="186">
        <f>STDEV(I16:I18)</f>
        <v>0.30791079765377377</v>
      </c>
      <c r="M16" s="214">
        <v>79</v>
      </c>
    </row>
    <row r="17" spans="1:13" x14ac:dyDescent="0.3">
      <c r="A17" s="469"/>
      <c r="B17" s="470">
        <v>16.874950016004899</v>
      </c>
      <c r="C17" s="201"/>
      <c r="D17" s="201"/>
      <c r="E17" s="201"/>
      <c r="F17" s="201">
        <v>84.5</v>
      </c>
      <c r="H17" s="501"/>
      <c r="I17" s="215">
        <v>30.630945993879301</v>
      </c>
      <c r="J17" s="193"/>
      <c r="K17" s="193"/>
      <c r="L17" s="193"/>
      <c r="M17" s="216">
        <v>79</v>
      </c>
    </row>
    <row r="18" spans="1:13" ht="15" thickBot="1" x14ac:dyDescent="0.35">
      <c r="A18" s="471"/>
      <c r="B18" s="472">
        <v>17.026190425110102</v>
      </c>
      <c r="C18" s="205"/>
      <c r="D18" s="205"/>
      <c r="E18" s="205"/>
      <c r="F18" s="205">
        <v>84.5</v>
      </c>
      <c r="H18" s="502"/>
      <c r="I18" s="218">
        <v>30.0537182868452</v>
      </c>
      <c r="J18" s="219"/>
      <c r="K18" s="219"/>
      <c r="L18" s="219"/>
      <c r="M18" s="220">
        <v>79</v>
      </c>
    </row>
    <row r="19" spans="1:13" x14ac:dyDescent="0.3">
      <c r="A19" s="185" t="s">
        <v>1210</v>
      </c>
      <c r="B19" s="213">
        <v>17.048047032325101</v>
      </c>
      <c r="C19" s="186">
        <f>AVERAGE(B19:B21)</f>
        <v>17.051499176535334</v>
      </c>
      <c r="D19" s="186">
        <f>MEDIAN(B19:B21)</f>
        <v>17.048047032325101</v>
      </c>
      <c r="E19" s="186">
        <f>STDEV(B19:B21)</f>
        <v>0.25340324504637407</v>
      </c>
      <c r="F19" s="214">
        <v>84.5</v>
      </c>
      <c r="H19" s="185" t="s">
        <v>1210</v>
      </c>
      <c r="I19" s="213">
        <v>24.549311779384102</v>
      </c>
      <c r="J19" s="186">
        <f>AVERAGE(I19:I21)</f>
        <v>24.798504945662899</v>
      </c>
      <c r="K19" s="186">
        <f>MEDIAN(I19:I21)</f>
        <v>24.838330805110999</v>
      </c>
      <c r="L19" s="186">
        <f>STDEV(I19:I21)</f>
        <v>0.23185987402995414</v>
      </c>
      <c r="M19" s="214">
        <v>79</v>
      </c>
    </row>
    <row r="20" spans="1:13" x14ac:dyDescent="0.3">
      <c r="A20" s="192"/>
      <c r="B20" s="215">
        <v>17.3066108572004</v>
      </c>
      <c r="C20" s="216"/>
      <c r="D20" s="216"/>
      <c r="E20" s="216"/>
      <c r="F20" s="216">
        <v>84</v>
      </c>
      <c r="H20" s="192"/>
      <c r="I20" s="215">
        <v>24.838330805110999</v>
      </c>
      <c r="J20" s="193"/>
      <c r="K20" s="193"/>
      <c r="L20" s="193"/>
      <c r="M20" s="216">
        <v>79</v>
      </c>
    </row>
    <row r="21" spans="1:13" ht="15" thickBot="1" x14ac:dyDescent="0.35">
      <c r="A21" s="315"/>
      <c r="B21" s="218">
        <v>16.799839640080499</v>
      </c>
      <c r="C21" s="220"/>
      <c r="D21" s="220"/>
      <c r="E21" s="220"/>
      <c r="F21" s="220">
        <v>84.5</v>
      </c>
      <c r="H21" s="315"/>
      <c r="I21" s="218">
        <v>25.007872252493598</v>
      </c>
      <c r="J21" s="219"/>
      <c r="K21" s="219"/>
      <c r="L21" s="219"/>
      <c r="M21" s="220">
        <v>79</v>
      </c>
    </row>
    <row r="24" spans="1:13" ht="15" thickBot="1" x14ac:dyDescent="0.35">
      <c r="A24" s="178" t="s">
        <v>1111</v>
      </c>
      <c r="B24" s="178" t="s">
        <v>1112</v>
      </c>
      <c r="C24" s="178" t="s">
        <v>1168</v>
      </c>
      <c r="D24" s="178" t="s">
        <v>1113</v>
      </c>
      <c r="E24" s="178" t="s">
        <v>1169</v>
      </c>
      <c r="F24" s="178" t="s">
        <v>1170</v>
      </c>
      <c r="G24" s="178" t="s">
        <v>1114</v>
      </c>
      <c r="H24" s="178" t="s">
        <v>1115</v>
      </c>
      <c r="I24" s="178" t="s">
        <v>1116</v>
      </c>
      <c r="J24" s="178"/>
    </row>
    <row r="25" spans="1:13" ht="15" thickBot="1" x14ac:dyDescent="0.35">
      <c r="A25" s="343" t="s">
        <v>1164</v>
      </c>
      <c r="B25" s="497">
        <v>22.467130426450698</v>
      </c>
      <c r="C25" s="503">
        <v>16.972320880515767</v>
      </c>
      <c r="D25" s="352">
        <f>B25-C25</f>
        <v>5.4948095459349311</v>
      </c>
      <c r="E25" s="184">
        <f>AVERAGE(D25:D30)</f>
        <v>7.0689792487551273</v>
      </c>
      <c r="F25" s="352">
        <f>D25-E25</f>
        <v>-1.5741697028201962</v>
      </c>
      <c r="G25" s="352">
        <f>2^F25</f>
        <v>0.33583635000227474</v>
      </c>
      <c r="H25" s="504">
        <f>1/G25</f>
        <v>2.9776407467304438</v>
      </c>
      <c r="I25" s="183">
        <f>H25/$H$25</f>
        <v>1</v>
      </c>
    </row>
    <row r="26" spans="1:13" ht="15" thickBot="1" x14ac:dyDescent="0.35">
      <c r="A26" s="343" t="s">
        <v>1165</v>
      </c>
      <c r="B26" s="186">
        <v>22.422802396738366</v>
      </c>
      <c r="C26" s="186">
        <v>18.841207424716199</v>
      </c>
      <c r="D26" s="352">
        <f t="shared" ref="D26:D30" si="0">B26-C26</f>
        <v>3.5815949720221667</v>
      </c>
      <c r="E26" s="184">
        <f>7.069</f>
        <v>7.069</v>
      </c>
      <c r="F26" s="352">
        <f t="shared" ref="F26:F30" si="1">D26-E26</f>
        <v>-3.4874050279778332</v>
      </c>
      <c r="G26" s="352">
        <f t="shared" ref="G26:G30" si="2">2^F26</f>
        <v>8.9163371011725195E-2</v>
      </c>
      <c r="H26" s="504">
        <f t="shared" ref="H26:H30" si="3">1/G26</f>
        <v>11.215367797932378</v>
      </c>
      <c r="I26" s="183">
        <f t="shared" ref="I26:I30" si="4">H26/$H$25</f>
        <v>3.7665281851906594</v>
      </c>
    </row>
    <row r="27" spans="1:13" ht="15" thickBot="1" x14ac:dyDescent="0.35">
      <c r="A27" s="343" t="s">
        <v>1207</v>
      </c>
      <c r="B27" s="186">
        <v>23.443663184329434</v>
      </c>
      <c r="C27" s="186">
        <v>16.984400512173835</v>
      </c>
      <c r="D27" s="352">
        <f t="shared" si="0"/>
        <v>6.4592626721555995</v>
      </c>
      <c r="E27" s="184">
        <f t="shared" ref="E27:E30" si="5">7.069</f>
        <v>7.069</v>
      </c>
      <c r="F27" s="352">
        <f t="shared" si="1"/>
        <v>-0.60973732784440049</v>
      </c>
      <c r="G27" s="352">
        <f t="shared" si="2"/>
        <v>0.6553160047571871</v>
      </c>
      <c r="H27" s="504">
        <f t="shared" si="3"/>
        <v>1.5259813475340465</v>
      </c>
      <c r="I27" s="183">
        <f t="shared" si="4"/>
        <v>0.51248000592738685</v>
      </c>
    </row>
    <row r="28" spans="1:13" ht="15" thickBot="1" x14ac:dyDescent="0.35">
      <c r="A28" s="185" t="s">
        <v>1208</v>
      </c>
      <c r="B28" s="394">
        <v>23.149854879611269</v>
      </c>
      <c r="C28" s="181">
        <v>17.326719806720167</v>
      </c>
      <c r="D28" s="352">
        <f t="shared" si="0"/>
        <v>5.8231350728911018</v>
      </c>
      <c r="E28" s="184">
        <f t="shared" si="5"/>
        <v>7.069</v>
      </c>
      <c r="F28" s="352">
        <f t="shared" si="1"/>
        <v>-1.2458649271088982</v>
      </c>
      <c r="G28" s="352">
        <f t="shared" si="2"/>
        <v>0.42165503089530687</v>
      </c>
      <c r="H28" s="504">
        <f t="shared" si="3"/>
        <v>2.371606945793304</v>
      </c>
      <c r="I28" s="183">
        <f t="shared" si="4"/>
        <v>0.79647182031526587</v>
      </c>
    </row>
    <row r="29" spans="1:13" ht="15" thickBot="1" x14ac:dyDescent="0.35">
      <c r="A29" s="185" t="s">
        <v>1166</v>
      </c>
      <c r="B29" s="186">
        <v>30.280388340915167</v>
      </c>
      <c r="C29" s="351">
        <v>16.972320880515767</v>
      </c>
      <c r="D29" s="352">
        <f t="shared" si="0"/>
        <v>13.3080674603994</v>
      </c>
      <c r="E29" s="184">
        <f t="shared" si="5"/>
        <v>7.069</v>
      </c>
      <c r="F29" s="352">
        <f t="shared" si="1"/>
        <v>6.2390674603993999</v>
      </c>
      <c r="G29" s="352">
        <f t="shared" si="2"/>
        <v>75.53468989195494</v>
      </c>
      <c r="H29" s="504">
        <f t="shared" si="3"/>
        <v>1.3238950228436804E-2</v>
      </c>
      <c r="I29" s="183">
        <f t="shared" si="4"/>
        <v>4.4461207225799972E-3</v>
      </c>
    </row>
    <row r="30" spans="1:13" x14ac:dyDescent="0.3">
      <c r="A30" s="185" t="s">
        <v>1167</v>
      </c>
      <c r="B30" s="186">
        <v>24.798504945662899</v>
      </c>
      <c r="C30" s="186">
        <v>17.051499176535334</v>
      </c>
      <c r="D30" s="352">
        <f t="shared" si="0"/>
        <v>7.7470057691275649</v>
      </c>
      <c r="E30" s="184">
        <f t="shared" si="5"/>
        <v>7.069</v>
      </c>
      <c r="F30" s="352">
        <f t="shared" si="1"/>
        <v>0.67800576912756494</v>
      </c>
      <c r="G30" s="352">
        <f t="shared" si="2"/>
        <v>1.5999266545266246</v>
      </c>
      <c r="H30" s="504">
        <f t="shared" si="3"/>
        <v>0.62502865188896628</v>
      </c>
      <c r="I30" s="183">
        <f t="shared" si="4"/>
        <v>0.2099073410972328</v>
      </c>
    </row>
  </sheetData>
  <mergeCells count="2">
    <mergeCell ref="A2:F2"/>
    <mergeCell ref="H2:M2"/>
  </mergeCells>
  <hyperlinks>
    <hyperlink ref="A1" location="'Table of Contents'!A1" display="Home" xr:uid="{A6DB702C-03DA-4E76-B203-7D19408BE941}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98D1-F4C0-49DA-A699-10B47D95E075}">
  <dimension ref="A1:W50"/>
  <sheetViews>
    <sheetView workbookViewId="0"/>
  </sheetViews>
  <sheetFormatPr defaultRowHeight="14.4" x14ac:dyDescent="0.3"/>
  <cols>
    <col min="1" max="1" width="13.5546875" bestFit="1" customWidth="1"/>
    <col min="2" max="2" width="15.77734375" bestFit="1" customWidth="1"/>
    <col min="3" max="3" width="10.5546875" bestFit="1" customWidth="1"/>
    <col min="4" max="4" width="12.5546875" bestFit="1" customWidth="1"/>
    <col min="5" max="5" width="8.77734375" bestFit="1" customWidth="1"/>
    <col min="6" max="6" width="12.77734375" bestFit="1" customWidth="1"/>
    <col min="7" max="7" width="13" bestFit="1" customWidth="1"/>
    <col min="9" max="9" width="13.5546875" bestFit="1" customWidth="1"/>
    <col min="10" max="10" width="15.77734375" bestFit="1" customWidth="1"/>
    <col min="11" max="11" width="10.5546875" bestFit="1" customWidth="1"/>
    <col min="12" max="12" width="12.5546875" bestFit="1" customWidth="1"/>
    <col min="13" max="13" width="8.77734375" bestFit="1" customWidth="1"/>
    <col min="14" max="14" width="12.77734375" bestFit="1" customWidth="1"/>
    <col min="15" max="15" width="13" bestFit="1" customWidth="1"/>
    <col min="17" max="17" width="13.5546875" bestFit="1" customWidth="1"/>
    <col min="18" max="18" width="15.77734375" bestFit="1" customWidth="1"/>
    <col min="19" max="19" width="10.5546875" bestFit="1" customWidth="1"/>
    <col min="20" max="20" width="12.5546875" bestFit="1" customWidth="1"/>
    <col min="21" max="21" width="8.77734375" bestFit="1" customWidth="1"/>
    <col min="22" max="22" width="12.77734375" bestFit="1" customWidth="1"/>
    <col min="23" max="23" width="13" bestFit="1" customWidth="1"/>
  </cols>
  <sheetData>
    <row r="1" spans="1:23" ht="15" thickBot="1" x14ac:dyDescent="0.35">
      <c r="A1" s="2" t="s">
        <v>52</v>
      </c>
    </row>
    <row r="2" spans="1:23" ht="43.8" thickBot="1" x14ac:dyDescent="0.35">
      <c r="A2" s="75" t="s">
        <v>121</v>
      </c>
      <c r="B2" s="76" t="s">
        <v>122</v>
      </c>
      <c r="C2" s="77" t="s">
        <v>123</v>
      </c>
      <c r="D2" s="78" t="s">
        <v>1211</v>
      </c>
      <c r="E2" s="79" t="s">
        <v>125</v>
      </c>
      <c r="F2" s="505" t="s">
        <v>126</v>
      </c>
      <c r="G2" s="145" t="s">
        <v>127</v>
      </c>
      <c r="H2" s="80"/>
      <c r="I2" s="75" t="s">
        <v>121</v>
      </c>
      <c r="J2" s="76" t="s">
        <v>122</v>
      </c>
      <c r="K2" s="77" t="s">
        <v>123</v>
      </c>
      <c r="L2" s="78" t="s">
        <v>1211</v>
      </c>
      <c r="M2" s="79" t="s">
        <v>125</v>
      </c>
      <c r="N2" s="505" t="s">
        <v>126</v>
      </c>
      <c r="O2" s="145" t="s">
        <v>127</v>
      </c>
      <c r="Q2" s="75" t="s">
        <v>121</v>
      </c>
      <c r="R2" s="76" t="s">
        <v>122</v>
      </c>
      <c r="S2" s="77" t="s">
        <v>123</v>
      </c>
      <c r="T2" s="78" t="s">
        <v>1211</v>
      </c>
      <c r="U2" s="79" t="s">
        <v>125</v>
      </c>
      <c r="V2" s="505" t="s">
        <v>126</v>
      </c>
      <c r="W2" s="512" t="s">
        <v>127</v>
      </c>
    </row>
    <row r="3" spans="1:23" ht="15" thickBot="1" x14ac:dyDescent="0.35">
      <c r="A3" s="81" t="s">
        <v>128</v>
      </c>
      <c r="B3" s="592" t="s">
        <v>1212</v>
      </c>
      <c r="C3" s="82">
        <v>1</v>
      </c>
      <c r="D3">
        <v>596149</v>
      </c>
      <c r="E3">
        <v>463652</v>
      </c>
      <c r="F3" s="49">
        <f t="shared" ref="F3:F50" si="0">D3-E3</f>
        <v>132497</v>
      </c>
      <c r="G3" s="146">
        <f t="shared" ref="G3:G50" si="1">(F3/D3)*100</f>
        <v>22.225483897482004</v>
      </c>
      <c r="H3" s="506"/>
      <c r="I3" s="87" t="s">
        <v>135</v>
      </c>
      <c r="J3" s="592" t="s">
        <v>1212</v>
      </c>
      <c r="K3" s="82">
        <v>1</v>
      </c>
      <c r="L3">
        <v>602420</v>
      </c>
      <c r="M3">
        <v>314539</v>
      </c>
      <c r="N3" s="49">
        <f t="shared" ref="N3:N50" si="2">L3-M3</f>
        <v>287881</v>
      </c>
      <c r="O3" s="146">
        <f t="shared" ref="O3:O50" si="3">(N3/L3)*100</f>
        <v>47.787424056306236</v>
      </c>
      <c r="Q3" s="88" t="s">
        <v>136</v>
      </c>
      <c r="R3" s="592" t="s">
        <v>1212</v>
      </c>
      <c r="S3" s="82">
        <v>1</v>
      </c>
      <c r="T3">
        <v>714082</v>
      </c>
      <c r="U3">
        <v>527180</v>
      </c>
      <c r="V3" s="49">
        <f t="shared" ref="V3:V50" si="4">T3-U3</f>
        <v>186902</v>
      </c>
      <c r="W3" s="513">
        <f>(V3/T3)*100</f>
        <v>26.17374475200327</v>
      </c>
    </row>
    <row r="4" spans="1:23" ht="15" thickBot="1" x14ac:dyDescent="0.35">
      <c r="A4" s="83"/>
      <c r="B4" s="593"/>
      <c r="C4" s="84">
        <v>2</v>
      </c>
      <c r="D4">
        <v>620430</v>
      </c>
      <c r="E4">
        <v>449687</v>
      </c>
      <c r="F4" s="47">
        <f t="shared" si="0"/>
        <v>170743</v>
      </c>
      <c r="G4" s="146">
        <f t="shared" si="1"/>
        <v>27.520107022548878</v>
      </c>
      <c r="H4" s="507"/>
      <c r="I4" s="89"/>
      <c r="J4" s="593"/>
      <c r="K4" s="84">
        <v>2</v>
      </c>
      <c r="L4">
        <v>599128</v>
      </c>
      <c r="M4">
        <v>437060</v>
      </c>
      <c r="N4" s="47">
        <f t="shared" si="2"/>
        <v>162068</v>
      </c>
      <c r="O4" s="146">
        <f t="shared" si="3"/>
        <v>27.050646940219785</v>
      </c>
      <c r="Q4" s="90"/>
      <c r="R4" s="593"/>
      <c r="S4" s="84">
        <v>2</v>
      </c>
      <c r="T4">
        <v>629690</v>
      </c>
      <c r="U4">
        <v>622157</v>
      </c>
      <c r="V4" s="47">
        <f t="shared" si="4"/>
        <v>7533</v>
      </c>
      <c r="W4" s="513">
        <f>(V4/T4)*100</f>
        <v>1.1963029427178453</v>
      </c>
    </row>
    <row r="5" spans="1:23" ht="15" thickBot="1" x14ac:dyDescent="0.35">
      <c r="A5" s="83"/>
      <c r="B5" s="593"/>
      <c r="C5" s="84">
        <v>3</v>
      </c>
      <c r="D5">
        <v>606235</v>
      </c>
      <c r="E5">
        <v>456408</v>
      </c>
      <c r="F5" s="47">
        <f t="shared" si="0"/>
        <v>149827</v>
      </c>
      <c r="G5" s="146">
        <f t="shared" si="1"/>
        <v>24.714343447672931</v>
      </c>
      <c r="H5" s="507"/>
      <c r="I5" s="89"/>
      <c r="J5" s="593"/>
      <c r="K5" s="84">
        <v>3</v>
      </c>
      <c r="L5">
        <v>614125</v>
      </c>
      <c r="M5">
        <v>438693</v>
      </c>
      <c r="N5" s="47">
        <f t="shared" si="2"/>
        <v>175432</v>
      </c>
      <c r="O5" s="146">
        <f t="shared" si="3"/>
        <v>28.566171382047628</v>
      </c>
      <c r="Q5" s="90"/>
      <c r="R5" s="593"/>
      <c r="S5" s="84">
        <v>3</v>
      </c>
      <c r="T5">
        <v>581663</v>
      </c>
      <c r="U5">
        <v>602755</v>
      </c>
      <c r="V5" s="511">
        <f t="shared" si="4"/>
        <v>-21092</v>
      </c>
      <c r="W5" s="147" t="s">
        <v>1213</v>
      </c>
    </row>
    <row r="6" spans="1:23" ht="15" thickBot="1" x14ac:dyDescent="0.35">
      <c r="A6" s="83"/>
      <c r="B6" s="593"/>
      <c r="C6" s="84">
        <v>4</v>
      </c>
      <c r="D6">
        <v>607575</v>
      </c>
      <c r="E6">
        <v>474745</v>
      </c>
      <c r="F6" s="47">
        <f t="shared" si="0"/>
        <v>132830</v>
      </c>
      <c r="G6" s="146">
        <f t="shared" si="1"/>
        <v>21.862321524091676</v>
      </c>
      <c r="H6" s="507"/>
      <c r="I6" s="89"/>
      <c r="J6" s="593"/>
      <c r="K6" s="84">
        <v>4</v>
      </c>
      <c r="L6">
        <v>666643</v>
      </c>
      <c r="M6">
        <v>532920</v>
      </c>
      <c r="N6" s="47">
        <f t="shared" si="2"/>
        <v>133723</v>
      </c>
      <c r="O6" s="146">
        <f t="shared" si="3"/>
        <v>20.059162100254561</v>
      </c>
      <c r="Q6" s="90"/>
      <c r="R6" s="593"/>
      <c r="S6" s="84">
        <v>4</v>
      </c>
      <c r="T6">
        <v>700358</v>
      </c>
      <c r="U6">
        <v>533481</v>
      </c>
      <c r="V6" s="47">
        <f t="shared" si="4"/>
        <v>166877</v>
      </c>
      <c r="W6" s="513">
        <f t="shared" ref="W6:W50" si="5">(V6/T6)*100</f>
        <v>23.827385422883726</v>
      </c>
    </row>
    <row r="7" spans="1:23" ht="15" thickBot="1" x14ac:dyDescent="0.35">
      <c r="A7" s="83"/>
      <c r="B7" s="593"/>
      <c r="C7" s="84">
        <v>5</v>
      </c>
      <c r="D7">
        <v>614566</v>
      </c>
      <c r="E7">
        <v>463138</v>
      </c>
      <c r="F7" s="47">
        <f t="shared" si="0"/>
        <v>151428</v>
      </c>
      <c r="G7" s="146">
        <f t="shared" si="1"/>
        <v>24.639827130039734</v>
      </c>
      <c r="H7" s="507"/>
      <c r="I7" s="89"/>
      <c r="J7" s="593"/>
      <c r="K7" s="84">
        <v>5</v>
      </c>
      <c r="L7">
        <v>582828</v>
      </c>
      <c r="M7">
        <v>473122</v>
      </c>
      <c r="N7" s="47">
        <f t="shared" si="2"/>
        <v>109706</v>
      </c>
      <c r="O7" s="146">
        <f t="shared" si="3"/>
        <v>18.823048995587037</v>
      </c>
      <c r="Q7" s="90"/>
      <c r="R7" s="593"/>
      <c r="S7" s="84">
        <v>5</v>
      </c>
      <c r="T7">
        <v>542312</v>
      </c>
      <c r="U7">
        <v>470815</v>
      </c>
      <c r="V7" s="47">
        <f t="shared" si="4"/>
        <v>71497</v>
      </c>
      <c r="W7" s="513">
        <f t="shared" si="5"/>
        <v>13.183739249730783</v>
      </c>
    </row>
    <row r="8" spans="1:23" ht="15" thickBot="1" x14ac:dyDescent="0.35">
      <c r="A8" s="83"/>
      <c r="B8" s="593"/>
      <c r="C8" s="84">
        <v>6</v>
      </c>
      <c r="D8">
        <v>602288</v>
      </c>
      <c r="E8">
        <v>438249</v>
      </c>
      <c r="F8" s="47">
        <f t="shared" si="0"/>
        <v>164039</v>
      </c>
      <c r="G8" s="146">
        <f t="shared" si="1"/>
        <v>27.23597348776665</v>
      </c>
      <c r="H8" s="507"/>
      <c r="I8" s="89"/>
      <c r="J8" s="593"/>
      <c r="K8" s="84">
        <v>6</v>
      </c>
      <c r="L8">
        <v>584094</v>
      </c>
      <c r="M8">
        <v>506280</v>
      </c>
      <c r="N8" s="47">
        <f t="shared" si="2"/>
        <v>77814</v>
      </c>
      <c r="O8" s="146">
        <f t="shared" si="3"/>
        <v>13.322170746489434</v>
      </c>
      <c r="Q8" s="90"/>
      <c r="R8" s="593"/>
      <c r="S8" s="84">
        <v>6</v>
      </c>
      <c r="T8">
        <v>606410</v>
      </c>
      <c r="U8">
        <v>537746</v>
      </c>
      <c r="V8" s="47">
        <f t="shared" si="4"/>
        <v>68664</v>
      </c>
      <c r="W8" s="513">
        <f t="shared" si="5"/>
        <v>11.323032271895253</v>
      </c>
    </row>
    <row r="9" spans="1:23" ht="15" thickBot="1" x14ac:dyDescent="0.35">
      <c r="A9" s="83"/>
      <c r="B9" s="593"/>
      <c r="C9" s="84">
        <v>7</v>
      </c>
      <c r="D9">
        <v>598047</v>
      </c>
      <c r="E9">
        <v>433749</v>
      </c>
      <c r="F9" s="47">
        <f t="shared" si="0"/>
        <v>164298</v>
      </c>
      <c r="G9" s="146">
        <f t="shared" si="1"/>
        <v>27.472422736005697</v>
      </c>
      <c r="H9" s="507"/>
      <c r="I9" s="89"/>
      <c r="J9" s="593"/>
      <c r="K9" s="84">
        <v>7</v>
      </c>
      <c r="L9">
        <v>569563</v>
      </c>
      <c r="M9">
        <v>464607</v>
      </c>
      <c r="N9" s="47">
        <f t="shared" si="2"/>
        <v>104956</v>
      </c>
      <c r="O9" s="146">
        <f t="shared" si="3"/>
        <v>18.427461053474332</v>
      </c>
      <c r="Q9" s="90"/>
      <c r="R9" s="593"/>
      <c r="S9" s="84">
        <v>7</v>
      </c>
      <c r="T9">
        <v>567005</v>
      </c>
      <c r="U9">
        <v>492433</v>
      </c>
      <c r="V9" s="47">
        <f t="shared" si="4"/>
        <v>74572</v>
      </c>
      <c r="W9" s="513">
        <f t="shared" si="5"/>
        <v>13.151912240632798</v>
      </c>
    </row>
    <row r="10" spans="1:23" ht="15" thickBot="1" x14ac:dyDescent="0.35">
      <c r="A10" s="83"/>
      <c r="B10" s="594"/>
      <c r="C10" s="85">
        <v>8</v>
      </c>
      <c r="D10">
        <v>575394</v>
      </c>
      <c r="E10">
        <v>414507</v>
      </c>
      <c r="F10" s="50">
        <f t="shared" si="0"/>
        <v>160887</v>
      </c>
      <c r="G10" s="146">
        <f t="shared" si="1"/>
        <v>27.961188333559267</v>
      </c>
      <c r="H10" s="507"/>
      <c r="I10" s="89"/>
      <c r="J10" s="594"/>
      <c r="K10" s="85">
        <v>8</v>
      </c>
      <c r="L10">
        <v>621346</v>
      </c>
      <c r="M10">
        <v>481228</v>
      </c>
      <c r="N10" s="50">
        <f t="shared" si="2"/>
        <v>140118</v>
      </c>
      <c r="O10" s="146">
        <f t="shared" si="3"/>
        <v>22.550720532521332</v>
      </c>
      <c r="Q10" s="90"/>
      <c r="R10" s="594"/>
      <c r="S10" s="85">
        <v>8</v>
      </c>
      <c r="T10">
        <v>563371</v>
      </c>
      <c r="U10">
        <v>470835</v>
      </c>
      <c r="V10" s="50">
        <f t="shared" si="4"/>
        <v>92536</v>
      </c>
      <c r="W10" s="513">
        <f t="shared" si="5"/>
        <v>16.425410608639776</v>
      </c>
    </row>
    <row r="11" spans="1:23" ht="15" thickBot="1" x14ac:dyDescent="0.35">
      <c r="A11" s="83"/>
      <c r="B11" s="592" t="s">
        <v>1214</v>
      </c>
      <c r="C11" s="82">
        <v>1</v>
      </c>
      <c r="D11">
        <v>503004</v>
      </c>
      <c r="E11">
        <v>353112</v>
      </c>
      <c r="F11" s="49">
        <f t="shared" si="0"/>
        <v>149892</v>
      </c>
      <c r="G11" s="146">
        <f t="shared" si="1"/>
        <v>29.799365412601091</v>
      </c>
      <c r="H11" s="507"/>
      <c r="I11" s="89"/>
      <c r="J11" s="592" t="s">
        <v>1214</v>
      </c>
      <c r="K11" s="82">
        <v>1</v>
      </c>
      <c r="L11">
        <v>632773</v>
      </c>
      <c r="M11">
        <v>496030</v>
      </c>
      <c r="N11" s="49">
        <f t="shared" si="2"/>
        <v>136743</v>
      </c>
      <c r="O11" s="146">
        <f t="shared" si="3"/>
        <v>21.610119268679291</v>
      </c>
      <c r="Q11" s="90"/>
      <c r="R11" s="592" t="s">
        <v>1214</v>
      </c>
      <c r="S11" s="82">
        <v>1</v>
      </c>
      <c r="T11">
        <v>494604</v>
      </c>
      <c r="U11">
        <v>420750</v>
      </c>
      <c r="V11" s="49">
        <f t="shared" si="4"/>
        <v>73854</v>
      </c>
      <c r="W11" s="513">
        <f t="shared" si="5"/>
        <v>14.931945556445156</v>
      </c>
    </row>
    <row r="12" spans="1:23" ht="15" thickBot="1" x14ac:dyDescent="0.35">
      <c r="A12" s="83"/>
      <c r="B12" s="593"/>
      <c r="C12" s="84">
        <v>2</v>
      </c>
      <c r="D12">
        <v>500742</v>
      </c>
      <c r="E12">
        <v>353453</v>
      </c>
      <c r="F12" s="47">
        <f t="shared" si="0"/>
        <v>147289</v>
      </c>
      <c r="G12" s="146">
        <f t="shared" si="1"/>
        <v>29.414149402287006</v>
      </c>
      <c r="H12" s="507"/>
      <c r="I12" s="89"/>
      <c r="J12" s="593"/>
      <c r="K12" s="84">
        <v>2</v>
      </c>
      <c r="L12">
        <v>625379</v>
      </c>
      <c r="M12">
        <v>521117</v>
      </c>
      <c r="N12" s="47">
        <f t="shared" si="2"/>
        <v>104262</v>
      </c>
      <c r="O12" s="146">
        <f t="shared" si="3"/>
        <v>16.671810214286058</v>
      </c>
      <c r="Q12" s="90"/>
      <c r="R12" s="593"/>
      <c r="S12" s="84">
        <v>2</v>
      </c>
      <c r="T12">
        <v>485104</v>
      </c>
      <c r="U12">
        <v>413167</v>
      </c>
      <c r="V12" s="47">
        <f t="shared" si="4"/>
        <v>71937</v>
      </c>
      <c r="W12" s="513">
        <f t="shared" si="5"/>
        <v>14.829191266202713</v>
      </c>
    </row>
    <row r="13" spans="1:23" ht="15" thickBot="1" x14ac:dyDescent="0.35">
      <c r="A13" s="83"/>
      <c r="B13" s="593"/>
      <c r="C13" s="84">
        <v>3</v>
      </c>
      <c r="D13">
        <v>504934</v>
      </c>
      <c r="E13">
        <v>338129</v>
      </c>
      <c r="F13" s="47">
        <f t="shared" si="0"/>
        <v>166805</v>
      </c>
      <c r="G13" s="146">
        <f t="shared" si="1"/>
        <v>33.035010516225881</v>
      </c>
      <c r="H13" s="507"/>
      <c r="I13" s="89"/>
      <c r="J13" s="593"/>
      <c r="K13" s="84">
        <v>3</v>
      </c>
      <c r="L13">
        <v>623930</v>
      </c>
      <c r="M13">
        <v>495601</v>
      </c>
      <c r="N13" s="47">
        <f t="shared" si="2"/>
        <v>128329</v>
      </c>
      <c r="O13" s="146">
        <f t="shared" si="3"/>
        <v>20.567852162902888</v>
      </c>
      <c r="Q13" s="90"/>
      <c r="R13" s="593"/>
      <c r="S13" s="84">
        <v>3</v>
      </c>
      <c r="T13">
        <v>512522</v>
      </c>
      <c r="U13">
        <v>445928</v>
      </c>
      <c r="V13" s="47">
        <f t="shared" si="4"/>
        <v>66594</v>
      </c>
      <c r="W13" s="513">
        <f t="shared" si="5"/>
        <v>12.993393454329766</v>
      </c>
    </row>
    <row r="14" spans="1:23" ht="15" thickBot="1" x14ac:dyDescent="0.35">
      <c r="A14" s="83"/>
      <c r="B14" s="593"/>
      <c r="C14" s="84">
        <v>4</v>
      </c>
      <c r="D14">
        <v>577960</v>
      </c>
      <c r="E14">
        <v>404439</v>
      </c>
      <c r="F14" s="47">
        <f t="shared" si="0"/>
        <v>173521</v>
      </c>
      <c r="G14" s="146">
        <f t="shared" si="1"/>
        <v>30.023011973146929</v>
      </c>
      <c r="H14" s="507"/>
      <c r="I14" s="89"/>
      <c r="J14" s="593"/>
      <c r="K14" s="84">
        <v>4</v>
      </c>
      <c r="L14">
        <v>643406</v>
      </c>
      <c r="M14">
        <v>507177</v>
      </c>
      <c r="N14" s="47">
        <f t="shared" si="2"/>
        <v>136229</v>
      </c>
      <c r="O14" s="146">
        <f t="shared" si="3"/>
        <v>21.173100654951931</v>
      </c>
      <c r="Q14" s="90"/>
      <c r="R14" s="593"/>
      <c r="S14" s="84">
        <v>4</v>
      </c>
      <c r="T14">
        <v>566744</v>
      </c>
      <c r="U14">
        <v>495979</v>
      </c>
      <c r="V14" s="47">
        <f t="shared" si="4"/>
        <v>70765</v>
      </c>
      <c r="W14" s="513">
        <f t="shared" si="5"/>
        <v>12.486237172338834</v>
      </c>
    </row>
    <row r="15" spans="1:23" ht="15" thickBot="1" x14ac:dyDescent="0.35">
      <c r="A15" s="83"/>
      <c r="B15" s="593"/>
      <c r="C15" s="84">
        <v>5</v>
      </c>
      <c r="D15">
        <v>556141</v>
      </c>
      <c r="E15">
        <v>374187</v>
      </c>
      <c r="F15" s="47">
        <f t="shared" si="0"/>
        <v>181954</v>
      </c>
      <c r="G15" s="146">
        <f t="shared" si="1"/>
        <v>32.717242569779962</v>
      </c>
      <c r="H15" s="507"/>
      <c r="I15" s="89"/>
      <c r="J15" s="593"/>
      <c r="K15" s="84">
        <v>5</v>
      </c>
      <c r="L15">
        <v>595808</v>
      </c>
      <c r="M15">
        <v>482734</v>
      </c>
      <c r="N15" s="47">
        <f t="shared" si="2"/>
        <v>113074</v>
      </c>
      <c r="O15" s="146">
        <f t="shared" si="3"/>
        <v>18.978261453354101</v>
      </c>
      <c r="Q15" s="90"/>
      <c r="R15" s="593"/>
      <c r="S15" s="84">
        <v>5</v>
      </c>
      <c r="T15">
        <v>632059</v>
      </c>
      <c r="U15">
        <v>548216</v>
      </c>
      <c r="V15" s="47">
        <f t="shared" si="4"/>
        <v>83843</v>
      </c>
      <c r="W15" s="513">
        <f t="shared" si="5"/>
        <v>13.265059116316674</v>
      </c>
    </row>
    <row r="16" spans="1:23" ht="15" thickBot="1" x14ac:dyDescent="0.35">
      <c r="A16" s="83"/>
      <c r="B16" s="593"/>
      <c r="C16" s="84">
        <v>6</v>
      </c>
      <c r="D16">
        <v>522488</v>
      </c>
      <c r="E16">
        <v>116377</v>
      </c>
      <c r="F16" s="47">
        <f t="shared" si="0"/>
        <v>406111</v>
      </c>
      <c r="G16" s="146">
        <f t="shared" si="1"/>
        <v>77.726378404862885</v>
      </c>
      <c r="H16" s="507"/>
      <c r="I16" s="89"/>
      <c r="J16" s="593"/>
      <c r="K16" s="84">
        <v>6</v>
      </c>
      <c r="L16">
        <v>573335</v>
      </c>
      <c r="M16">
        <v>500494</v>
      </c>
      <c r="N16" s="47">
        <f t="shared" si="2"/>
        <v>72841</v>
      </c>
      <c r="O16" s="146">
        <f t="shared" si="3"/>
        <v>12.704788648870208</v>
      </c>
      <c r="Q16" s="90"/>
      <c r="R16" s="593"/>
      <c r="S16" s="84">
        <v>6</v>
      </c>
      <c r="T16">
        <v>564954</v>
      </c>
      <c r="U16">
        <v>495058</v>
      </c>
      <c r="V16" s="47">
        <f t="shared" si="4"/>
        <v>69896</v>
      </c>
      <c r="W16" s="513">
        <f t="shared" si="5"/>
        <v>12.371980727634464</v>
      </c>
    </row>
    <row r="17" spans="1:23" ht="15" thickBot="1" x14ac:dyDescent="0.35">
      <c r="A17" s="83"/>
      <c r="B17" s="593"/>
      <c r="C17" s="84">
        <v>7</v>
      </c>
      <c r="D17">
        <v>568661</v>
      </c>
      <c r="E17">
        <v>342082</v>
      </c>
      <c r="F17" s="47">
        <f t="shared" si="0"/>
        <v>226579</v>
      </c>
      <c r="G17" s="146">
        <f t="shared" si="1"/>
        <v>39.84430091038422</v>
      </c>
      <c r="H17" s="507"/>
      <c r="I17" s="89"/>
      <c r="J17" s="593"/>
      <c r="K17" s="84">
        <v>7</v>
      </c>
      <c r="L17">
        <v>641112</v>
      </c>
      <c r="M17">
        <v>510701</v>
      </c>
      <c r="N17" s="47">
        <f t="shared" si="2"/>
        <v>130411</v>
      </c>
      <c r="O17" s="146">
        <f t="shared" si="3"/>
        <v>20.341375609877836</v>
      </c>
      <c r="Q17" s="90"/>
      <c r="R17" s="593"/>
      <c r="S17" s="84">
        <v>7</v>
      </c>
      <c r="T17">
        <v>596056</v>
      </c>
      <c r="U17">
        <v>518691</v>
      </c>
      <c r="V17" s="47">
        <f t="shared" si="4"/>
        <v>77365</v>
      </c>
      <c r="W17" s="513">
        <f t="shared" si="5"/>
        <v>12.979485149046399</v>
      </c>
    </row>
    <row r="18" spans="1:23" ht="15" thickBot="1" x14ac:dyDescent="0.35">
      <c r="A18" s="83"/>
      <c r="B18" s="594"/>
      <c r="C18" s="85">
        <v>8</v>
      </c>
      <c r="D18">
        <v>554509</v>
      </c>
      <c r="E18">
        <v>404933</v>
      </c>
      <c r="F18" s="50">
        <f t="shared" si="0"/>
        <v>149576</v>
      </c>
      <c r="G18" s="146">
        <f t="shared" si="1"/>
        <v>26.974494552838635</v>
      </c>
      <c r="H18" s="507"/>
      <c r="I18" s="89"/>
      <c r="J18" s="594"/>
      <c r="K18" s="85">
        <v>8</v>
      </c>
      <c r="L18">
        <v>598599</v>
      </c>
      <c r="M18">
        <v>463490</v>
      </c>
      <c r="N18" s="50">
        <f t="shared" si="2"/>
        <v>135109</v>
      </c>
      <c r="O18" s="146">
        <f t="shared" si="3"/>
        <v>22.570869647293097</v>
      </c>
      <c r="Q18" s="90"/>
      <c r="R18" s="594"/>
      <c r="S18" s="85">
        <v>8</v>
      </c>
      <c r="T18">
        <v>457433</v>
      </c>
      <c r="U18">
        <v>384452</v>
      </c>
      <c r="V18" s="50">
        <f t="shared" si="4"/>
        <v>72981</v>
      </c>
      <c r="W18" s="513">
        <f t="shared" si="5"/>
        <v>15.954467648814145</v>
      </c>
    </row>
    <row r="19" spans="1:23" ht="15" thickBot="1" x14ac:dyDescent="0.35">
      <c r="A19" s="83"/>
      <c r="B19" s="592" t="s">
        <v>1215</v>
      </c>
      <c r="C19" s="82">
        <v>1</v>
      </c>
      <c r="D19">
        <v>506193</v>
      </c>
      <c r="E19">
        <v>387016</v>
      </c>
      <c r="F19" s="49">
        <f t="shared" si="0"/>
        <v>119177</v>
      </c>
      <c r="G19" s="146">
        <f t="shared" si="1"/>
        <v>23.543786658448457</v>
      </c>
      <c r="H19" s="507"/>
      <c r="I19" s="89"/>
      <c r="J19" s="592" t="s">
        <v>1215</v>
      </c>
      <c r="K19" s="82">
        <v>1</v>
      </c>
      <c r="L19">
        <v>515906</v>
      </c>
      <c r="M19">
        <v>411404</v>
      </c>
      <c r="N19" s="49">
        <f t="shared" si="2"/>
        <v>104502</v>
      </c>
      <c r="O19" s="146">
        <f t="shared" si="3"/>
        <v>20.25601563075444</v>
      </c>
      <c r="Q19" s="90"/>
      <c r="R19" s="592" t="s">
        <v>1215</v>
      </c>
      <c r="S19" s="82">
        <v>1</v>
      </c>
      <c r="T19">
        <v>583947</v>
      </c>
      <c r="U19">
        <v>511592</v>
      </c>
      <c r="V19" s="49">
        <f t="shared" si="4"/>
        <v>72355</v>
      </c>
      <c r="W19" s="513">
        <f t="shared" si="5"/>
        <v>12.390679291100049</v>
      </c>
    </row>
    <row r="20" spans="1:23" ht="15" thickBot="1" x14ac:dyDescent="0.35">
      <c r="A20" s="83"/>
      <c r="B20" s="593"/>
      <c r="C20" s="84">
        <v>2</v>
      </c>
      <c r="D20">
        <v>493907</v>
      </c>
      <c r="E20">
        <v>374722</v>
      </c>
      <c r="F20" s="47">
        <f t="shared" si="0"/>
        <v>119185</v>
      </c>
      <c r="G20" s="146">
        <f t="shared" si="1"/>
        <v>24.13106111069493</v>
      </c>
      <c r="H20" s="507"/>
      <c r="I20" s="89"/>
      <c r="J20" s="593"/>
      <c r="K20" s="84">
        <v>2</v>
      </c>
      <c r="L20">
        <v>584364</v>
      </c>
      <c r="M20">
        <v>476399</v>
      </c>
      <c r="N20" s="47">
        <f t="shared" si="2"/>
        <v>107965</v>
      </c>
      <c r="O20" s="146">
        <f t="shared" si="3"/>
        <v>18.475641894435661</v>
      </c>
      <c r="Q20" s="90"/>
      <c r="R20" s="593"/>
      <c r="S20" s="84">
        <v>2</v>
      </c>
      <c r="T20">
        <v>601292</v>
      </c>
      <c r="U20">
        <v>546959</v>
      </c>
      <c r="V20" s="47">
        <f t="shared" si="4"/>
        <v>54333</v>
      </c>
      <c r="W20" s="513">
        <f t="shared" si="5"/>
        <v>9.0360423887229491</v>
      </c>
    </row>
    <row r="21" spans="1:23" ht="15" thickBot="1" x14ac:dyDescent="0.35">
      <c r="A21" s="83"/>
      <c r="B21" s="593"/>
      <c r="C21" s="84">
        <v>3</v>
      </c>
      <c r="D21">
        <v>493476</v>
      </c>
      <c r="E21">
        <v>366690</v>
      </c>
      <c r="F21" s="47">
        <f t="shared" si="0"/>
        <v>126786</v>
      </c>
      <c r="G21" s="146">
        <f t="shared" si="1"/>
        <v>25.692434890450599</v>
      </c>
      <c r="H21" s="507"/>
      <c r="I21" s="89"/>
      <c r="J21" s="593"/>
      <c r="K21" s="84">
        <v>3</v>
      </c>
      <c r="L21">
        <v>609455</v>
      </c>
      <c r="M21">
        <v>495478</v>
      </c>
      <c r="N21" s="47">
        <f t="shared" si="2"/>
        <v>113977</v>
      </c>
      <c r="O21" s="146">
        <f t="shared" si="3"/>
        <v>18.701462782321908</v>
      </c>
      <c r="Q21" s="90"/>
      <c r="R21" s="593"/>
      <c r="S21" s="84">
        <v>3</v>
      </c>
      <c r="T21">
        <v>568820</v>
      </c>
      <c r="U21">
        <v>501650</v>
      </c>
      <c r="V21" s="47">
        <f t="shared" si="4"/>
        <v>67170</v>
      </c>
      <c r="W21" s="513">
        <f t="shared" si="5"/>
        <v>11.808656517000106</v>
      </c>
    </row>
    <row r="22" spans="1:23" ht="15" thickBot="1" x14ac:dyDescent="0.35">
      <c r="A22" s="83"/>
      <c r="B22" s="593"/>
      <c r="C22" s="84">
        <v>4</v>
      </c>
      <c r="D22">
        <v>485208</v>
      </c>
      <c r="E22">
        <v>345114</v>
      </c>
      <c r="F22" s="47">
        <f t="shared" si="0"/>
        <v>140094</v>
      </c>
      <c r="G22" s="146">
        <f t="shared" si="1"/>
        <v>28.87297818667458</v>
      </c>
      <c r="H22" s="507"/>
      <c r="I22" s="89"/>
      <c r="J22" s="593"/>
      <c r="K22" s="84">
        <v>4</v>
      </c>
      <c r="L22">
        <v>612702</v>
      </c>
      <c r="M22">
        <v>502838</v>
      </c>
      <c r="N22" s="47">
        <f t="shared" si="2"/>
        <v>109864</v>
      </c>
      <c r="O22" s="146">
        <f t="shared" si="3"/>
        <v>17.931065999458138</v>
      </c>
      <c r="Q22" s="90"/>
      <c r="R22" s="593"/>
      <c r="S22" s="84">
        <v>4</v>
      </c>
      <c r="T22">
        <v>587687</v>
      </c>
      <c r="U22">
        <v>527563</v>
      </c>
      <c r="V22" s="47">
        <f t="shared" si="4"/>
        <v>60124</v>
      </c>
      <c r="W22" s="513">
        <f t="shared" si="5"/>
        <v>10.230615957133644</v>
      </c>
    </row>
    <row r="23" spans="1:23" ht="15" thickBot="1" x14ac:dyDescent="0.35">
      <c r="A23" s="83"/>
      <c r="B23" s="593"/>
      <c r="C23" s="84">
        <v>5</v>
      </c>
      <c r="D23">
        <v>509888</v>
      </c>
      <c r="E23">
        <v>367413</v>
      </c>
      <c r="F23" s="47">
        <f t="shared" si="0"/>
        <v>142475</v>
      </c>
      <c r="G23" s="146">
        <f t="shared" si="1"/>
        <v>27.942410882389858</v>
      </c>
      <c r="H23" s="507"/>
      <c r="I23" s="89"/>
      <c r="J23" s="593"/>
      <c r="K23" s="84">
        <v>5</v>
      </c>
      <c r="L23">
        <v>545332</v>
      </c>
      <c r="M23">
        <v>467886</v>
      </c>
      <c r="N23" s="47">
        <f t="shared" si="2"/>
        <v>77446</v>
      </c>
      <c r="O23" s="146">
        <f t="shared" si="3"/>
        <v>14.201623964850771</v>
      </c>
      <c r="Q23" s="90"/>
      <c r="R23" s="593"/>
      <c r="S23" s="84">
        <v>5</v>
      </c>
      <c r="T23">
        <v>607190</v>
      </c>
      <c r="U23">
        <v>510970</v>
      </c>
      <c r="V23" s="47">
        <f t="shared" si="4"/>
        <v>96220</v>
      </c>
      <c r="W23" s="513">
        <f t="shared" si="5"/>
        <v>15.846769544952979</v>
      </c>
    </row>
    <row r="24" spans="1:23" ht="15" thickBot="1" x14ac:dyDescent="0.35">
      <c r="A24" s="83"/>
      <c r="B24" s="593"/>
      <c r="C24" s="84">
        <v>6</v>
      </c>
      <c r="D24">
        <v>509405</v>
      </c>
      <c r="E24">
        <v>343149</v>
      </c>
      <c r="F24" s="47">
        <f t="shared" si="0"/>
        <v>166256</v>
      </c>
      <c r="G24" s="146">
        <f t="shared" si="1"/>
        <v>32.63729252755666</v>
      </c>
      <c r="H24" s="507"/>
      <c r="I24" s="89"/>
      <c r="J24" s="593"/>
      <c r="K24" s="84">
        <v>6</v>
      </c>
      <c r="L24">
        <v>562443</v>
      </c>
      <c r="M24">
        <v>473557</v>
      </c>
      <c r="N24" s="47">
        <f t="shared" si="2"/>
        <v>88886</v>
      </c>
      <c r="O24" s="146">
        <f t="shared" si="3"/>
        <v>15.803556982663133</v>
      </c>
      <c r="Q24" s="90"/>
      <c r="R24" s="593"/>
      <c r="S24" s="84">
        <v>6</v>
      </c>
      <c r="T24">
        <v>568607</v>
      </c>
      <c r="U24">
        <v>489009</v>
      </c>
      <c r="V24" s="47">
        <f t="shared" si="4"/>
        <v>79598</v>
      </c>
      <c r="W24" s="513">
        <f t="shared" si="5"/>
        <v>13.998772438608739</v>
      </c>
    </row>
    <row r="25" spans="1:23" ht="15" thickBot="1" x14ac:dyDescent="0.35">
      <c r="A25" s="83"/>
      <c r="B25" s="593"/>
      <c r="C25" s="84">
        <v>7</v>
      </c>
      <c r="D25">
        <v>518957</v>
      </c>
      <c r="E25">
        <v>327108</v>
      </c>
      <c r="F25" s="47">
        <f t="shared" si="0"/>
        <v>191849</v>
      </c>
      <c r="G25" s="146">
        <f t="shared" si="1"/>
        <v>36.968188115778375</v>
      </c>
      <c r="H25" s="507"/>
      <c r="I25" s="89"/>
      <c r="J25" s="593"/>
      <c r="K25" s="84">
        <v>7</v>
      </c>
      <c r="L25">
        <v>564815</v>
      </c>
      <c r="M25">
        <v>472593</v>
      </c>
      <c r="N25" s="47">
        <f t="shared" si="2"/>
        <v>92222</v>
      </c>
      <c r="O25" s="146">
        <f t="shared" si="3"/>
        <v>16.327824154811751</v>
      </c>
      <c r="Q25" s="90"/>
      <c r="R25" s="593"/>
      <c r="S25" s="84">
        <v>7</v>
      </c>
      <c r="T25">
        <v>635348</v>
      </c>
      <c r="U25">
        <v>559888</v>
      </c>
      <c r="V25" s="47">
        <f t="shared" si="4"/>
        <v>75460</v>
      </c>
      <c r="W25" s="513">
        <f t="shared" si="5"/>
        <v>11.876955621171389</v>
      </c>
    </row>
    <row r="26" spans="1:23" ht="15" thickBot="1" x14ac:dyDescent="0.35">
      <c r="A26" s="83"/>
      <c r="B26" s="594"/>
      <c r="C26" s="85">
        <v>8</v>
      </c>
      <c r="D26">
        <v>501079</v>
      </c>
      <c r="E26">
        <v>318242</v>
      </c>
      <c r="F26" s="50">
        <f t="shared" si="0"/>
        <v>182837</v>
      </c>
      <c r="G26" s="146">
        <f t="shared" si="1"/>
        <v>36.488657477164274</v>
      </c>
      <c r="H26" s="507"/>
      <c r="I26" s="89"/>
      <c r="J26" s="594"/>
      <c r="K26" s="85">
        <v>8</v>
      </c>
      <c r="L26">
        <v>557327</v>
      </c>
      <c r="M26">
        <v>460428</v>
      </c>
      <c r="N26" s="50">
        <f t="shared" si="2"/>
        <v>96899</v>
      </c>
      <c r="O26" s="146">
        <f t="shared" si="3"/>
        <v>17.386381783046577</v>
      </c>
      <c r="Q26" s="90"/>
      <c r="R26" s="594"/>
      <c r="S26" s="85">
        <v>8</v>
      </c>
      <c r="T26">
        <v>635348</v>
      </c>
      <c r="U26">
        <v>495118</v>
      </c>
      <c r="V26" s="50">
        <f t="shared" si="4"/>
        <v>140230</v>
      </c>
      <c r="W26" s="513">
        <f t="shared" si="5"/>
        <v>22.071368761686507</v>
      </c>
    </row>
    <row r="27" spans="1:23" ht="15" customHeight="1" thickBot="1" x14ac:dyDescent="0.35">
      <c r="A27" s="83"/>
      <c r="B27" s="589" t="s">
        <v>1216</v>
      </c>
      <c r="C27" s="82">
        <v>1</v>
      </c>
      <c r="D27">
        <v>593627</v>
      </c>
      <c r="E27">
        <v>356884</v>
      </c>
      <c r="F27" s="49">
        <f t="shared" si="0"/>
        <v>236743</v>
      </c>
      <c r="G27" s="146">
        <f t="shared" si="1"/>
        <v>39.88076687886501</v>
      </c>
      <c r="I27" s="89"/>
      <c r="J27" s="589" t="s">
        <v>1216</v>
      </c>
      <c r="K27" s="82">
        <v>1</v>
      </c>
      <c r="L27">
        <v>560890</v>
      </c>
      <c r="M27">
        <v>494055</v>
      </c>
      <c r="N27" s="49">
        <f t="shared" si="2"/>
        <v>66835</v>
      </c>
      <c r="O27" s="146">
        <f t="shared" si="3"/>
        <v>11.915883684857993</v>
      </c>
      <c r="Q27" s="90"/>
      <c r="R27" s="589" t="s">
        <v>1216</v>
      </c>
      <c r="S27" s="82">
        <v>1</v>
      </c>
      <c r="T27">
        <v>634087</v>
      </c>
      <c r="U27">
        <v>594789</v>
      </c>
      <c r="V27" s="49">
        <f t="shared" si="4"/>
        <v>39298</v>
      </c>
      <c r="W27" s="513">
        <f t="shared" si="5"/>
        <v>6.1975722574347056</v>
      </c>
    </row>
    <row r="28" spans="1:23" ht="15" thickBot="1" x14ac:dyDescent="0.35">
      <c r="A28" s="83"/>
      <c r="B28" s="590"/>
      <c r="C28" s="84">
        <v>2</v>
      </c>
      <c r="D28">
        <v>622717</v>
      </c>
      <c r="E28">
        <v>356811</v>
      </c>
      <c r="F28" s="47">
        <f t="shared" si="0"/>
        <v>265906</v>
      </c>
      <c r="G28" s="146">
        <f t="shared" si="1"/>
        <v>42.700937986276273</v>
      </c>
      <c r="I28" s="89"/>
      <c r="J28" s="590"/>
      <c r="K28" s="84">
        <v>2</v>
      </c>
      <c r="L28">
        <v>592654</v>
      </c>
      <c r="M28">
        <v>568900</v>
      </c>
      <c r="N28" s="47">
        <f t="shared" si="2"/>
        <v>23754</v>
      </c>
      <c r="O28" s="146">
        <f t="shared" si="3"/>
        <v>4.0080721635220549</v>
      </c>
      <c r="Q28" s="90"/>
      <c r="R28" s="590"/>
      <c r="S28" s="84">
        <v>2</v>
      </c>
      <c r="T28">
        <v>576053</v>
      </c>
      <c r="U28">
        <v>493533</v>
      </c>
      <c r="V28" s="47">
        <f t="shared" si="4"/>
        <v>82520</v>
      </c>
      <c r="W28" s="513">
        <f t="shared" si="5"/>
        <v>14.325070783417498</v>
      </c>
    </row>
    <row r="29" spans="1:23" ht="15" thickBot="1" x14ac:dyDescent="0.35">
      <c r="A29" s="83"/>
      <c r="B29" s="590"/>
      <c r="C29" s="84">
        <v>3</v>
      </c>
      <c r="D29">
        <v>610165</v>
      </c>
      <c r="E29">
        <v>363448</v>
      </c>
      <c r="F29" s="47">
        <f t="shared" si="0"/>
        <v>246717</v>
      </c>
      <c r="G29" s="146">
        <f t="shared" si="1"/>
        <v>40.434472642645844</v>
      </c>
      <c r="I29" s="89"/>
      <c r="J29" s="590"/>
      <c r="K29" s="84">
        <v>3</v>
      </c>
      <c r="L29">
        <v>578437</v>
      </c>
      <c r="M29">
        <v>573078</v>
      </c>
      <c r="N29" s="47">
        <f t="shared" si="2"/>
        <v>5359</v>
      </c>
      <c r="O29" s="146">
        <f t="shared" si="3"/>
        <v>0.92646217306292644</v>
      </c>
      <c r="Q29" s="90"/>
      <c r="R29" s="590"/>
      <c r="S29" s="84">
        <v>3</v>
      </c>
      <c r="T29">
        <v>561852</v>
      </c>
      <c r="U29">
        <v>481784</v>
      </c>
      <c r="V29" s="47">
        <f t="shared" si="4"/>
        <v>80068</v>
      </c>
      <c r="W29" s="513">
        <f t="shared" si="5"/>
        <v>14.250727949709177</v>
      </c>
    </row>
    <row r="30" spans="1:23" ht="15" thickBot="1" x14ac:dyDescent="0.35">
      <c r="A30" s="83"/>
      <c r="B30" s="590"/>
      <c r="C30" s="84">
        <v>4</v>
      </c>
      <c r="D30">
        <v>597800</v>
      </c>
      <c r="E30">
        <v>340349</v>
      </c>
      <c r="F30" s="47">
        <f t="shared" si="0"/>
        <v>257451</v>
      </c>
      <c r="G30" s="146">
        <f t="shared" si="1"/>
        <v>43.06641017062563</v>
      </c>
      <c r="I30" s="89"/>
      <c r="J30" s="590"/>
      <c r="K30" s="84">
        <v>4</v>
      </c>
      <c r="L30">
        <v>580344</v>
      </c>
      <c r="M30">
        <v>497944</v>
      </c>
      <c r="N30" s="47">
        <f t="shared" si="2"/>
        <v>82400</v>
      </c>
      <c r="O30" s="146">
        <f t="shared" si="3"/>
        <v>14.198475387011841</v>
      </c>
      <c r="Q30" s="90"/>
      <c r="R30" s="590"/>
      <c r="S30" s="84">
        <v>4</v>
      </c>
      <c r="T30">
        <v>529703</v>
      </c>
      <c r="U30">
        <v>445410</v>
      </c>
      <c r="V30" s="47">
        <f t="shared" si="4"/>
        <v>84293</v>
      </c>
      <c r="W30" s="513">
        <f t="shared" si="5"/>
        <v>15.913257051593064</v>
      </c>
    </row>
    <row r="31" spans="1:23" ht="15" thickBot="1" x14ac:dyDescent="0.35">
      <c r="A31" s="83"/>
      <c r="B31" s="590"/>
      <c r="C31" s="84">
        <v>5</v>
      </c>
      <c r="D31">
        <v>607585</v>
      </c>
      <c r="E31">
        <v>320082</v>
      </c>
      <c r="F31" s="47">
        <f t="shared" si="0"/>
        <v>287503</v>
      </c>
      <c r="G31" s="146">
        <f t="shared" si="1"/>
        <v>47.318975945752442</v>
      </c>
      <c r="I31" s="89"/>
      <c r="J31" s="590"/>
      <c r="K31" s="84">
        <v>5</v>
      </c>
      <c r="L31">
        <v>601068</v>
      </c>
      <c r="M31">
        <v>506562</v>
      </c>
      <c r="N31" s="47">
        <f t="shared" si="2"/>
        <v>94506</v>
      </c>
      <c r="O31" s="146">
        <f t="shared" si="3"/>
        <v>15.723013036794505</v>
      </c>
      <c r="Q31" s="90"/>
      <c r="R31" s="590"/>
      <c r="S31" s="84">
        <v>5</v>
      </c>
      <c r="T31">
        <v>537699</v>
      </c>
      <c r="U31">
        <v>402456</v>
      </c>
      <c r="V31" s="47">
        <f t="shared" si="4"/>
        <v>135243</v>
      </c>
      <c r="W31" s="513">
        <f t="shared" si="5"/>
        <v>25.152176217549222</v>
      </c>
    </row>
    <row r="32" spans="1:23" ht="15" thickBot="1" x14ac:dyDescent="0.35">
      <c r="A32" s="83"/>
      <c r="B32" s="590"/>
      <c r="C32" s="84">
        <v>6</v>
      </c>
      <c r="D32">
        <v>604842</v>
      </c>
      <c r="E32">
        <v>402089</v>
      </c>
      <c r="F32" s="47">
        <f t="shared" si="0"/>
        <v>202753</v>
      </c>
      <c r="G32" s="146">
        <f t="shared" si="1"/>
        <v>33.521646975573788</v>
      </c>
      <c r="I32" s="89"/>
      <c r="J32" s="590"/>
      <c r="K32" s="93">
        <v>6</v>
      </c>
      <c r="L32">
        <v>599304</v>
      </c>
      <c r="M32">
        <v>488157</v>
      </c>
      <c r="N32" s="47">
        <f t="shared" si="2"/>
        <v>111147</v>
      </c>
      <c r="O32" s="146">
        <f t="shared" si="3"/>
        <v>18.546013375515599</v>
      </c>
      <c r="Q32" s="90"/>
      <c r="R32" s="590"/>
      <c r="S32" s="84">
        <v>6</v>
      </c>
      <c r="T32">
        <v>627672</v>
      </c>
      <c r="U32">
        <v>526006</v>
      </c>
      <c r="V32" s="47">
        <f t="shared" si="4"/>
        <v>101666</v>
      </c>
      <c r="W32" s="513">
        <f t="shared" si="5"/>
        <v>16.197313246408953</v>
      </c>
    </row>
    <row r="33" spans="1:23" ht="15" thickBot="1" x14ac:dyDescent="0.35">
      <c r="A33" s="83"/>
      <c r="B33" s="590"/>
      <c r="C33" s="84">
        <v>7</v>
      </c>
      <c r="D33">
        <v>600737</v>
      </c>
      <c r="E33">
        <v>353293</v>
      </c>
      <c r="F33" s="47">
        <f t="shared" si="0"/>
        <v>247444</v>
      </c>
      <c r="G33" s="146">
        <f t="shared" si="1"/>
        <v>41.190071528805447</v>
      </c>
      <c r="I33" s="89"/>
      <c r="J33" s="590"/>
      <c r="K33" s="93">
        <v>7</v>
      </c>
      <c r="L33">
        <v>589218</v>
      </c>
      <c r="M33">
        <v>480957</v>
      </c>
      <c r="N33" s="47">
        <f t="shared" si="2"/>
        <v>108261</v>
      </c>
      <c r="O33" s="146">
        <f t="shared" si="3"/>
        <v>18.373674938647497</v>
      </c>
      <c r="Q33" s="90"/>
      <c r="R33" s="590"/>
      <c r="S33" s="84">
        <v>7</v>
      </c>
      <c r="T33">
        <v>627672</v>
      </c>
      <c r="U33">
        <v>467595</v>
      </c>
      <c r="V33" s="47">
        <f t="shared" si="4"/>
        <v>160077</v>
      </c>
      <c r="W33" s="513">
        <f t="shared" si="5"/>
        <v>25.503288341681639</v>
      </c>
    </row>
    <row r="34" spans="1:23" ht="15" thickBot="1" x14ac:dyDescent="0.35">
      <c r="A34" s="83"/>
      <c r="B34" s="591"/>
      <c r="C34" s="85">
        <v>8</v>
      </c>
      <c r="D34">
        <v>576319</v>
      </c>
      <c r="E34">
        <v>382573</v>
      </c>
      <c r="F34" s="50">
        <f t="shared" si="0"/>
        <v>193746</v>
      </c>
      <c r="G34" s="146">
        <f t="shared" si="1"/>
        <v>33.617840119794771</v>
      </c>
      <c r="I34" s="89"/>
      <c r="J34" s="591"/>
      <c r="K34" s="85">
        <v>8</v>
      </c>
      <c r="L34">
        <v>533396</v>
      </c>
      <c r="M34">
        <v>450827</v>
      </c>
      <c r="N34" s="50">
        <f t="shared" si="2"/>
        <v>82569</v>
      </c>
      <c r="O34" s="146">
        <f t="shared" si="3"/>
        <v>15.479868615437686</v>
      </c>
      <c r="Q34" s="90"/>
      <c r="R34" s="591"/>
      <c r="S34" s="85">
        <v>8</v>
      </c>
      <c r="T34">
        <v>572770</v>
      </c>
      <c r="U34">
        <v>440784</v>
      </c>
      <c r="V34" s="50">
        <f t="shared" si="4"/>
        <v>131986</v>
      </c>
      <c r="W34" s="513">
        <f t="shared" si="5"/>
        <v>23.043455488241353</v>
      </c>
    </row>
    <row r="35" spans="1:23" ht="15" customHeight="1" thickBot="1" x14ac:dyDescent="0.35">
      <c r="A35" s="83"/>
      <c r="B35" s="589" t="s">
        <v>1217</v>
      </c>
      <c r="C35" s="82">
        <v>1</v>
      </c>
      <c r="D35">
        <v>496997</v>
      </c>
      <c r="E35">
        <v>411955</v>
      </c>
      <c r="F35" s="49">
        <f t="shared" si="0"/>
        <v>85042</v>
      </c>
      <c r="G35" s="146">
        <f t="shared" si="1"/>
        <v>17.111169685128885</v>
      </c>
      <c r="I35" s="89"/>
      <c r="J35" s="589" t="s">
        <v>1217</v>
      </c>
      <c r="K35" s="82">
        <v>1</v>
      </c>
      <c r="L35">
        <v>605096</v>
      </c>
      <c r="M35">
        <v>520175</v>
      </c>
      <c r="N35" s="49">
        <f t="shared" si="2"/>
        <v>84921</v>
      </c>
      <c r="O35" s="146">
        <f t="shared" si="3"/>
        <v>14.034301995055328</v>
      </c>
      <c r="Q35" s="90"/>
      <c r="R35" s="589" t="s">
        <v>1217</v>
      </c>
      <c r="S35" s="82">
        <v>1</v>
      </c>
      <c r="T35">
        <v>554403</v>
      </c>
      <c r="U35">
        <v>482205</v>
      </c>
      <c r="V35" s="49">
        <f t="shared" si="4"/>
        <v>72198</v>
      </c>
      <c r="W35" s="513">
        <f t="shared" si="5"/>
        <v>13.022656803805175</v>
      </c>
    </row>
    <row r="36" spans="1:23" ht="15" thickBot="1" x14ac:dyDescent="0.35">
      <c r="A36" s="83"/>
      <c r="B36" s="590"/>
      <c r="C36" s="84">
        <v>2</v>
      </c>
      <c r="D36">
        <v>501977</v>
      </c>
      <c r="E36">
        <v>386292</v>
      </c>
      <c r="F36" s="47">
        <f t="shared" si="0"/>
        <v>115685</v>
      </c>
      <c r="G36" s="146">
        <f t="shared" si="1"/>
        <v>23.045876603908148</v>
      </c>
      <c r="I36" s="89"/>
      <c r="J36" s="590"/>
      <c r="K36" s="84">
        <v>2</v>
      </c>
      <c r="L36">
        <v>621748</v>
      </c>
      <c r="M36">
        <v>516871</v>
      </c>
      <c r="N36" s="47">
        <f t="shared" si="2"/>
        <v>104877</v>
      </c>
      <c r="O36" s="146">
        <f t="shared" si="3"/>
        <v>16.868088035667185</v>
      </c>
      <c r="Q36" s="90"/>
      <c r="R36" s="590"/>
      <c r="S36" s="84">
        <v>2</v>
      </c>
      <c r="T36">
        <v>542705</v>
      </c>
      <c r="U36">
        <v>469755</v>
      </c>
      <c r="V36" s="47">
        <f t="shared" si="4"/>
        <v>72950</v>
      </c>
      <c r="W36" s="513">
        <f t="shared" si="5"/>
        <v>13.441925171133489</v>
      </c>
    </row>
    <row r="37" spans="1:23" ht="15" thickBot="1" x14ac:dyDescent="0.35">
      <c r="A37" s="83"/>
      <c r="B37" s="590"/>
      <c r="C37" s="84">
        <v>3</v>
      </c>
      <c r="D37">
        <v>505630</v>
      </c>
      <c r="E37">
        <v>393360</v>
      </c>
      <c r="F37" s="47">
        <f t="shared" si="0"/>
        <v>112270</v>
      </c>
      <c r="G37" s="146">
        <f t="shared" si="1"/>
        <v>22.203983149733993</v>
      </c>
      <c r="I37" s="89"/>
      <c r="J37" s="590"/>
      <c r="K37" s="84">
        <v>3</v>
      </c>
      <c r="L37">
        <v>589670</v>
      </c>
      <c r="M37">
        <v>505786</v>
      </c>
      <c r="N37" s="47">
        <f t="shared" si="2"/>
        <v>83884</v>
      </c>
      <c r="O37" s="146">
        <f t="shared" si="3"/>
        <v>14.225583801109096</v>
      </c>
      <c r="Q37" s="90"/>
      <c r="R37" s="590"/>
      <c r="S37" s="84">
        <v>3</v>
      </c>
      <c r="T37">
        <v>617266</v>
      </c>
      <c r="U37">
        <v>558071</v>
      </c>
      <c r="V37" s="47">
        <f t="shared" si="4"/>
        <v>59195</v>
      </c>
      <c r="W37" s="513">
        <f t="shared" si="5"/>
        <v>9.5898688733868376</v>
      </c>
    </row>
    <row r="38" spans="1:23" ht="15" thickBot="1" x14ac:dyDescent="0.35">
      <c r="A38" s="83"/>
      <c r="B38" s="590"/>
      <c r="C38" s="84">
        <v>4</v>
      </c>
      <c r="D38">
        <v>579913</v>
      </c>
      <c r="E38">
        <v>379076</v>
      </c>
      <c r="F38" s="47">
        <f t="shared" si="0"/>
        <v>200837</v>
      </c>
      <c r="G38" s="146">
        <f t="shared" si="1"/>
        <v>34.632263805088002</v>
      </c>
      <c r="I38" s="89"/>
      <c r="J38" s="590"/>
      <c r="K38" s="84">
        <v>4</v>
      </c>
      <c r="L38">
        <v>544003</v>
      </c>
      <c r="M38">
        <v>450670</v>
      </c>
      <c r="N38" s="47">
        <f t="shared" si="2"/>
        <v>93333</v>
      </c>
      <c r="O38" s="146">
        <f t="shared" si="3"/>
        <v>17.156706856396013</v>
      </c>
      <c r="Q38" s="90"/>
      <c r="R38" s="590"/>
      <c r="S38" s="84">
        <v>4</v>
      </c>
      <c r="T38">
        <v>571659</v>
      </c>
      <c r="U38">
        <v>508474</v>
      </c>
      <c r="V38" s="47">
        <f t="shared" si="4"/>
        <v>63185</v>
      </c>
      <c r="W38" s="513">
        <f t="shared" si="5"/>
        <v>11.052917910852448</v>
      </c>
    </row>
    <row r="39" spans="1:23" ht="15" thickBot="1" x14ac:dyDescent="0.35">
      <c r="A39" s="83"/>
      <c r="B39" s="590"/>
      <c r="C39" s="84">
        <v>5</v>
      </c>
      <c r="D39">
        <v>548350</v>
      </c>
      <c r="E39">
        <v>435540</v>
      </c>
      <c r="F39" s="47">
        <f t="shared" si="0"/>
        <v>112810</v>
      </c>
      <c r="G39" s="146">
        <f t="shared" si="1"/>
        <v>20.572626971824565</v>
      </c>
      <c r="I39" s="89"/>
      <c r="J39" s="590"/>
      <c r="K39" s="84">
        <v>5</v>
      </c>
      <c r="L39">
        <v>453106</v>
      </c>
      <c r="M39">
        <v>368621</v>
      </c>
      <c r="N39" s="47">
        <f t="shared" si="2"/>
        <v>84485</v>
      </c>
      <c r="O39" s="146">
        <f t="shared" si="3"/>
        <v>18.645747352716583</v>
      </c>
      <c r="Q39" s="90"/>
      <c r="R39" s="590"/>
      <c r="S39" s="84">
        <v>5</v>
      </c>
      <c r="T39">
        <v>628454</v>
      </c>
      <c r="U39">
        <v>549847</v>
      </c>
      <c r="V39" s="47">
        <f t="shared" si="4"/>
        <v>78607</v>
      </c>
      <c r="W39" s="513">
        <f t="shared" si="5"/>
        <v>12.50799581194487</v>
      </c>
    </row>
    <row r="40" spans="1:23" ht="15" thickBot="1" x14ac:dyDescent="0.35">
      <c r="A40" s="83"/>
      <c r="B40" s="590"/>
      <c r="C40" s="84">
        <v>6</v>
      </c>
      <c r="D40">
        <v>547458</v>
      </c>
      <c r="E40">
        <v>379990</v>
      </c>
      <c r="F40" s="47">
        <f t="shared" si="0"/>
        <v>167468</v>
      </c>
      <c r="G40" s="146">
        <f t="shared" si="1"/>
        <v>30.590109195591257</v>
      </c>
      <c r="I40" s="89"/>
      <c r="J40" s="590"/>
      <c r="K40" s="84">
        <v>6</v>
      </c>
      <c r="L40">
        <v>530171</v>
      </c>
      <c r="M40">
        <v>431109</v>
      </c>
      <c r="N40" s="47">
        <f t="shared" si="2"/>
        <v>99062</v>
      </c>
      <c r="O40" s="146">
        <f t="shared" si="3"/>
        <v>18.68491486709005</v>
      </c>
      <c r="Q40" s="90"/>
      <c r="R40" s="590"/>
      <c r="S40" s="84">
        <v>6</v>
      </c>
      <c r="T40">
        <v>620454</v>
      </c>
      <c r="U40">
        <v>552898</v>
      </c>
      <c r="V40" s="47">
        <f t="shared" si="4"/>
        <v>67556</v>
      </c>
      <c r="W40" s="513">
        <f t="shared" si="5"/>
        <v>10.888156092151876</v>
      </c>
    </row>
    <row r="41" spans="1:23" ht="15" thickBot="1" x14ac:dyDescent="0.35">
      <c r="A41" s="83"/>
      <c r="B41" s="590"/>
      <c r="C41" s="84">
        <v>7</v>
      </c>
      <c r="D41">
        <v>577168</v>
      </c>
      <c r="E41">
        <v>385162</v>
      </c>
      <c r="F41" s="47">
        <f t="shared" si="0"/>
        <v>192006</v>
      </c>
      <c r="G41" s="146">
        <f t="shared" si="1"/>
        <v>33.266917084800269</v>
      </c>
      <c r="I41" s="89"/>
      <c r="J41" s="590"/>
      <c r="K41" s="84">
        <v>7</v>
      </c>
      <c r="L41">
        <v>489581</v>
      </c>
      <c r="M41">
        <v>376698</v>
      </c>
      <c r="N41" s="47">
        <f t="shared" si="2"/>
        <v>112883</v>
      </c>
      <c r="O41" s="146">
        <f t="shared" si="3"/>
        <v>23.057063080470851</v>
      </c>
      <c r="Q41" s="90"/>
      <c r="R41" s="590"/>
      <c r="S41" s="84">
        <v>7</v>
      </c>
      <c r="T41">
        <v>659099</v>
      </c>
      <c r="U41">
        <v>554545</v>
      </c>
      <c r="V41" s="47">
        <f t="shared" si="4"/>
        <v>104554</v>
      </c>
      <c r="W41" s="513">
        <f t="shared" si="5"/>
        <v>15.86317078314487</v>
      </c>
    </row>
    <row r="42" spans="1:23" ht="15" thickBot="1" x14ac:dyDescent="0.35">
      <c r="A42" s="83"/>
      <c r="B42" s="591"/>
      <c r="C42" s="85">
        <v>8</v>
      </c>
      <c r="D42">
        <v>558995</v>
      </c>
      <c r="E42">
        <v>394130</v>
      </c>
      <c r="F42" s="50">
        <f t="shared" si="0"/>
        <v>164865</v>
      </c>
      <c r="G42" s="146">
        <f t="shared" si="1"/>
        <v>29.493108167336025</v>
      </c>
      <c r="I42" s="89"/>
      <c r="J42" s="591"/>
      <c r="K42" s="85">
        <v>8</v>
      </c>
      <c r="L42">
        <v>561426</v>
      </c>
      <c r="M42">
        <v>458347</v>
      </c>
      <c r="N42" s="50">
        <f t="shared" si="2"/>
        <v>103079</v>
      </c>
      <c r="O42" s="146">
        <f t="shared" si="3"/>
        <v>18.360211319034033</v>
      </c>
      <c r="Q42" s="90"/>
      <c r="R42" s="591"/>
      <c r="S42" s="85">
        <v>8</v>
      </c>
      <c r="T42">
        <v>527675</v>
      </c>
      <c r="U42">
        <v>443667</v>
      </c>
      <c r="V42" s="50">
        <f t="shared" si="4"/>
        <v>84008</v>
      </c>
      <c r="W42" s="513">
        <f t="shared" si="5"/>
        <v>15.920405552660256</v>
      </c>
    </row>
    <row r="43" spans="1:23" ht="15" customHeight="1" thickBot="1" x14ac:dyDescent="0.35">
      <c r="A43" s="83"/>
      <c r="B43" s="589" t="s">
        <v>1218</v>
      </c>
      <c r="C43" s="82">
        <v>1</v>
      </c>
      <c r="D43">
        <v>492919</v>
      </c>
      <c r="E43">
        <v>421766</v>
      </c>
      <c r="F43" s="49">
        <f t="shared" si="0"/>
        <v>71153</v>
      </c>
      <c r="G43" s="146">
        <f t="shared" si="1"/>
        <v>14.435028878984173</v>
      </c>
      <c r="I43" s="89"/>
      <c r="J43" s="589" t="s">
        <v>1218</v>
      </c>
      <c r="K43" s="82">
        <v>1</v>
      </c>
      <c r="L43">
        <v>611111</v>
      </c>
      <c r="M43">
        <v>524201</v>
      </c>
      <c r="N43" s="49">
        <f t="shared" si="2"/>
        <v>86910</v>
      </c>
      <c r="O43" s="146">
        <f t="shared" si="3"/>
        <v>14.2216389493889</v>
      </c>
      <c r="Q43" s="90"/>
      <c r="R43" s="589" t="s">
        <v>1218</v>
      </c>
      <c r="S43" s="82">
        <v>1</v>
      </c>
      <c r="T43">
        <v>582364</v>
      </c>
      <c r="U43">
        <v>510098</v>
      </c>
      <c r="V43" s="49">
        <f t="shared" si="4"/>
        <v>72266</v>
      </c>
      <c r="W43" s="513">
        <f t="shared" si="5"/>
        <v>12.409077484185149</v>
      </c>
    </row>
    <row r="44" spans="1:23" ht="15" thickBot="1" x14ac:dyDescent="0.35">
      <c r="A44" s="83"/>
      <c r="B44" s="590"/>
      <c r="C44" s="84">
        <v>2</v>
      </c>
      <c r="D44">
        <v>491015</v>
      </c>
      <c r="E44">
        <v>455610</v>
      </c>
      <c r="F44" s="47">
        <f t="shared" si="0"/>
        <v>35405</v>
      </c>
      <c r="G44" s="146">
        <f t="shared" si="1"/>
        <v>7.2105740150504571</v>
      </c>
      <c r="I44" s="89"/>
      <c r="J44" s="590"/>
      <c r="K44" s="84">
        <v>2</v>
      </c>
      <c r="L44">
        <v>571571</v>
      </c>
      <c r="M44">
        <v>494010</v>
      </c>
      <c r="N44" s="47">
        <f t="shared" si="2"/>
        <v>77561</v>
      </c>
      <c r="O44" s="146">
        <f t="shared" si="3"/>
        <v>13.569792729162256</v>
      </c>
      <c r="Q44" s="90"/>
      <c r="R44" s="590"/>
      <c r="S44" s="84">
        <v>2</v>
      </c>
      <c r="T44">
        <v>656696</v>
      </c>
      <c r="U44">
        <v>553539</v>
      </c>
      <c r="V44" s="47">
        <f t="shared" si="4"/>
        <v>103157</v>
      </c>
      <c r="W44" s="513">
        <f t="shared" si="5"/>
        <v>15.708486118386588</v>
      </c>
    </row>
    <row r="45" spans="1:23" ht="15" thickBot="1" x14ac:dyDescent="0.35">
      <c r="A45" s="83"/>
      <c r="B45" s="590"/>
      <c r="C45" s="84">
        <v>3</v>
      </c>
      <c r="D45">
        <v>491707</v>
      </c>
      <c r="E45">
        <v>464426</v>
      </c>
      <c r="F45" s="47">
        <f t="shared" si="0"/>
        <v>27281</v>
      </c>
      <c r="G45" s="146">
        <f t="shared" si="1"/>
        <v>5.5482228237547968</v>
      </c>
      <c r="I45" s="89"/>
      <c r="J45" s="590"/>
      <c r="K45" s="84">
        <v>3</v>
      </c>
      <c r="L45">
        <v>577414</v>
      </c>
      <c r="M45">
        <v>499278</v>
      </c>
      <c r="N45" s="47">
        <f t="shared" si="2"/>
        <v>78136</v>
      </c>
      <c r="O45" s="146">
        <f t="shared" si="3"/>
        <v>13.532058453726442</v>
      </c>
      <c r="Q45" s="90"/>
      <c r="R45" s="590"/>
      <c r="S45" s="84">
        <v>3</v>
      </c>
      <c r="T45">
        <v>622332</v>
      </c>
      <c r="U45">
        <v>546022</v>
      </c>
      <c r="V45" s="47">
        <f t="shared" si="4"/>
        <v>76310</v>
      </c>
      <c r="W45" s="513">
        <f t="shared" si="5"/>
        <v>12.261943785632107</v>
      </c>
    </row>
    <row r="46" spans="1:23" ht="15" thickBot="1" x14ac:dyDescent="0.35">
      <c r="A46" s="83"/>
      <c r="B46" s="590"/>
      <c r="C46" s="84">
        <v>4</v>
      </c>
      <c r="D46">
        <v>486036</v>
      </c>
      <c r="E46">
        <v>400143</v>
      </c>
      <c r="F46" s="47">
        <f t="shared" si="0"/>
        <v>85893</v>
      </c>
      <c r="G46" s="146">
        <f t="shared" si="1"/>
        <v>17.672147742142556</v>
      </c>
      <c r="I46" s="89"/>
      <c r="J46" s="590"/>
      <c r="K46" s="84">
        <v>4</v>
      </c>
      <c r="L46">
        <v>611449</v>
      </c>
      <c r="M46">
        <v>545095</v>
      </c>
      <c r="N46" s="47">
        <f t="shared" si="2"/>
        <v>66354</v>
      </c>
      <c r="O46" s="146">
        <f t="shared" si="3"/>
        <v>10.851927143555717</v>
      </c>
      <c r="Q46" s="90"/>
      <c r="R46" s="590"/>
      <c r="S46" s="84">
        <v>4</v>
      </c>
      <c r="T46">
        <v>634475</v>
      </c>
      <c r="U46">
        <v>521914</v>
      </c>
      <c r="V46" s="47">
        <f t="shared" si="4"/>
        <v>112561</v>
      </c>
      <c r="W46" s="513">
        <f t="shared" si="5"/>
        <v>17.740809330548878</v>
      </c>
    </row>
    <row r="47" spans="1:23" ht="15" thickBot="1" x14ac:dyDescent="0.35">
      <c r="A47" s="83"/>
      <c r="B47" s="590"/>
      <c r="C47" s="84">
        <v>5</v>
      </c>
      <c r="D47">
        <v>507732</v>
      </c>
      <c r="E47">
        <v>314048</v>
      </c>
      <c r="F47" s="47">
        <f t="shared" si="0"/>
        <v>193684</v>
      </c>
      <c r="G47" s="146">
        <f t="shared" si="1"/>
        <v>38.146896394160699</v>
      </c>
      <c r="I47" s="89"/>
      <c r="J47" s="590"/>
      <c r="K47" s="84">
        <v>5</v>
      </c>
      <c r="L47">
        <v>571809</v>
      </c>
      <c r="M47">
        <v>466168</v>
      </c>
      <c r="N47" s="47">
        <f t="shared" si="2"/>
        <v>105641</v>
      </c>
      <c r="O47" s="146">
        <f t="shared" si="3"/>
        <v>18.474875351734582</v>
      </c>
      <c r="Q47" s="90"/>
      <c r="R47" s="590"/>
      <c r="S47" s="84">
        <v>5</v>
      </c>
      <c r="T47">
        <v>696107</v>
      </c>
      <c r="U47">
        <v>584746</v>
      </c>
      <c r="V47" s="47">
        <f t="shared" si="4"/>
        <v>111361</v>
      </c>
      <c r="W47" s="513">
        <f t="shared" si="5"/>
        <v>15.997684264057105</v>
      </c>
    </row>
    <row r="48" spans="1:23" ht="15" thickBot="1" x14ac:dyDescent="0.35">
      <c r="A48" s="83"/>
      <c r="B48" s="590"/>
      <c r="C48" s="84">
        <v>6</v>
      </c>
      <c r="D48">
        <v>506121</v>
      </c>
      <c r="E48">
        <v>323568</v>
      </c>
      <c r="F48" s="47">
        <f t="shared" si="0"/>
        <v>182553</v>
      </c>
      <c r="G48" s="146">
        <f t="shared" si="1"/>
        <v>36.069042778307953</v>
      </c>
      <c r="I48" s="89"/>
      <c r="J48" s="590"/>
      <c r="K48" s="84">
        <v>6</v>
      </c>
      <c r="L48">
        <v>520798</v>
      </c>
      <c r="M48">
        <v>429106</v>
      </c>
      <c r="N48" s="47">
        <f t="shared" si="2"/>
        <v>91692</v>
      </c>
      <c r="O48" s="146">
        <f t="shared" si="3"/>
        <v>17.606058395001519</v>
      </c>
      <c r="Q48" s="90"/>
      <c r="R48" s="590"/>
      <c r="S48" s="84">
        <v>6</v>
      </c>
      <c r="T48">
        <v>665308</v>
      </c>
      <c r="U48">
        <v>567216</v>
      </c>
      <c r="V48" s="47">
        <f t="shared" si="4"/>
        <v>98092</v>
      </c>
      <c r="W48" s="513">
        <f t="shared" si="5"/>
        <v>14.743847962146855</v>
      </c>
    </row>
    <row r="49" spans="1:23" ht="15" thickBot="1" x14ac:dyDescent="0.35">
      <c r="A49" s="83"/>
      <c r="B49" s="590"/>
      <c r="C49" s="84">
        <v>7</v>
      </c>
      <c r="D49">
        <v>514350</v>
      </c>
      <c r="E49">
        <v>267893</v>
      </c>
      <c r="F49" s="47">
        <f t="shared" si="0"/>
        <v>246457</v>
      </c>
      <c r="G49" s="146">
        <f t="shared" si="1"/>
        <v>47.916204918829592</v>
      </c>
      <c r="I49" s="89"/>
      <c r="J49" s="590"/>
      <c r="K49" s="84">
        <v>7</v>
      </c>
      <c r="L49">
        <v>514120</v>
      </c>
      <c r="M49">
        <v>422944</v>
      </c>
      <c r="N49" s="47">
        <f t="shared" si="2"/>
        <v>91176</v>
      </c>
      <c r="O49" s="146">
        <f t="shared" si="3"/>
        <v>17.734381078347468</v>
      </c>
      <c r="Q49" s="90"/>
      <c r="R49" s="590"/>
      <c r="S49" s="84">
        <v>7</v>
      </c>
      <c r="T49">
        <v>644860</v>
      </c>
      <c r="U49">
        <v>533985</v>
      </c>
      <c r="V49" s="47">
        <f t="shared" si="4"/>
        <v>110875</v>
      </c>
      <c r="W49" s="513">
        <f t="shared" si="5"/>
        <v>17.193654436621902</v>
      </c>
    </row>
    <row r="50" spans="1:23" ht="15" thickBot="1" x14ac:dyDescent="0.35">
      <c r="A50" s="508"/>
      <c r="B50" s="591"/>
      <c r="C50" s="85">
        <v>8</v>
      </c>
      <c r="D50">
        <v>496312</v>
      </c>
      <c r="E50">
        <v>232302</v>
      </c>
      <c r="F50" s="50">
        <f t="shared" si="0"/>
        <v>264010</v>
      </c>
      <c r="G50" s="146">
        <f t="shared" si="1"/>
        <v>53.194361611244545</v>
      </c>
      <c r="I50" s="509"/>
      <c r="J50" s="591"/>
      <c r="K50" s="85">
        <v>8</v>
      </c>
      <c r="L50">
        <v>523650</v>
      </c>
      <c r="M50">
        <v>424053</v>
      </c>
      <c r="N50" s="50">
        <f t="shared" si="2"/>
        <v>99597</v>
      </c>
      <c r="O50" s="146">
        <f t="shared" si="3"/>
        <v>19.019765110283586</v>
      </c>
      <c r="Q50" s="510"/>
      <c r="R50" s="591"/>
      <c r="S50" s="85">
        <v>8</v>
      </c>
      <c r="T50">
        <v>628947</v>
      </c>
      <c r="U50">
        <v>507155</v>
      </c>
      <c r="V50" s="50">
        <f t="shared" si="4"/>
        <v>121792</v>
      </c>
      <c r="W50" s="513">
        <f t="shared" si="5"/>
        <v>19.364429753222449</v>
      </c>
    </row>
  </sheetData>
  <mergeCells count="18">
    <mergeCell ref="B3:B10"/>
    <mergeCell ref="J3:J10"/>
    <mergeCell ref="R3:R10"/>
    <mergeCell ref="B11:B18"/>
    <mergeCell ref="J11:J18"/>
    <mergeCell ref="R11:R18"/>
    <mergeCell ref="B19:B26"/>
    <mergeCell ref="J19:J26"/>
    <mergeCell ref="R19:R26"/>
    <mergeCell ref="B27:B34"/>
    <mergeCell ref="J27:J34"/>
    <mergeCell ref="R27:R34"/>
    <mergeCell ref="B35:B42"/>
    <mergeCell ref="J35:J42"/>
    <mergeCell ref="R35:R42"/>
    <mergeCell ref="B43:B50"/>
    <mergeCell ref="J43:J50"/>
    <mergeCell ref="R43:R50"/>
  </mergeCells>
  <hyperlinks>
    <hyperlink ref="A1" location="'Table of Contents'!A1" display="Home" xr:uid="{A5871CC9-CBB7-4848-BDAB-E1EA575AF003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88D2-EC35-4F41-8247-3BFD912DD70C}">
  <dimension ref="A1:AT4"/>
  <sheetViews>
    <sheetView workbookViewId="0"/>
  </sheetViews>
  <sheetFormatPr defaultRowHeight="14.4" x14ac:dyDescent="0.3"/>
  <sheetData>
    <row r="1" spans="1:46" x14ac:dyDescent="0.3">
      <c r="A1" s="2" t="s">
        <v>52</v>
      </c>
    </row>
    <row r="2" spans="1:46" x14ac:dyDescent="0.3">
      <c r="B2" s="637" t="s">
        <v>1219</v>
      </c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637" t="s">
        <v>1220</v>
      </c>
      <c r="R2" s="637"/>
      <c r="S2" s="637"/>
      <c r="T2" s="637"/>
      <c r="U2" s="637"/>
      <c r="V2" s="637"/>
      <c r="W2" s="637"/>
      <c r="X2" s="637"/>
      <c r="Y2" s="637"/>
      <c r="Z2" s="637"/>
      <c r="AA2" s="637"/>
      <c r="AB2" s="637"/>
      <c r="AC2" s="637"/>
      <c r="AD2" s="637"/>
      <c r="AE2" s="637"/>
      <c r="AF2" s="637" t="s">
        <v>1221</v>
      </c>
      <c r="AG2" s="637"/>
      <c r="AH2" s="637"/>
      <c r="AI2" s="637"/>
      <c r="AJ2" s="637"/>
      <c r="AK2" s="637"/>
      <c r="AL2" s="637"/>
      <c r="AM2" s="637"/>
      <c r="AN2" s="637"/>
      <c r="AO2" s="637"/>
      <c r="AP2" s="637"/>
      <c r="AQ2" s="637"/>
      <c r="AR2" s="637"/>
      <c r="AS2" s="637"/>
      <c r="AT2" s="637"/>
    </row>
    <row r="3" spans="1:46" x14ac:dyDescent="0.3">
      <c r="A3" t="s">
        <v>1229</v>
      </c>
      <c r="B3" s="514">
        <v>137</v>
      </c>
      <c r="C3" s="514">
        <v>230</v>
      </c>
      <c r="D3" s="514">
        <v>232</v>
      </c>
      <c r="E3" s="514">
        <v>178</v>
      </c>
      <c r="F3" s="514">
        <v>210</v>
      </c>
      <c r="G3" s="514">
        <v>397</v>
      </c>
      <c r="H3" s="514">
        <v>391</v>
      </c>
      <c r="I3" s="514">
        <v>321</v>
      </c>
      <c r="J3" s="514">
        <v>347</v>
      </c>
      <c r="K3" s="514">
        <v>386</v>
      </c>
      <c r="L3" s="514">
        <v>194</v>
      </c>
      <c r="M3" s="514">
        <v>117</v>
      </c>
      <c r="N3" s="514">
        <v>100</v>
      </c>
      <c r="O3" s="514">
        <v>94</v>
      </c>
      <c r="P3" s="514">
        <v>85</v>
      </c>
      <c r="Q3" s="514">
        <v>308</v>
      </c>
      <c r="R3" s="514">
        <v>257</v>
      </c>
      <c r="S3" s="514">
        <v>288</v>
      </c>
      <c r="T3" s="514">
        <v>216</v>
      </c>
      <c r="U3" s="514">
        <v>226</v>
      </c>
      <c r="V3" s="515" t="s">
        <v>1222</v>
      </c>
      <c r="W3" s="515" t="s">
        <v>1223</v>
      </c>
      <c r="X3" s="514">
        <v>227</v>
      </c>
      <c r="Y3" s="514">
        <v>350</v>
      </c>
      <c r="Z3" s="514">
        <v>354</v>
      </c>
      <c r="AA3" s="514"/>
      <c r="AB3" s="514"/>
      <c r="AC3" s="514"/>
      <c r="AD3" s="514"/>
      <c r="AE3" s="514"/>
      <c r="AF3" s="514">
        <v>118</v>
      </c>
      <c r="AG3" s="514">
        <v>292</v>
      </c>
      <c r="AH3" s="514">
        <v>234</v>
      </c>
      <c r="AI3" s="514">
        <v>195</v>
      </c>
      <c r="AJ3" s="514">
        <v>171</v>
      </c>
      <c r="AK3" s="514">
        <v>373</v>
      </c>
      <c r="AL3" s="515" t="s">
        <v>1224</v>
      </c>
      <c r="AM3" s="514">
        <v>330</v>
      </c>
      <c r="AN3" s="514">
        <v>244</v>
      </c>
      <c r="AO3" s="514">
        <v>314</v>
      </c>
      <c r="AP3" s="514">
        <v>145</v>
      </c>
      <c r="AQ3" s="514">
        <v>234</v>
      </c>
      <c r="AR3" s="514">
        <v>166</v>
      </c>
      <c r="AS3" s="514">
        <v>172</v>
      </c>
      <c r="AT3" s="514">
        <v>184</v>
      </c>
    </row>
    <row r="4" spans="1:46" x14ac:dyDescent="0.3">
      <c r="A4" t="s">
        <v>130</v>
      </c>
      <c r="B4" s="514">
        <v>293</v>
      </c>
      <c r="C4" s="514">
        <v>379</v>
      </c>
      <c r="D4" s="514">
        <v>551</v>
      </c>
      <c r="E4" s="515" t="s">
        <v>1225</v>
      </c>
      <c r="F4" s="514">
        <v>364</v>
      </c>
      <c r="G4" s="515" t="s">
        <v>1226</v>
      </c>
      <c r="H4" s="514">
        <v>245</v>
      </c>
      <c r="I4" s="514">
        <v>264</v>
      </c>
      <c r="J4" s="514">
        <v>361</v>
      </c>
      <c r="K4" s="514">
        <v>246</v>
      </c>
      <c r="L4" s="514">
        <v>665</v>
      </c>
      <c r="M4" s="514">
        <v>603</v>
      </c>
      <c r="N4" s="514">
        <v>529</v>
      </c>
      <c r="O4" s="514">
        <v>395</v>
      </c>
      <c r="P4" s="514">
        <v>296</v>
      </c>
      <c r="Q4" s="514">
        <v>278</v>
      </c>
      <c r="R4" s="514">
        <v>263</v>
      </c>
      <c r="S4" s="514">
        <v>220</v>
      </c>
      <c r="T4" s="514">
        <v>131</v>
      </c>
      <c r="U4" s="514">
        <v>212</v>
      </c>
      <c r="V4" s="514">
        <v>293</v>
      </c>
      <c r="W4" s="515" t="s">
        <v>1227</v>
      </c>
      <c r="X4" s="514">
        <v>345</v>
      </c>
      <c r="Y4" s="514">
        <v>332</v>
      </c>
      <c r="Z4" s="514">
        <v>347</v>
      </c>
      <c r="AA4" s="514">
        <v>355</v>
      </c>
      <c r="AB4" s="514">
        <v>231</v>
      </c>
      <c r="AC4" s="514">
        <v>309</v>
      </c>
      <c r="AD4" s="514">
        <v>316</v>
      </c>
      <c r="AE4" s="514">
        <v>228</v>
      </c>
      <c r="AF4" s="514">
        <v>297</v>
      </c>
      <c r="AG4" s="515" t="s">
        <v>1228</v>
      </c>
      <c r="AH4" s="514">
        <v>441</v>
      </c>
      <c r="AI4" s="514">
        <v>357</v>
      </c>
      <c r="AJ4" s="514">
        <v>337</v>
      </c>
      <c r="AK4" s="514">
        <v>68</v>
      </c>
      <c r="AL4" s="514">
        <v>64</v>
      </c>
      <c r="AM4" s="514">
        <v>49</v>
      </c>
      <c r="AN4" s="514">
        <v>67</v>
      </c>
      <c r="AO4" s="514">
        <v>85</v>
      </c>
      <c r="AP4" s="514">
        <v>73</v>
      </c>
      <c r="AQ4" s="514">
        <v>45</v>
      </c>
      <c r="AR4" s="514">
        <v>90</v>
      </c>
      <c r="AS4" s="514">
        <v>58</v>
      </c>
      <c r="AT4" s="514">
        <v>71</v>
      </c>
    </row>
  </sheetData>
  <mergeCells count="3">
    <mergeCell ref="B2:P2"/>
    <mergeCell ref="Q2:AE2"/>
    <mergeCell ref="AF2:AT2"/>
  </mergeCells>
  <hyperlinks>
    <hyperlink ref="A1" location="'Table of Contents'!A1" display="Home" xr:uid="{BD9BF6EE-04D2-4CBB-8FF1-EC4EB71E124F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B937-0DD3-4E50-BC79-3222E2A28393}">
  <dimension ref="A1:AJ69"/>
  <sheetViews>
    <sheetView workbookViewId="0"/>
  </sheetViews>
  <sheetFormatPr defaultRowHeight="14.4" x14ac:dyDescent="0.3"/>
  <cols>
    <col min="1" max="1" width="9.6640625" bestFit="1" customWidth="1"/>
    <col min="14" max="14" width="9.6640625" bestFit="1" customWidth="1"/>
  </cols>
  <sheetData>
    <row r="1" spans="1:25" x14ac:dyDescent="0.3">
      <c r="A1" s="2" t="s">
        <v>52</v>
      </c>
    </row>
    <row r="2" spans="1:25" ht="18" x14ac:dyDescent="0.35">
      <c r="A2" s="516" t="s">
        <v>1230</v>
      </c>
      <c r="B2" s="517" t="s">
        <v>1231</v>
      </c>
      <c r="C2" s="518" t="s">
        <v>1232</v>
      </c>
      <c r="N2" s="516" t="s">
        <v>1230</v>
      </c>
      <c r="O2" s="517" t="s">
        <v>1231</v>
      </c>
      <c r="P2" s="518" t="s">
        <v>1233</v>
      </c>
    </row>
    <row r="3" spans="1:25" x14ac:dyDescent="0.3">
      <c r="A3" s="519">
        <v>45019</v>
      </c>
      <c r="B3" s="520">
        <v>3</v>
      </c>
      <c r="C3" s="521">
        <v>57.962168999999996</v>
      </c>
      <c r="D3" s="521">
        <v>73.585968500000007</v>
      </c>
      <c r="E3" s="521">
        <v>86.882706000000013</v>
      </c>
      <c r="F3" s="521">
        <v>40.760543999999996</v>
      </c>
      <c r="G3" s="521">
        <v>88.567636499999978</v>
      </c>
      <c r="H3" s="521">
        <v>90.725624999999994</v>
      </c>
      <c r="I3" s="521">
        <v>93.819369999999978</v>
      </c>
      <c r="J3" s="521">
        <v>102.85733249999998</v>
      </c>
      <c r="K3" s="521">
        <v>86.028075000000015</v>
      </c>
      <c r="L3" s="521">
        <v>79.648498499999988</v>
      </c>
      <c r="N3" s="519">
        <v>45019</v>
      </c>
      <c r="O3" s="520">
        <v>3</v>
      </c>
      <c r="P3" s="521">
        <v>58.621664500000009</v>
      </c>
      <c r="Q3" s="521">
        <v>86.564608000000007</v>
      </c>
      <c r="R3" s="521">
        <v>77.841571999999999</v>
      </c>
      <c r="S3" s="521">
        <v>67.326336000000012</v>
      </c>
      <c r="T3" s="521">
        <v>91.610028</v>
      </c>
      <c r="U3" s="521">
        <v>69.761874999999989</v>
      </c>
      <c r="V3" s="521">
        <v>48.622187499999995</v>
      </c>
      <c r="W3" s="521">
        <v>55.084324500000008</v>
      </c>
      <c r="X3" s="521">
        <v>72.213750000000005</v>
      </c>
      <c r="Y3" s="521">
        <v>96.217429499999994</v>
      </c>
    </row>
    <row r="4" spans="1:25" x14ac:dyDescent="0.3">
      <c r="A4" s="519">
        <v>45021</v>
      </c>
      <c r="B4" s="520">
        <v>5</v>
      </c>
      <c r="C4" s="521">
        <v>68.073524999999989</v>
      </c>
      <c r="D4" s="521">
        <v>72.297499999999999</v>
      </c>
      <c r="E4" s="521">
        <v>56.453999999999994</v>
      </c>
      <c r="F4" s="521">
        <v>55.180890000000012</v>
      </c>
      <c r="G4" s="521">
        <v>70.488974500000012</v>
      </c>
      <c r="H4" s="521">
        <v>105.300528</v>
      </c>
      <c r="I4" s="521">
        <v>91.904228000000003</v>
      </c>
      <c r="J4" s="521">
        <v>82.232503999999992</v>
      </c>
      <c r="K4" s="521">
        <v>106.50239999999999</v>
      </c>
      <c r="L4" s="521">
        <v>72.847912500000007</v>
      </c>
      <c r="N4" s="519">
        <v>45021</v>
      </c>
      <c r="O4" s="520">
        <v>5</v>
      </c>
      <c r="P4" s="521">
        <v>79.477760000000004</v>
      </c>
      <c r="Q4" s="521">
        <v>91.759066000000004</v>
      </c>
      <c r="R4" s="521">
        <v>69.756004000000004</v>
      </c>
      <c r="S4" s="521">
        <v>64.012032000000005</v>
      </c>
      <c r="T4" s="521">
        <v>79.619782499999999</v>
      </c>
      <c r="U4" s="521">
        <v>50.782140000000005</v>
      </c>
      <c r="V4" s="521">
        <v>53.5824</v>
      </c>
      <c r="W4" s="521">
        <v>61.129745500000006</v>
      </c>
      <c r="X4" s="521">
        <v>72.973872000000014</v>
      </c>
      <c r="Y4" s="521">
        <v>70.784999999999997</v>
      </c>
    </row>
    <row r="5" spans="1:25" x14ac:dyDescent="0.3">
      <c r="A5" s="519">
        <v>45023</v>
      </c>
      <c r="B5" s="520">
        <v>7</v>
      </c>
      <c r="C5" s="521">
        <v>72.385829999999999</v>
      </c>
      <c r="D5" s="521">
        <v>83.630069999999989</v>
      </c>
      <c r="E5" s="521">
        <v>63.677680000000002</v>
      </c>
      <c r="F5" s="521">
        <v>78.337872500000003</v>
      </c>
      <c r="G5" s="521">
        <v>89.273855999999995</v>
      </c>
      <c r="H5" s="521">
        <v>76.245715500000003</v>
      </c>
      <c r="I5" s="521">
        <v>97.179637499999984</v>
      </c>
      <c r="J5" s="521">
        <v>91.706490000000002</v>
      </c>
      <c r="K5" s="521">
        <v>87.966463999999988</v>
      </c>
      <c r="L5" s="521">
        <v>72.560709000000003</v>
      </c>
      <c r="N5" s="519">
        <v>45023</v>
      </c>
      <c r="O5" s="520">
        <v>7</v>
      </c>
      <c r="P5" s="521">
        <v>85.093471999999991</v>
      </c>
      <c r="Q5" s="521">
        <v>85.857075000000009</v>
      </c>
      <c r="R5" s="521">
        <v>71.977767999999998</v>
      </c>
      <c r="S5" s="521">
        <v>43.949018000000009</v>
      </c>
      <c r="T5" s="521">
        <v>91.152225000000016</v>
      </c>
      <c r="U5" s="521">
        <v>68.348311500000008</v>
      </c>
      <c r="V5" s="521">
        <v>75.865895999999978</v>
      </c>
      <c r="W5" s="521">
        <v>77.674530000000004</v>
      </c>
      <c r="X5" s="521">
        <v>95.173463999999981</v>
      </c>
      <c r="Y5" s="521">
        <v>71.13063600000001</v>
      </c>
    </row>
    <row r="6" spans="1:25" x14ac:dyDescent="0.3">
      <c r="A6" s="519">
        <v>45026</v>
      </c>
      <c r="B6" s="520">
        <v>10</v>
      </c>
      <c r="C6" s="521">
        <v>86.070949999999982</v>
      </c>
      <c r="D6" s="521">
        <v>95.091605000000015</v>
      </c>
      <c r="E6" s="521">
        <v>91.416095999999996</v>
      </c>
      <c r="F6" s="521">
        <v>99.732441999999992</v>
      </c>
      <c r="G6" s="521">
        <v>78.208168500000014</v>
      </c>
      <c r="H6" s="521">
        <v>80.832592999999989</v>
      </c>
      <c r="I6" s="521">
        <v>94.289224499999989</v>
      </c>
      <c r="J6" s="521">
        <v>97.129865500000008</v>
      </c>
      <c r="K6" s="521">
        <v>97.179637499999984</v>
      </c>
      <c r="L6" s="521">
        <v>73.241255500000008</v>
      </c>
      <c r="N6" s="519">
        <v>45026</v>
      </c>
      <c r="O6" s="520">
        <v>10</v>
      </c>
      <c r="P6" s="521">
        <v>67.811620499999975</v>
      </c>
      <c r="Q6" s="521">
        <v>55.408905999999988</v>
      </c>
      <c r="R6" s="521">
        <v>67.801856000000015</v>
      </c>
      <c r="S6" s="521">
        <v>58.560975000000006</v>
      </c>
      <c r="T6" s="521">
        <v>127.98635849999999</v>
      </c>
      <c r="U6" s="521">
        <v>68.818749999999994</v>
      </c>
      <c r="V6" s="521">
        <v>97.581581999999997</v>
      </c>
      <c r="W6" s="521">
        <v>90.202680000000001</v>
      </c>
      <c r="X6" s="521">
        <v>93.647061000000008</v>
      </c>
      <c r="Y6" s="521">
        <v>80.845859499999989</v>
      </c>
    </row>
    <row r="7" spans="1:25" x14ac:dyDescent="0.3">
      <c r="A7" s="519">
        <v>45028</v>
      </c>
      <c r="B7" s="520">
        <v>12</v>
      </c>
      <c r="C7" s="521">
        <v>84.044111000000001</v>
      </c>
      <c r="D7" s="521">
        <v>95.862923999999992</v>
      </c>
      <c r="E7" s="521">
        <v>79.998863499999985</v>
      </c>
      <c r="F7" s="521">
        <v>82.591744000000006</v>
      </c>
      <c r="G7" s="521">
        <v>107.666832</v>
      </c>
      <c r="H7" s="521">
        <v>106.38719000000002</v>
      </c>
      <c r="I7" s="521">
        <v>89.447813999999994</v>
      </c>
      <c r="J7" s="521">
        <v>86.915071999999995</v>
      </c>
      <c r="K7" s="521">
        <v>123.827704</v>
      </c>
      <c r="L7" s="521">
        <v>95.243455999999995</v>
      </c>
      <c r="N7" s="519">
        <v>45028</v>
      </c>
      <c r="O7" s="520">
        <v>12</v>
      </c>
      <c r="P7" s="521">
        <v>98.263593500000013</v>
      </c>
      <c r="Q7" s="521">
        <v>81.025824</v>
      </c>
      <c r="R7" s="521">
        <v>76.791924000000009</v>
      </c>
      <c r="S7" s="521">
        <v>69.613130500000011</v>
      </c>
      <c r="T7" s="521">
        <v>107.54464250000001</v>
      </c>
      <c r="U7" s="521">
        <v>72.959964000000014</v>
      </c>
      <c r="V7" s="521">
        <v>85.033840499999997</v>
      </c>
      <c r="W7" s="521">
        <v>77.526151999999996</v>
      </c>
      <c r="X7" s="521">
        <v>94.225039999999993</v>
      </c>
      <c r="Y7" s="521">
        <v>86.317487999999997</v>
      </c>
    </row>
    <row r="8" spans="1:25" x14ac:dyDescent="0.3">
      <c r="A8" s="522">
        <v>45030</v>
      </c>
      <c r="B8" s="523">
        <v>14</v>
      </c>
      <c r="C8" s="521">
        <v>92.7</v>
      </c>
      <c r="D8" s="521">
        <v>76.32125400000001</v>
      </c>
      <c r="E8" s="521">
        <v>124.27338400000001</v>
      </c>
      <c r="F8" s="521">
        <v>109.58844149999999</v>
      </c>
      <c r="G8" s="521">
        <v>106.96454999999999</v>
      </c>
      <c r="H8" s="521">
        <v>101.02313000000002</v>
      </c>
      <c r="I8" s="521">
        <v>85.607056</v>
      </c>
      <c r="J8" s="521">
        <v>92.51</v>
      </c>
      <c r="K8" s="521">
        <v>108.3434</v>
      </c>
      <c r="L8" s="521">
        <v>87.494890499999997</v>
      </c>
      <c r="N8" s="522">
        <v>45030</v>
      </c>
      <c r="O8" s="523">
        <v>14</v>
      </c>
      <c r="P8" s="521">
        <v>98.979140000000001</v>
      </c>
      <c r="Q8" s="521">
        <v>84.390249999999995</v>
      </c>
      <c r="R8" s="521">
        <v>81.384847999999991</v>
      </c>
      <c r="S8" s="521">
        <v>71.888096000000004</v>
      </c>
      <c r="T8" s="521">
        <v>94.140000000000015</v>
      </c>
      <c r="U8" s="521">
        <v>77.108696500000008</v>
      </c>
      <c r="V8" s="521">
        <v>87.3</v>
      </c>
      <c r="W8" s="521">
        <v>58.039091999999989</v>
      </c>
      <c r="X8" s="521">
        <v>88.439723499999999</v>
      </c>
      <c r="Y8" s="524">
        <v>81.293760000000006</v>
      </c>
    </row>
    <row r="9" spans="1:25" x14ac:dyDescent="0.3">
      <c r="A9" s="522">
        <v>45033</v>
      </c>
      <c r="B9" s="523">
        <v>17</v>
      </c>
      <c r="C9" s="521">
        <v>103.79621999999999</v>
      </c>
      <c r="D9" s="521">
        <v>93.519387500000008</v>
      </c>
      <c r="E9" s="521">
        <v>113.04960000000001</v>
      </c>
      <c r="F9" s="521">
        <v>113.02443</v>
      </c>
      <c r="G9" s="521">
        <v>102.68808750000001</v>
      </c>
      <c r="H9" s="521">
        <v>102.9996</v>
      </c>
      <c r="I9" s="521">
        <v>118.35678399999998</v>
      </c>
      <c r="J9" s="521">
        <v>102.7195425</v>
      </c>
      <c r="K9" s="521">
        <v>105.9920235</v>
      </c>
      <c r="L9" s="521">
        <v>87.351472999999999</v>
      </c>
      <c r="N9" s="522">
        <v>45033</v>
      </c>
      <c r="O9" s="523">
        <v>17</v>
      </c>
      <c r="P9" s="521">
        <v>97.862299999999976</v>
      </c>
      <c r="Q9" s="521">
        <v>82.253455500000001</v>
      </c>
      <c r="R9" s="521">
        <v>92.835335999999998</v>
      </c>
      <c r="S9" s="521">
        <v>85.535052000000007</v>
      </c>
      <c r="T9" s="521">
        <v>112.1129105</v>
      </c>
      <c r="U9" s="521">
        <v>88.193452499999992</v>
      </c>
      <c r="V9" s="521">
        <v>106.28122500000002</v>
      </c>
      <c r="W9" s="521">
        <v>95.216976000000003</v>
      </c>
      <c r="X9" s="521">
        <v>97.911990000000017</v>
      </c>
      <c r="Y9" s="521">
        <v>93.290800000000019</v>
      </c>
    </row>
    <row r="10" spans="1:25" x14ac:dyDescent="0.3">
      <c r="A10" s="522">
        <v>45035</v>
      </c>
      <c r="B10" s="523">
        <v>19</v>
      </c>
      <c r="C10" s="521">
        <v>112.20803199999999</v>
      </c>
      <c r="D10" s="521">
        <v>125.16699799999998</v>
      </c>
      <c r="E10" s="521">
        <v>118.19638749999999</v>
      </c>
      <c r="F10" s="521">
        <v>110.85915149999998</v>
      </c>
      <c r="G10" s="521">
        <v>105.03900599999997</v>
      </c>
      <c r="H10" s="521">
        <v>113.63612800000003</v>
      </c>
      <c r="I10" s="521">
        <v>111.6469985</v>
      </c>
      <c r="J10" s="521">
        <v>129.79268999999999</v>
      </c>
      <c r="K10" s="521">
        <v>135.81620800000002</v>
      </c>
      <c r="L10" s="521">
        <v>91.386408000000003</v>
      </c>
      <c r="N10" s="522">
        <v>45035</v>
      </c>
      <c r="O10" s="523">
        <v>19</v>
      </c>
      <c r="P10" s="521">
        <v>125.82568350000001</v>
      </c>
      <c r="Q10" s="521">
        <v>86.656298000000007</v>
      </c>
      <c r="R10" s="521">
        <v>90.860737499999985</v>
      </c>
      <c r="S10" s="521">
        <v>94.270180499999981</v>
      </c>
      <c r="T10" s="521">
        <v>117.41982449999999</v>
      </c>
      <c r="U10" s="521">
        <v>80.830271999999994</v>
      </c>
      <c r="V10" s="521">
        <v>117.11615199999999</v>
      </c>
      <c r="W10" s="521">
        <v>110.78049900000001</v>
      </c>
      <c r="X10" s="521">
        <v>119.78255249999999</v>
      </c>
      <c r="Y10" s="521">
        <v>81.233471000000009</v>
      </c>
    </row>
    <row r="11" spans="1:25" x14ac:dyDescent="0.3">
      <c r="A11" s="522">
        <v>45037</v>
      </c>
      <c r="B11" s="523">
        <v>21</v>
      </c>
      <c r="C11" s="521">
        <v>128.30895000000001</v>
      </c>
      <c r="D11" s="521">
        <v>130.34665799999999</v>
      </c>
      <c r="E11" s="521">
        <v>109.36180000000002</v>
      </c>
      <c r="F11" s="521">
        <v>110.04250949999998</v>
      </c>
      <c r="G11" s="521">
        <v>104.8828125</v>
      </c>
      <c r="H11" s="521">
        <v>114.27220699999998</v>
      </c>
      <c r="I11" s="521">
        <v>130.791133</v>
      </c>
      <c r="J11" s="521">
        <v>122.55634050000002</v>
      </c>
      <c r="K11" s="521">
        <v>118.93375</v>
      </c>
      <c r="L11" s="521">
        <v>103.14000000000001</v>
      </c>
      <c r="N11" s="522">
        <v>45037</v>
      </c>
      <c r="O11" s="523">
        <v>21</v>
      </c>
      <c r="P11" s="521">
        <v>122.2501015</v>
      </c>
      <c r="Q11" s="521">
        <v>103.34994450000001</v>
      </c>
      <c r="R11" s="521">
        <v>87.560600999999991</v>
      </c>
      <c r="S11" s="521">
        <v>103.44453750000001</v>
      </c>
      <c r="T11" s="521">
        <v>111.03570799999999</v>
      </c>
      <c r="U11" s="521">
        <v>89.7584485</v>
      </c>
      <c r="V11" s="521">
        <v>110.45463749999999</v>
      </c>
      <c r="W11" s="521">
        <v>125.665008</v>
      </c>
      <c r="X11" s="521">
        <v>105.59108900000001</v>
      </c>
      <c r="Y11" s="521">
        <v>80.731223999999997</v>
      </c>
    </row>
    <row r="12" spans="1:25" x14ac:dyDescent="0.3">
      <c r="A12" s="522">
        <v>45040</v>
      </c>
      <c r="B12" s="523">
        <v>24</v>
      </c>
      <c r="C12" s="521">
        <v>106.3551125</v>
      </c>
      <c r="D12" s="521">
        <v>151.01381049999998</v>
      </c>
      <c r="E12" s="521">
        <v>118.15061399999999</v>
      </c>
      <c r="F12" s="521">
        <v>148.86803</v>
      </c>
      <c r="G12" s="521">
        <v>133.77000000000001</v>
      </c>
      <c r="H12" s="521">
        <v>158.81142550000001</v>
      </c>
      <c r="I12" s="521">
        <v>153.35424</v>
      </c>
      <c r="J12" s="521">
        <v>164.9988405</v>
      </c>
      <c r="K12" s="521">
        <v>133.95571200000001</v>
      </c>
      <c r="L12" s="521">
        <v>87.663843</v>
      </c>
      <c r="N12" s="522">
        <v>45040</v>
      </c>
      <c r="O12" s="523">
        <v>24</v>
      </c>
      <c r="P12" s="521">
        <v>113.69847499999999</v>
      </c>
      <c r="Q12" s="521">
        <v>117.41929399999999</v>
      </c>
      <c r="R12" s="521">
        <v>119.714546</v>
      </c>
      <c r="S12" s="521">
        <v>132.75152799999998</v>
      </c>
      <c r="T12" s="521">
        <v>124.398027</v>
      </c>
      <c r="U12" s="521">
        <v>95.612515500000015</v>
      </c>
      <c r="V12" s="521">
        <v>118.66739800000001</v>
      </c>
      <c r="W12" s="521">
        <v>124.53790499999998</v>
      </c>
      <c r="X12" s="521">
        <v>150.3221265</v>
      </c>
      <c r="Y12" s="521">
        <v>94.335228000000001</v>
      </c>
    </row>
    <row r="13" spans="1:25" x14ac:dyDescent="0.3">
      <c r="A13" s="522">
        <v>45042</v>
      </c>
      <c r="B13" s="523">
        <v>26</v>
      </c>
      <c r="C13" s="521">
        <v>144.81767250000001</v>
      </c>
      <c r="D13" s="521">
        <v>142.74287999999999</v>
      </c>
      <c r="E13" s="521">
        <v>162.03158999999999</v>
      </c>
      <c r="F13" s="521">
        <v>130.94506800000002</v>
      </c>
      <c r="G13" s="521">
        <v>110.65384999999999</v>
      </c>
      <c r="H13" s="521">
        <v>113.55045399999999</v>
      </c>
      <c r="I13" s="521">
        <v>183.50415899999999</v>
      </c>
      <c r="J13" s="521">
        <v>175.59055000000001</v>
      </c>
      <c r="K13" s="521">
        <v>178.07970750000001</v>
      </c>
      <c r="L13" s="521">
        <v>100.003248</v>
      </c>
      <c r="N13" s="522">
        <v>45042</v>
      </c>
      <c r="O13" s="523">
        <v>26</v>
      </c>
      <c r="P13" s="521">
        <v>118.45237949999999</v>
      </c>
      <c r="Q13" s="521">
        <v>120.89206800000001</v>
      </c>
      <c r="R13" s="521">
        <v>97.656065999999996</v>
      </c>
      <c r="S13" s="521">
        <v>114.68800000000002</v>
      </c>
      <c r="T13" s="521">
        <v>130.69435849999999</v>
      </c>
      <c r="U13" s="521">
        <v>102.09160799999998</v>
      </c>
      <c r="V13" s="521">
        <v>127.17249999999999</v>
      </c>
      <c r="W13" s="521">
        <v>120.90218350000002</v>
      </c>
      <c r="X13" s="521">
        <v>152.19921150000002</v>
      </c>
      <c r="Y13" s="521">
        <v>103.73742899999999</v>
      </c>
    </row>
    <row r="14" spans="1:25" x14ac:dyDescent="0.3">
      <c r="A14" s="522">
        <v>45044</v>
      </c>
      <c r="B14" s="523">
        <v>28</v>
      </c>
      <c r="C14" s="521">
        <v>150.66761400000001</v>
      </c>
      <c r="D14" s="521">
        <v>142.34331999999998</v>
      </c>
      <c r="E14" s="521">
        <v>129.35103749999999</v>
      </c>
      <c r="F14" s="521">
        <v>149.87793600000003</v>
      </c>
      <c r="G14" s="521">
        <v>115.50397600000002</v>
      </c>
      <c r="H14" s="521">
        <v>164.61265500000002</v>
      </c>
      <c r="I14" s="521">
        <v>172.38789</v>
      </c>
      <c r="J14" s="521">
        <v>190.32090000000002</v>
      </c>
      <c r="K14" s="521">
        <v>214.92680399999998</v>
      </c>
      <c r="L14" s="521">
        <v>98.22996000000002</v>
      </c>
      <c r="N14" s="522">
        <v>45044</v>
      </c>
      <c r="O14" s="523">
        <v>28</v>
      </c>
      <c r="P14" s="521">
        <v>125.16409099999998</v>
      </c>
      <c r="Q14" s="521">
        <v>135.27853150000001</v>
      </c>
      <c r="R14" s="521">
        <v>103.62880000000001</v>
      </c>
      <c r="S14" s="521">
        <v>125.81604200000002</v>
      </c>
      <c r="T14" s="521">
        <v>123.28015999999998</v>
      </c>
      <c r="U14" s="521">
        <v>109.52204399999998</v>
      </c>
      <c r="V14" s="521">
        <v>130.954509</v>
      </c>
      <c r="W14" s="521">
        <v>123.23043199999999</v>
      </c>
      <c r="X14" s="521">
        <v>147.95530400000001</v>
      </c>
      <c r="Y14" s="521">
        <v>107.36144999999999</v>
      </c>
    </row>
    <row r="15" spans="1:25" x14ac:dyDescent="0.3">
      <c r="A15" s="522">
        <v>45047</v>
      </c>
      <c r="B15" s="523">
        <v>31</v>
      </c>
      <c r="C15" s="521">
        <v>167.92958250000001</v>
      </c>
      <c r="D15" s="521">
        <v>156.24251999999998</v>
      </c>
      <c r="E15" s="521">
        <v>143.06805000000003</v>
      </c>
      <c r="F15" s="521">
        <v>154.65420800000001</v>
      </c>
      <c r="G15" s="521">
        <v>111.45702399999998</v>
      </c>
      <c r="H15" s="521">
        <v>151.47008</v>
      </c>
      <c r="I15" s="521">
        <v>179.18939800000001</v>
      </c>
      <c r="J15" s="521">
        <v>142.35529</v>
      </c>
      <c r="K15" s="521">
        <v>225.93350249999995</v>
      </c>
      <c r="L15" s="521">
        <v>146.19179750000001</v>
      </c>
      <c r="N15" s="522">
        <v>45047</v>
      </c>
      <c r="O15" s="523">
        <v>31</v>
      </c>
      <c r="P15" s="521">
        <v>107.99909900000002</v>
      </c>
      <c r="Q15" s="521">
        <v>143.8345755</v>
      </c>
      <c r="R15" s="521">
        <v>85.396288499999983</v>
      </c>
      <c r="S15" s="521">
        <v>121.7431215</v>
      </c>
      <c r="T15" s="521">
        <v>138.87056000000001</v>
      </c>
      <c r="U15" s="521">
        <v>103.34872800000002</v>
      </c>
      <c r="V15" s="521">
        <v>109.04717600000001</v>
      </c>
      <c r="W15" s="521">
        <v>137.64932999999999</v>
      </c>
      <c r="X15" s="521">
        <v>126.56640000000002</v>
      </c>
      <c r="Y15" s="521">
        <v>104.26392849999998</v>
      </c>
    </row>
    <row r="16" spans="1:25" x14ac:dyDescent="0.3">
      <c r="A16" s="522">
        <v>12177</v>
      </c>
      <c r="B16" s="523">
        <v>33</v>
      </c>
      <c r="C16" s="521">
        <v>163.3086945</v>
      </c>
      <c r="D16" s="521">
        <v>150.17164799999998</v>
      </c>
      <c r="E16" s="521">
        <v>137.09962349999998</v>
      </c>
      <c r="F16" s="521">
        <v>140.31876249999999</v>
      </c>
      <c r="G16" s="521">
        <v>98.27910399999999</v>
      </c>
      <c r="H16" s="521">
        <v>152.02297999999999</v>
      </c>
      <c r="I16" s="521">
        <v>186.26517000000001</v>
      </c>
      <c r="J16" s="521">
        <v>147.23919999999998</v>
      </c>
      <c r="K16" s="521">
        <v>179.34479999999999</v>
      </c>
      <c r="L16" s="521">
        <v>129.53113599999998</v>
      </c>
      <c r="N16" s="522">
        <v>12177</v>
      </c>
      <c r="O16" s="523">
        <v>33</v>
      </c>
      <c r="P16" s="521">
        <v>120.42240000000002</v>
      </c>
      <c r="Q16" s="521">
        <v>143.0055595</v>
      </c>
      <c r="R16" s="521">
        <v>84.66350150000001</v>
      </c>
      <c r="S16" s="521">
        <v>127.03932799999997</v>
      </c>
      <c r="T16" s="521">
        <v>147.44430800000001</v>
      </c>
      <c r="U16" s="521">
        <v>112.883978</v>
      </c>
      <c r="V16" s="521">
        <v>115.66244200000001</v>
      </c>
      <c r="W16" s="521">
        <v>142.21778550000002</v>
      </c>
      <c r="X16" s="521">
        <v>153.31766400000001</v>
      </c>
      <c r="Y16" s="521">
        <v>90.297567499999985</v>
      </c>
    </row>
    <row r="17" spans="1:26" x14ac:dyDescent="0.3">
      <c r="A17" s="522">
        <v>45051</v>
      </c>
      <c r="B17" s="523">
        <v>35</v>
      </c>
      <c r="C17" s="521">
        <v>204.79781799999998</v>
      </c>
      <c r="D17" s="521">
        <v>150.41177500000001</v>
      </c>
      <c r="E17" s="521">
        <v>148.592592</v>
      </c>
      <c r="F17" s="521">
        <v>123.07931999999998</v>
      </c>
      <c r="G17" s="521">
        <v>102.81232800000001</v>
      </c>
      <c r="H17" s="521">
        <v>119.54870999999999</v>
      </c>
      <c r="I17" s="521">
        <v>196.96876200000005</v>
      </c>
      <c r="J17" s="521">
        <v>140.50568749999999</v>
      </c>
      <c r="K17" s="521">
        <v>155.952888</v>
      </c>
      <c r="L17" s="521">
        <v>97.344000000000008</v>
      </c>
      <c r="N17" s="522">
        <v>45051</v>
      </c>
      <c r="O17" s="523">
        <v>35</v>
      </c>
      <c r="P17" s="521">
        <v>116.87244800000001</v>
      </c>
      <c r="Q17" s="521">
        <v>150.05881799999997</v>
      </c>
      <c r="R17" s="521">
        <v>96.985381500000003</v>
      </c>
      <c r="S17" s="521">
        <v>140.17479299999999</v>
      </c>
      <c r="T17" s="521">
        <v>121.414075</v>
      </c>
      <c r="U17" s="521">
        <v>113.851203</v>
      </c>
      <c r="V17" s="521">
        <v>139.43541599999998</v>
      </c>
      <c r="W17" s="521">
        <v>109.70583599999999</v>
      </c>
      <c r="X17" s="521">
        <v>172.68544800000001</v>
      </c>
      <c r="Y17" s="521">
        <v>119.15549000000001</v>
      </c>
    </row>
    <row r="18" spans="1:26" x14ac:dyDescent="0.3">
      <c r="A18" s="525">
        <v>45054</v>
      </c>
      <c r="B18" s="517">
        <v>38</v>
      </c>
      <c r="C18" s="521">
        <v>191.29679999999999</v>
      </c>
      <c r="D18" s="521">
        <v>194.91976500000001</v>
      </c>
      <c r="E18" s="521">
        <v>140.7003125</v>
      </c>
      <c r="F18" s="521">
        <v>133.40239999999997</v>
      </c>
      <c r="G18" s="521">
        <v>100.78437599999999</v>
      </c>
      <c r="H18" s="521">
        <v>138.28691700000002</v>
      </c>
      <c r="I18" s="521">
        <v>218.09233600000005</v>
      </c>
      <c r="J18" s="521">
        <v>170.27744849999999</v>
      </c>
      <c r="K18" s="521">
        <v>161.37702199999998</v>
      </c>
      <c r="L18" s="521">
        <v>108.668133</v>
      </c>
      <c r="N18" s="522">
        <v>45054</v>
      </c>
      <c r="O18" s="523">
        <v>38</v>
      </c>
      <c r="P18" s="521">
        <v>94.042367999999996</v>
      </c>
      <c r="Q18" s="521">
        <v>112.38479999999998</v>
      </c>
      <c r="R18" s="521">
        <v>89.505617999999998</v>
      </c>
      <c r="S18" s="521">
        <v>100.10547900000002</v>
      </c>
      <c r="T18" s="521">
        <v>120.89206800000001</v>
      </c>
      <c r="U18" s="521">
        <v>115.35732</v>
      </c>
      <c r="V18" s="521">
        <v>118.58460749999999</v>
      </c>
      <c r="W18" s="521">
        <v>140.60725200000002</v>
      </c>
      <c r="X18" s="521">
        <v>155.7017845</v>
      </c>
      <c r="Y18" s="521">
        <v>107.239941</v>
      </c>
    </row>
    <row r="19" spans="1:26" x14ac:dyDescent="0.3">
      <c r="A19" s="525">
        <v>45056</v>
      </c>
      <c r="B19" s="517">
        <v>40</v>
      </c>
      <c r="C19" s="521">
        <v>150.10223599999998</v>
      </c>
      <c r="D19" s="521">
        <v>157.0418875</v>
      </c>
      <c r="E19" s="521">
        <v>135.06105200000002</v>
      </c>
      <c r="F19" s="521">
        <v>117.61199999999999</v>
      </c>
      <c r="G19" s="521">
        <v>139.63648000000001</v>
      </c>
      <c r="H19" s="521">
        <v>150.35788550000001</v>
      </c>
      <c r="I19" s="521">
        <v>273.95178400000003</v>
      </c>
      <c r="J19" s="521">
        <v>162.34353999999999</v>
      </c>
      <c r="K19" s="521">
        <v>141.12</v>
      </c>
      <c r="L19" s="521">
        <v>137.59133850000001</v>
      </c>
      <c r="N19" s="525">
        <v>45056</v>
      </c>
      <c r="O19" s="517">
        <v>40</v>
      </c>
      <c r="P19" s="521">
        <v>99.165017999999989</v>
      </c>
      <c r="Q19" s="521">
        <v>139.54358399999998</v>
      </c>
      <c r="R19" s="521">
        <v>105.83624999999999</v>
      </c>
      <c r="S19" s="521">
        <v>118.8042885</v>
      </c>
      <c r="T19" s="521">
        <v>115.64467200000001</v>
      </c>
      <c r="U19" s="521">
        <v>110.40581999999999</v>
      </c>
      <c r="V19" s="521">
        <v>143.19909999999999</v>
      </c>
      <c r="W19" s="521">
        <v>125.61125</v>
      </c>
      <c r="X19" s="521">
        <v>123.45177600000002</v>
      </c>
      <c r="Y19" s="521">
        <v>121.52781550000002</v>
      </c>
    </row>
    <row r="20" spans="1:26" x14ac:dyDescent="0.3">
      <c r="A20" s="522">
        <v>45058</v>
      </c>
      <c r="B20" s="523">
        <v>42</v>
      </c>
      <c r="C20" s="521">
        <v>186.90846300000004</v>
      </c>
      <c r="D20" s="521">
        <v>156.358836</v>
      </c>
      <c r="E20" s="521">
        <v>205.726068</v>
      </c>
      <c r="F20" s="521">
        <v>176.57798400000001</v>
      </c>
      <c r="G20" s="521">
        <v>125.30457000000001</v>
      </c>
      <c r="H20" s="521">
        <v>160.071168</v>
      </c>
      <c r="I20" s="521">
        <v>247.27497349999996</v>
      </c>
      <c r="J20" s="521">
        <v>175.36982399999999</v>
      </c>
      <c r="K20" s="521">
        <v>169.191396</v>
      </c>
      <c r="L20" s="521">
        <v>114.423192</v>
      </c>
      <c r="N20" s="522">
        <v>45058</v>
      </c>
      <c r="O20" s="523">
        <v>42</v>
      </c>
      <c r="P20" s="521">
        <v>100.28094999999998</v>
      </c>
      <c r="Q20" s="521">
        <v>142.85030399999999</v>
      </c>
      <c r="R20" s="521">
        <v>102.951424</v>
      </c>
      <c r="S20" s="521">
        <v>116.14608799999999</v>
      </c>
      <c r="T20" s="521">
        <v>138.94087800000003</v>
      </c>
      <c r="U20" s="521">
        <v>128.54719999999998</v>
      </c>
      <c r="V20" s="521">
        <v>135.585972</v>
      </c>
      <c r="W20" s="521">
        <v>126.08844799999999</v>
      </c>
      <c r="X20" s="521">
        <v>148.63001599999998</v>
      </c>
      <c r="Y20" s="521">
        <v>134.79782399999996</v>
      </c>
    </row>
    <row r="21" spans="1:26" x14ac:dyDescent="0.3">
      <c r="A21" s="522">
        <v>45061</v>
      </c>
      <c r="B21" s="523">
        <v>45</v>
      </c>
      <c r="C21" s="521">
        <v>249.11877499999997</v>
      </c>
      <c r="D21" s="521">
        <v>217.34036999999995</v>
      </c>
      <c r="E21" s="521">
        <v>205.60700549999999</v>
      </c>
      <c r="F21" s="521">
        <v>135.51505449999999</v>
      </c>
      <c r="G21" s="521">
        <v>102.19486499999999</v>
      </c>
      <c r="H21" s="521">
        <v>197.19070049999999</v>
      </c>
      <c r="I21" s="521">
        <v>197.68819200000002</v>
      </c>
      <c r="J21" s="521">
        <v>210.5352</v>
      </c>
      <c r="K21" s="521">
        <v>181.92515</v>
      </c>
      <c r="L21" s="521">
        <v>116.16961949999998</v>
      </c>
      <c r="N21" s="522">
        <v>45061</v>
      </c>
      <c r="O21" s="523">
        <v>45</v>
      </c>
      <c r="P21" s="521">
        <v>124.92144000000003</v>
      </c>
      <c r="Q21" s="521">
        <v>156.74030399999998</v>
      </c>
      <c r="R21" s="521">
        <v>116.56274849999997</v>
      </c>
      <c r="S21" s="521">
        <v>149.70477550000001</v>
      </c>
      <c r="T21" s="521">
        <v>126.2573325</v>
      </c>
      <c r="U21" s="521">
        <v>112.80749999999999</v>
      </c>
      <c r="V21" s="521">
        <v>129.55269599999997</v>
      </c>
      <c r="W21" s="521">
        <v>147.46365</v>
      </c>
      <c r="X21" s="521">
        <v>145.05876400000002</v>
      </c>
      <c r="Y21" s="521">
        <v>100.61502800000002</v>
      </c>
    </row>
    <row r="22" spans="1:26" x14ac:dyDescent="0.3">
      <c r="A22" s="522">
        <v>45063</v>
      </c>
      <c r="B22" s="523">
        <v>47</v>
      </c>
      <c r="C22" s="521">
        <v>194.803224</v>
      </c>
      <c r="D22" s="521">
        <v>185.9186</v>
      </c>
      <c r="E22" s="521">
        <v>192.91417600000003</v>
      </c>
      <c r="F22" s="521">
        <v>145.03696200000002</v>
      </c>
      <c r="G22" s="521">
        <v>102.14847999999999</v>
      </c>
      <c r="H22" s="521">
        <v>204.39176999999998</v>
      </c>
      <c r="I22" s="521">
        <v>257.79878400000001</v>
      </c>
      <c r="J22" s="521">
        <v>180.84072</v>
      </c>
      <c r="K22" s="521">
        <v>190.78335000000001</v>
      </c>
      <c r="L22" s="521">
        <v>147.072079</v>
      </c>
      <c r="N22" s="522">
        <v>45063</v>
      </c>
      <c r="O22" s="523">
        <v>47</v>
      </c>
      <c r="P22" s="521">
        <v>123.62899049999997</v>
      </c>
      <c r="Q22" s="521">
        <v>145.929924</v>
      </c>
      <c r="R22" s="521">
        <v>100.65304999999998</v>
      </c>
      <c r="S22" s="521">
        <v>117.05713800000001</v>
      </c>
      <c r="T22" s="521">
        <v>120.78777799999999</v>
      </c>
      <c r="U22" s="521">
        <v>125.49373200000001</v>
      </c>
      <c r="V22" s="521">
        <v>145.89250000000001</v>
      </c>
      <c r="W22" s="521">
        <v>139.89122399999999</v>
      </c>
      <c r="X22" s="521">
        <v>149.70915450000001</v>
      </c>
      <c r="Y22" s="521">
        <v>137.19319400000001</v>
      </c>
    </row>
    <row r="23" spans="1:26" x14ac:dyDescent="0.3">
      <c r="A23" s="522">
        <v>45065</v>
      </c>
      <c r="B23" s="523">
        <v>49</v>
      </c>
      <c r="C23" s="521">
        <v>253.95875000000001</v>
      </c>
      <c r="D23" s="521">
        <v>297.96435650000001</v>
      </c>
      <c r="E23" s="521">
        <v>212.51260799999997</v>
      </c>
      <c r="F23" s="521">
        <v>140.122872</v>
      </c>
      <c r="G23" s="521">
        <v>151.16499999999999</v>
      </c>
      <c r="H23" s="521">
        <v>196.21192499999998</v>
      </c>
      <c r="I23" s="521">
        <v>225.59830299999999</v>
      </c>
      <c r="J23" s="521">
        <v>207.27055799999999</v>
      </c>
      <c r="K23" s="521">
        <v>168.56786700000001</v>
      </c>
      <c r="L23" s="521">
        <v>99.928236000000012</v>
      </c>
      <c r="N23" s="522">
        <v>45065</v>
      </c>
      <c r="O23" s="523">
        <v>49</v>
      </c>
      <c r="P23" s="521">
        <v>130.45855949999998</v>
      </c>
      <c r="Q23" s="521">
        <v>175.93102799999997</v>
      </c>
      <c r="R23" s="521">
        <v>116.683798</v>
      </c>
      <c r="S23" s="521">
        <v>116.73766400000001</v>
      </c>
      <c r="T23" s="521">
        <v>183.77382599999999</v>
      </c>
      <c r="U23" s="521">
        <v>139.46490249999999</v>
      </c>
      <c r="V23" s="521">
        <v>137.9472255</v>
      </c>
      <c r="W23" s="521">
        <v>154.45788799999997</v>
      </c>
      <c r="X23" s="521">
        <v>164.61445000000001</v>
      </c>
      <c r="Y23" s="521">
        <v>116.14207950000002</v>
      </c>
    </row>
    <row r="24" spans="1:26" x14ac:dyDescent="0.3">
      <c r="A24" s="522">
        <v>45068</v>
      </c>
      <c r="B24" s="523">
        <v>52</v>
      </c>
      <c r="C24" s="521">
        <v>238.38038400000002</v>
      </c>
      <c r="D24" s="521">
        <v>293.75185600000003</v>
      </c>
      <c r="E24" s="521">
        <v>201.73497599999999</v>
      </c>
      <c r="F24" s="521">
        <v>158.11199999999999</v>
      </c>
      <c r="G24" s="521">
        <v>92.023626500000006</v>
      </c>
      <c r="H24" s="521">
        <v>170.60349599999998</v>
      </c>
      <c r="I24" s="521">
        <v>305.11839599999996</v>
      </c>
      <c r="J24" s="521">
        <v>195.78934900000002</v>
      </c>
      <c r="K24" s="521">
        <v>180.22611200000003</v>
      </c>
      <c r="L24" s="521">
        <v>99.077643500000008</v>
      </c>
      <c r="N24" s="522">
        <v>45068</v>
      </c>
      <c r="O24" s="523">
        <v>52</v>
      </c>
      <c r="P24" s="521">
        <v>123.741376</v>
      </c>
      <c r="Q24" s="521">
        <v>245.23394599999997</v>
      </c>
      <c r="R24" s="521">
        <v>96.813612500000005</v>
      </c>
      <c r="S24" s="521">
        <v>128.22875000000002</v>
      </c>
      <c r="T24" s="521">
        <v>151.03324000000001</v>
      </c>
      <c r="U24" s="521">
        <v>128.83934800000003</v>
      </c>
      <c r="V24" s="521">
        <v>173.98935</v>
      </c>
      <c r="W24" s="521">
        <v>128.8111935</v>
      </c>
      <c r="X24" s="521">
        <v>159.66849599999998</v>
      </c>
      <c r="Y24" s="521">
        <v>148.95500200000001</v>
      </c>
      <c r="Z24" s="521"/>
    </row>
    <row r="25" spans="1:26" x14ac:dyDescent="0.3">
      <c r="A25" s="526">
        <v>45077</v>
      </c>
      <c r="B25" s="523">
        <v>61</v>
      </c>
      <c r="C25" s="521">
        <v>242.83725000000004</v>
      </c>
      <c r="D25" s="521">
        <v>320.08000500000003</v>
      </c>
      <c r="E25" s="521">
        <v>232.09685499999998</v>
      </c>
      <c r="F25" s="521">
        <v>132.88998599999999</v>
      </c>
      <c r="G25" s="521">
        <v>91.072512000000003</v>
      </c>
      <c r="H25" s="521">
        <v>136.136034</v>
      </c>
      <c r="I25" s="521">
        <v>389.35889999999995</v>
      </c>
      <c r="J25" s="521">
        <v>140.14003500000001</v>
      </c>
      <c r="K25" s="521">
        <v>120.69967800000002</v>
      </c>
      <c r="L25" s="521">
        <v>117.24726600000002</v>
      </c>
      <c r="N25" s="526">
        <v>45077</v>
      </c>
      <c r="O25" s="523">
        <v>61</v>
      </c>
      <c r="P25" s="521">
        <v>192.55773250000001</v>
      </c>
      <c r="Q25" s="521">
        <v>206.870689</v>
      </c>
      <c r="R25" s="521">
        <v>131.43113099999999</v>
      </c>
      <c r="S25" s="521">
        <v>124.88609649999999</v>
      </c>
      <c r="T25" s="521">
        <v>199.91587999999999</v>
      </c>
      <c r="U25" s="521">
        <v>179.80082050000001</v>
      </c>
      <c r="V25" s="521">
        <v>224.67600000000002</v>
      </c>
      <c r="W25" s="521">
        <v>165.63573900000003</v>
      </c>
      <c r="X25" s="521">
        <v>266.03229399999998</v>
      </c>
      <c r="Y25" s="521">
        <v>203.39428050000001</v>
      </c>
    </row>
    <row r="26" spans="1:26" x14ac:dyDescent="0.3">
      <c r="A26" s="526">
        <v>45079</v>
      </c>
      <c r="B26" s="523">
        <v>63</v>
      </c>
      <c r="C26" s="521">
        <v>255.18434999999999</v>
      </c>
      <c r="D26" s="521">
        <v>302.04580000000004</v>
      </c>
      <c r="E26" s="521">
        <v>298.35599999999994</v>
      </c>
      <c r="F26" s="521">
        <v>102.24</v>
      </c>
      <c r="G26" s="521">
        <v>68.654120500000005</v>
      </c>
      <c r="H26" s="521">
        <v>158.41070399999998</v>
      </c>
      <c r="I26" s="521">
        <v>446.04584399999999</v>
      </c>
      <c r="J26" s="521">
        <v>129.45623600000002</v>
      </c>
      <c r="K26" s="521">
        <v>199.34412800000001</v>
      </c>
      <c r="L26" s="521">
        <v>92.912232000000003</v>
      </c>
      <c r="N26" s="526">
        <v>45079</v>
      </c>
      <c r="O26" s="523">
        <v>63</v>
      </c>
      <c r="P26" s="521">
        <v>237.846294</v>
      </c>
      <c r="Q26" s="521">
        <v>217.588224</v>
      </c>
      <c r="R26" s="521">
        <v>127.4133025</v>
      </c>
      <c r="S26" s="521">
        <v>142.18896000000001</v>
      </c>
      <c r="T26" s="521">
        <v>228.82883200000001</v>
      </c>
      <c r="U26" s="521">
        <v>139.349424</v>
      </c>
      <c r="V26" s="521">
        <v>222.36508799999999</v>
      </c>
      <c r="W26" s="521">
        <v>147.67687000000001</v>
      </c>
      <c r="X26" s="521">
        <v>244.33986250000004</v>
      </c>
      <c r="Y26" s="521">
        <v>153.74799999999999</v>
      </c>
    </row>
    <row r="27" spans="1:26" x14ac:dyDescent="0.3">
      <c r="A27" s="526">
        <v>45082</v>
      </c>
      <c r="B27" s="523">
        <v>66</v>
      </c>
      <c r="C27" s="521">
        <v>284.85892349999995</v>
      </c>
      <c r="D27" s="521">
        <v>348.82119999999998</v>
      </c>
      <c r="E27" s="521">
        <v>314.44188800000006</v>
      </c>
      <c r="F27" s="521">
        <v>128.95637400000001</v>
      </c>
      <c r="G27" s="521">
        <v>99.227744000000001</v>
      </c>
      <c r="H27" s="521">
        <v>360.01057400000008</v>
      </c>
      <c r="I27" s="521">
        <v>441.43897449999997</v>
      </c>
      <c r="J27" s="521">
        <v>182.092288</v>
      </c>
      <c r="K27" s="521">
        <v>205.08620349999998</v>
      </c>
      <c r="L27" s="521">
        <v>86.606067499999995</v>
      </c>
      <c r="N27" s="526">
        <v>45082</v>
      </c>
      <c r="O27" s="523">
        <v>66</v>
      </c>
      <c r="P27" s="521">
        <v>194.34909199999998</v>
      </c>
      <c r="Q27" s="521">
        <v>166.726842</v>
      </c>
      <c r="R27" s="521">
        <v>163.94381799999999</v>
      </c>
      <c r="S27" s="521">
        <v>134.94439799999998</v>
      </c>
      <c r="T27" s="521">
        <v>178.305463</v>
      </c>
      <c r="U27" s="521">
        <v>175.43137950000002</v>
      </c>
      <c r="V27" s="521">
        <v>164.25450000000004</v>
      </c>
      <c r="W27" s="521">
        <v>218.81753599999999</v>
      </c>
      <c r="X27" s="521">
        <v>294.15927600000009</v>
      </c>
      <c r="Y27" s="521">
        <v>174.50749999999999</v>
      </c>
    </row>
    <row r="28" spans="1:26" x14ac:dyDescent="0.3">
      <c r="A28" s="526">
        <v>45084</v>
      </c>
      <c r="B28" s="523">
        <v>68</v>
      </c>
      <c r="C28" s="521">
        <v>405.72075050000001</v>
      </c>
      <c r="D28" s="521">
        <v>348.419556</v>
      </c>
      <c r="E28" s="521">
        <v>410.19638400000002</v>
      </c>
      <c r="F28" s="521">
        <v>151.86298600000003</v>
      </c>
      <c r="G28" s="521">
        <v>83.756916000000004</v>
      </c>
      <c r="H28" s="521">
        <v>310.28080999999997</v>
      </c>
      <c r="I28" s="521">
        <v>460.05860400000006</v>
      </c>
      <c r="J28" s="521">
        <v>201.73952000000003</v>
      </c>
      <c r="K28" s="521">
        <v>155.85280000000003</v>
      </c>
      <c r="L28" s="521">
        <v>73.598976000000008</v>
      </c>
      <c r="N28" s="526">
        <v>45084</v>
      </c>
      <c r="O28" s="523">
        <v>68</v>
      </c>
      <c r="P28" s="521">
        <v>174.55936799999998</v>
      </c>
      <c r="Q28" s="521">
        <v>240.58038400000001</v>
      </c>
      <c r="R28" s="521">
        <v>128.83762999999999</v>
      </c>
      <c r="S28" s="521">
        <v>120.3105085</v>
      </c>
      <c r="T28" s="521">
        <v>260.60453999999999</v>
      </c>
      <c r="U28" s="521">
        <v>160.612864</v>
      </c>
      <c r="V28" s="521">
        <v>257.59677599999992</v>
      </c>
      <c r="W28" s="521">
        <v>175.8614</v>
      </c>
      <c r="X28" s="521">
        <v>362.93703750000003</v>
      </c>
      <c r="Y28" s="521">
        <v>186.62400000000002</v>
      </c>
    </row>
    <row r="29" spans="1:26" x14ac:dyDescent="0.3">
      <c r="A29" s="526">
        <v>45086</v>
      </c>
      <c r="B29" s="523">
        <v>70</v>
      </c>
      <c r="C29" s="521">
        <v>393.80578200000002</v>
      </c>
      <c r="D29" s="521">
        <v>407.07360000000006</v>
      </c>
      <c r="E29" s="521">
        <v>491.85318600000011</v>
      </c>
      <c r="F29" s="521">
        <v>209.09260799999998</v>
      </c>
      <c r="G29" s="521">
        <v>103.828746</v>
      </c>
      <c r="H29" s="521">
        <v>267.1262145</v>
      </c>
      <c r="I29" s="521">
        <v>469.46473200000003</v>
      </c>
      <c r="J29" s="521">
        <v>262.13040000000001</v>
      </c>
      <c r="K29" s="521">
        <v>224.95996749999998</v>
      </c>
      <c r="L29" s="521">
        <v>114.61046400000001</v>
      </c>
      <c r="N29" s="526">
        <v>45086</v>
      </c>
      <c r="O29" s="523">
        <v>70</v>
      </c>
      <c r="P29" s="521">
        <v>156.75691899999998</v>
      </c>
      <c r="Q29" s="521">
        <v>265.44823200000008</v>
      </c>
      <c r="R29" s="521">
        <v>136.78462400000001</v>
      </c>
      <c r="S29" s="521">
        <v>147.56413750000002</v>
      </c>
      <c r="T29" s="521">
        <v>308.35019250000011</v>
      </c>
      <c r="U29" s="521">
        <v>178.45132500000003</v>
      </c>
      <c r="V29" s="521">
        <v>243.35676999999998</v>
      </c>
      <c r="W29" s="521">
        <v>211.04650599999997</v>
      </c>
      <c r="X29" s="521">
        <v>258.923742</v>
      </c>
      <c r="Y29" s="521">
        <v>177.88815</v>
      </c>
    </row>
    <row r="30" spans="1:26" x14ac:dyDescent="0.3">
      <c r="A30" s="526">
        <v>45089</v>
      </c>
      <c r="B30" s="523">
        <v>73</v>
      </c>
      <c r="C30" s="521">
        <v>531.51907200000005</v>
      </c>
      <c r="D30" s="521">
        <v>457.69507999999996</v>
      </c>
      <c r="E30" s="521">
        <v>567.74390449999987</v>
      </c>
      <c r="F30" s="521">
        <v>188.54220000000004</v>
      </c>
      <c r="G30" s="521">
        <v>93.149100000000018</v>
      </c>
      <c r="H30" s="521">
        <v>214.58654550000003</v>
      </c>
      <c r="I30" s="521">
        <v>522.28270599999996</v>
      </c>
      <c r="J30" s="521">
        <v>271.35494600000004</v>
      </c>
      <c r="K30" s="521">
        <v>173.6982715</v>
      </c>
      <c r="L30" s="521">
        <v>104.66226</v>
      </c>
      <c r="N30" s="526">
        <v>45089</v>
      </c>
      <c r="O30" s="523">
        <v>73</v>
      </c>
      <c r="P30" s="521">
        <v>199.34412800000001</v>
      </c>
      <c r="Q30" s="521">
        <v>260.13834000000003</v>
      </c>
      <c r="R30" s="521">
        <v>166.44277349999999</v>
      </c>
      <c r="S30" s="521">
        <v>129.847036</v>
      </c>
      <c r="T30" s="521">
        <v>269.32786700000003</v>
      </c>
      <c r="U30" s="521">
        <v>181.307604</v>
      </c>
      <c r="V30" s="521">
        <v>267.6936639999999</v>
      </c>
      <c r="W30" s="521">
        <v>159.05355299999999</v>
      </c>
      <c r="X30" s="521">
        <v>334.9609375</v>
      </c>
      <c r="Y30" s="521">
        <v>180.84072</v>
      </c>
    </row>
    <row r="31" spans="1:26" x14ac:dyDescent="0.3">
      <c r="A31" s="526">
        <v>45091</v>
      </c>
      <c r="B31" s="523">
        <v>75</v>
      </c>
      <c r="C31" s="521">
        <v>646.46887800000002</v>
      </c>
      <c r="D31" s="521">
        <v>455.89813350000009</v>
      </c>
      <c r="E31" s="521">
        <v>540.174396</v>
      </c>
      <c r="F31" s="521">
        <v>218.62273949999999</v>
      </c>
      <c r="G31" s="521">
        <v>103.61738700000001</v>
      </c>
      <c r="H31" s="521">
        <v>303.56092899999999</v>
      </c>
      <c r="I31" s="521">
        <v>585.09177099999999</v>
      </c>
      <c r="J31" s="521">
        <v>265.02625650000004</v>
      </c>
      <c r="K31" s="521">
        <v>178.667202</v>
      </c>
      <c r="L31" s="521">
        <v>118.00614599999999</v>
      </c>
      <c r="N31" s="526">
        <v>45091</v>
      </c>
      <c r="O31" s="523">
        <v>75</v>
      </c>
      <c r="P31" s="521">
        <v>166.4908475</v>
      </c>
      <c r="Q31" s="521">
        <v>208.41636149999999</v>
      </c>
      <c r="R31" s="521">
        <v>120.32092399999998</v>
      </c>
      <c r="S31" s="521">
        <v>109.29472999999999</v>
      </c>
      <c r="T31" s="521">
        <v>340.57468400000005</v>
      </c>
      <c r="U31" s="521">
        <v>188.62275600000001</v>
      </c>
      <c r="V31" s="521">
        <v>231.84241200000002</v>
      </c>
      <c r="W31" s="521">
        <v>183.61309399999999</v>
      </c>
      <c r="X31" s="521">
        <v>255.46153900000004</v>
      </c>
      <c r="Y31" s="521">
        <v>193.11961599999998</v>
      </c>
    </row>
    <row r="32" spans="1:26" x14ac:dyDescent="0.3">
      <c r="A32" s="526">
        <v>45093</v>
      </c>
      <c r="B32" s="523">
        <v>77</v>
      </c>
      <c r="C32" s="521">
        <v>597.64320000000009</v>
      </c>
      <c r="D32" s="521">
        <v>531.19356949999997</v>
      </c>
      <c r="E32" s="521">
        <v>473.86018399999995</v>
      </c>
      <c r="F32" s="521">
        <v>210.9375</v>
      </c>
      <c r="G32" s="521">
        <v>88.745688000000015</v>
      </c>
      <c r="H32" s="521">
        <v>364.78736000000004</v>
      </c>
      <c r="I32" s="521">
        <v>626.64058650000004</v>
      </c>
      <c r="J32" s="521">
        <v>338.52936599999998</v>
      </c>
      <c r="K32" s="521">
        <v>192.483486</v>
      </c>
      <c r="L32" s="521">
        <v>105.83154199999998</v>
      </c>
      <c r="N32" s="526">
        <v>45093</v>
      </c>
      <c r="O32" s="523">
        <v>77</v>
      </c>
      <c r="P32" s="521">
        <v>160.95137800000003</v>
      </c>
      <c r="Q32" s="521">
        <v>240.46675199999996</v>
      </c>
      <c r="R32" s="521">
        <v>115.60342</v>
      </c>
      <c r="S32" s="521">
        <v>109.724548</v>
      </c>
      <c r="T32" s="521">
        <v>262.766592</v>
      </c>
      <c r="U32" s="521">
        <v>156.45874950000001</v>
      </c>
      <c r="V32" s="521">
        <v>240.22031799999996</v>
      </c>
      <c r="W32" s="521">
        <v>156.63690000000003</v>
      </c>
      <c r="X32" s="521">
        <v>275.68399999999997</v>
      </c>
      <c r="Y32" s="521">
        <v>183.10947200000001</v>
      </c>
    </row>
    <row r="33" spans="1:36" x14ac:dyDescent="0.3">
      <c r="A33" s="526">
        <v>45096</v>
      </c>
      <c r="B33" s="523">
        <v>80</v>
      </c>
      <c r="C33" s="521">
        <v>528.70450000000005</v>
      </c>
      <c r="D33" s="521">
        <v>521.08927649999998</v>
      </c>
      <c r="E33" s="521">
        <v>634.75959999999998</v>
      </c>
      <c r="F33" s="521">
        <v>250.04691200000002</v>
      </c>
      <c r="G33" s="521">
        <v>99.621860000000012</v>
      </c>
      <c r="H33" s="521">
        <v>320.80895999999996</v>
      </c>
      <c r="I33" s="521">
        <v>739.61058600000001</v>
      </c>
      <c r="J33" s="521">
        <v>272.53389149999998</v>
      </c>
      <c r="K33" s="521">
        <v>189.81832499999999</v>
      </c>
      <c r="L33" s="521">
        <v>127.24551</v>
      </c>
      <c r="N33" s="526">
        <v>45096</v>
      </c>
      <c r="O33" s="523">
        <v>80</v>
      </c>
      <c r="P33" s="521">
        <v>169.77687499999999</v>
      </c>
      <c r="Q33" s="521">
        <v>249.64088599999999</v>
      </c>
      <c r="R33" s="521">
        <v>124.42625</v>
      </c>
      <c r="S33" s="521">
        <v>114.41306250000001</v>
      </c>
      <c r="T33" s="521">
        <v>252.02032800000001</v>
      </c>
      <c r="U33" s="521">
        <v>195.95345000000003</v>
      </c>
      <c r="V33" s="521">
        <v>260.74865000000005</v>
      </c>
      <c r="W33" s="521">
        <v>191.00895399999999</v>
      </c>
      <c r="X33" s="521">
        <v>311.93834400000003</v>
      </c>
      <c r="Y33" s="521">
        <v>183.36409599999999</v>
      </c>
      <c r="AA33" s="527"/>
      <c r="AB33" s="527"/>
      <c r="AC33" s="527"/>
      <c r="AD33" s="527"/>
      <c r="AE33" s="527"/>
      <c r="AF33" s="527"/>
      <c r="AG33" s="527"/>
      <c r="AH33" s="527"/>
      <c r="AI33" s="527"/>
      <c r="AJ33" s="527"/>
    </row>
    <row r="34" spans="1:36" x14ac:dyDescent="0.3">
      <c r="A34" s="525"/>
      <c r="B34" s="517"/>
      <c r="C34" s="524"/>
      <c r="D34" s="524"/>
      <c r="E34" s="524"/>
      <c r="F34" s="524"/>
      <c r="G34" s="524"/>
      <c r="H34" s="524"/>
      <c r="I34" s="524"/>
      <c r="J34" s="524"/>
      <c r="K34" s="524"/>
      <c r="L34" s="524"/>
      <c r="N34" s="525"/>
      <c r="O34" s="517"/>
      <c r="P34" s="524"/>
      <c r="Q34" s="524"/>
      <c r="R34" s="524"/>
      <c r="S34" s="524"/>
      <c r="T34" s="524"/>
      <c r="U34" s="524"/>
      <c r="V34" s="524"/>
      <c r="W34" s="524"/>
      <c r="X34" s="524"/>
      <c r="Y34" s="524"/>
      <c r="AA34" s="527"/>
      <c r="AB34" s="527"/>
      <c r="AC34" s="527"/>
      <c r="AD34" s="527"/>
      <c r="AE34" s="527"/>
      <c r="AF34" s="527"/>
      <c r="AG34" s="527"/>
      <c r="AH34" s="527"/>
      <c r="AI34" s="527"/>
      <c r="AJ34" s="527"/>
    </row>
    <row r="35" spans="1:36" x14ac:dyDescent="0.3">
      <c r="A35" s="525"/>
      <c r="B35" s="517"/>
      <c r="C35" s="524"/>
      <c r="D35" s="524"/>
      <c r="E35" s="524"/>
      <c r="F35" s="524"/>
      <c r="G35" s="524"/>
      <c r="H35" s="524"/>
      <c r="I35" s="524"/>
      <c r="J35" s="524"/>
      <c r="K35" s="524"/>
      <c r="L35" s="524"/>
      <c r="N35" s="525"/>
      <c r="O35" s="517"/>
      <c r="P35" s="524"/>
      <c r="Q35" s="524"/>
      <c r="R35" s="524"/>
      <c r="S35" s="524"/>
      <c r="T35" s="524"/>
      <c r="U35" s="524"/>
      <c r="V35" s="524"/>
      <c r="W35" s="524"/>
      <c r="X35" s="524"/>
      <c r="Y35" s="524"/>
      <c r="AA35" s="527"/>
      <c r="AB35" s="527"/>
      <c r="AC35" s="527"/>
      <c r="AD35" s="527"/>
      <c r="AE35" s="527"/>
      <c r="AF35" s="527"/>
      <c r="AG35" s="527"/>
      <c r="AH35" s="527"/>
      <c r="AI35" s="527"/>
      <c r="AJ35" s="527"/>
    </row>
    <row r="36" spans="1:36" x14ac:dyDescent="0.3">
      <c r="C36" s="524"/>
      <c r="D36" s="524"/>
      <c r="E36" s="524"/>
      <c r="F36" s="524"/>
      <c r="G36" s="524"/>
      <c r="H36" s="524"/>
      <c r="I36" s="524"/>
      <c r="J36" s="524"/>
      <c r="K36" s="524"/>
      <c r="L36" s="524"/>
      <c r="P36" s="524"/>
      <c r="Q36" s="524"/>
      <c r="R36" s="524"/>
      <c r="S36" s="524"/>
      <c r="T36" s="524"/>
      <c r="U36" s="524"/>
      <c r="V36" s="524"/>
      <c r="W36" s="524"/>
      <c r="X36" s="524"/>
      <c r="Y36" s="524"/>
    </row>
    <row r="37" spans="1:36" x14ac:dyDescent="0.3">
      <c r="A37" s="517" t="s">
        <v>1234</v>
      </c>
      <c r="B37" s="517"/>
      <c r="N37" s="517" t="s">
        <v>1234</v>
      </c>
      <c r="O37" s="517"/>
    </row>
    <row r="38" spans="1:36" ht="18" x14ac:dyDescent="0.35">
      <c r="A38" s="516" t="s">
        <v>1230</v>
      </c>
      <c r="B38" s="517" t="s">
        <v>1231</v>
      </c>
      <c r="C38" s="518" t="s">
        <v>1235</v>
      </c>
      <c r="N38" s="516" t="s">
        <v>1230</v>
      </c>
      <c r="O38" s="517" t="s">
        <v>1231</v>
      </c>
      <c r="P38" s="518" t="s">
        <v>1236</v>
      </c>
    </row>
    <row r="39" spans="1:36" x14ac:dyDescent="0.3">
      <c r="A39" s="519">
        <v>45019</v>
      </c>
      <c r="B39" s="520">
        <v>3</v>
      </c>
      <c r="C39" s="521">
        <v>95.586750000000009</v>
      </c>
      <c r="D39" s="521">
        <v>77.567796000000016</v>
      </c>
      <c r="E39" s="521">
        <v>63.368928000000004</v>
      </c>
      <c r="F39" s="521">
        <v>87.939159000000004</v>
      </c>
      <c r="G39" s="521">
        <v>44.625558000000005</v>
      </c>
      <c r="H39" s="521">
        <v>53.508479999999999</v>
      </c>
      <c r="I39" s="521">
        <v>40.455509499999998</v>
      </c>
      <c r="J39" s="521">
        <v>51.210225000000001</v>
      </c>
      <c r="K39" s="521">
        <v>56.645568000000004</v>
      </c>
      <c r="L39" s="521">
        <v>40.421000500000005</v>
      </c>
      <c r="N39" s="519">
        <v>45019</v>
      </c>
      <c r="O39" s="520">
        <v>3</v>
      </c>
      <c r="P39" s="521">
        <v>50.055037999999996</v>
      </c>
      <c r="Q39" s="521">
        <v>57.823821999999986</v>
      </c>
      <c r="R39" s="521">
        <v>43.539777999999998</v>
      </c>
      <c r="S39" s="521">
        <v>67.651200000000003</v>
      </c>
      <c r="T39" s="521">
        <v>63.756169500000013</v>
      </c>
      <c r="U39" s="521">
        <v>70.015560999999991</v>
      </c>
      <c r="V39" s="521">
        <v>66.622337999999985</v>
      </c>
      <c r="W39" s="521">
        <v>84.727810999999988</v>
      </c>
      <c r="X39" s="521">
        <v>55.722624000000003</v>
      </c>
      <c r="Y39" s="521">
        <v>64.225280000000012</v>
      </c>
    </row>
    <row r="40" spans="1:36" x14ac:dyDescent="0.3">
      <c r="A40" s="519">
        <v>45021</v>
      </c>
      <c r="B40" s="520">
        <v>5</v>
      </c>
      <c r="C40" s="521">
        <v>55.278222000000007</v>
      </c>
      <c r="D40" s="521">
        <v>44.657311499999992</v>
      </c>
      <c r="E40" s="521">
        <v>69.595312499999991</v>
      </c>
      <c r="F40" s="521">
        <v>79.397819999999996</v>
      </c>
      <c r="G40" s="521">
        <v>87.410641999999996</v>
      </c>
      <c r="H40" s="521">
        <v>56.338567999999995</v>
      </c>
      <c r="I40" s="521">
        <v>39.494400000000006</v>
      </c>
      <c r="J40" s="521">
        <v>65.734577999999999</v>
      </c>
      <c r="K40" s="521">
        <v>69.676429499999998</v>
      </c>
      <c r="L40" s="521">
        <v>67.67497800000001</v>
      </c>
      <c r="N40" s="519">
        <v>45021</v>
      </c>
      <c r="O40" s="520">
        <v>5</v>
      </c>
      <c r="P40" s="521">
        <v>47.838448499999998</v>
      </c>
      <c r="Q40" s="521">
        <v>100.05401249999998</v>
      </c>
      <c r="R40" s="521">
        <v>59.191297999999996</v>
      </c>
      <c r="S40" s="521">
        <v>68.442267999999999</v>
      </c>
      <c r="T40" s="521">
        <v>66.484800000000007</v>
      </c>
      <c r="U40" s="521">
        <v>63.354711999999999</v>
      </c>
      <c r="V40" s="521">
        <v>48.373975999999992</v>
      </c>
      <c r="W40" s="521">
        <v>77.104150000000004</v>
      </c>
      <c r="X40" s="521">
        <v>65.498975999999999</v>
      </c>
      <c r="Y40" s="521">
        <v>72.998800000000003</v>
      </c>
    </row>
    <row r="41" spans="1:36" x14ac:dyDescent="0.3">
      <c r="A41" s="519">
        <v>45023</v>
      </c>
      <c r="B41" s="520">
        <v>7</v>
      </c>
      <c r="C41" s="521">
        <v>70.843679999999992</v>
      </c>
      <c r="D41" s="521">
        <v>67.91731200000001</v>
      </c>
      <c r="E41" s="521">
        <v>77.685318000000009</v>
      </c>
      <c r="F41" s="521">
        <v>79.390983500000004</v>
      </c>
      <c r="G41" s="521">
        <v>94.591638000000003</v>
      </c>
      <c r="H41" s="521">
        <v>49.592050000000008</v>
      </c>
      <c r="I41" s="521">
        <v>77.834581</v>
      </c>
      <c r="J41" s="521">
        <v>56.165227999999985</v>
      </c>
      <c r="K41" s="521">
        <v>40.365600000000008</v>
      </c>
      <c r="L41" s="521">
        <v>61.230448000000003</v>
      </c>
      <c r="N41" s="519">
        <v>45023</v>
      </c>
      <c r="O41" s="520">
        <v>7</v>
      </c>
      <c r="P41" s="521">
        <v>52.690399999999997</v>
      </c>
      <c r="Q41" s="521">
        <v>69.579779499999987</v>
      </c>
      <c r="R41" s="521">
        <v>40.473387499999994</v>
      </c>
      <c r="S41" s="521">
        <v>82.899321</v>
      </c>
      <c r="T41" s="521">
        <v>84.707279999999997</v>
      </c>
      <c r="U41" s="521">
        <v>54.078402499999996</v>
      </c>
      <c r="V41" s="521">
        <v>77.841000000000008</v>
      </c>
      <c r="W41" s="521">
        <v>96.210399999999993</v>
      </c>
      <c r="X41" s="521">
        <v>64.381628499999991</v>
      </c>
      <c r="Y41" s="521">
        <v>78.962687999999986</v>
      </c>
    </row>
    <row r="42" spans="1:36" x14ac:dyDescent="0.3">
      <c r="A42" s="519">
        <v>45026</v>
      </c>
      <c r="B42" s="520">
        <v>10</v>
      </c>
      <c r="C42" s="521">
        <v>77.216772500000005</v>
      </c>
      <c r="D42" s="521">
        <v>59.457115000000009</v>
      </c>
      <c r="E42" s="521">
        <v>73.066031499999994</v>
      </c>
      <c r="F42" s="521">
        <v>96.081562500000004</v>
      </c>
      <c r="G42" s="521">
        <v>87.585785999999985</v>
      </c>
      <c r="H42" s="521">
        <v>50.803199999999997</v>
      </c>
      <c r="I42" s="521">
        <v>78.885800000000003</v>
      </c>
      <c r="J42" s="521">
        <v>61.890439499999985</v>
      </c>
      <c r="K42" s="521">
        <v>71.692046999999988</v>
      </c>
      <c r="L42" s="521">
        <v>64.759276</v>
      </c>
      <c r="N42" s="519">
        <v>45026</v>
      </c>
      <c r="O42" s="520">
        <v>10</v>
      </c>
      <c r="P42" s="521">
        <v>64.582287500000007</v>
      </c>
      <c r="Q42" s="521">
        <v>51.975307999999991</v>
      </c>
      <c r="R42" s="521">
        <v>62.921375999999988</v>
      </c>
      <c r="S42" s="521">
        <v>80.124799999999993</v>
      </c>
      <c r="T42" s="521">
        <v>68.695746</v>
      </c>
      <c r="U42" s="521">
        <v>83.341151999999994</v>
      </c>
      <c r="V42" s="521">
        <v>76.231044499999996</v>
      </c>
      <c r="W42" s="521">
        <v>98.514609000000021</v>
      </c>
      <c r="X42" s="521">
        <v>82.651224499999998</v>
      </c>
      <c r="Y42" s="521">
        <v>73.485593999999992</v>
      </c>
    </row>
    <row r="43" spans="1:36" x14ac:dyDescent="0.3">
      <c r="A43" s="519">
        <v>45028</v>
      </c>
      <c r="B43" s="520">
        <v>12</v>
      </c>
      <c r="C43" s="521">
        <v>72.758660000000006</v>
      </c>
      <c r="D43" s="521">
        <v>68.030212500000005</v>
      </c>
      <c r="E43" s="521">
        <v>94.043837999999994</v>
      </c>
      <c r="F43" s="521">
        <v>110.87178749999998</v>
      </c>
      <c r="G43" s="521">
        <v>90.656544000000011</v>
      </c>
      <c r="H43" s="521">
        <v>49.039800000000014</v>
      </c>
      <c r="I43" s="521">
        <v>74.793599999999984</v>
      </c>
      <c r="J43" s="521">
        <v>75.81713400000001</v>
      </c>
      <c r="K43" s="521">
        <v>84.151386000000002</v>
      </c>
      <c r="L43" s="521">
        <v>65.426015499999991</v>
      </c>
      <c r="N43" s="519">
        <v>45028</v>
      </c>
      <c r="O43" s="520">
        <v>12</v>
      </c>
      <c r="P43" s="521">
        <v>66.194018000000014</v>
      </c>
      <c r="Q43" s="521">
        <v>60.168459999999996</v>
      </c>
      <c r="R43" s="521">
        <v>50.477020000000003</v>
      </c>
      <c r="S43" s="521">
        <v>76.704999999999998</v>
      </c>
      <c r="T43" s="521">
        <v>92.116039999999998</v>
      </c>
      <c r="U43" s="521">
        <v>77.288750000000007</v>
      </c>
      <c r="V43" s="521">
        <v>76.91592799999998</v>
      </c>
      <c r="W43" s="521">
        <v>112.99227500000001</v>
      </c>
      <c r="X43" s="521">
        <v>70.57611</v>
      </c>
      <c r="Y43" s="521">
        <v>83.382816000000005</v>
      </c>
    </row>
    <row r="44" spans="1:36" x14ac:dyDescent="0.3">
      <c r="A44" s="522">
        <v>45030</v>
      </c>
      <c r="B44" s="523">
        <v>14</v>
      </c>
      <c r="C44" s="521">
        <v>86.24</v>
      </c>
      <c r="D44" s="521">
        <v>81.67009950000002</v>
      </c>
      <c r="E44" s="521">
        <v>100.75839999999999</v>
      </c>
      <c r="F44" s="521">
        <v>109.5366635</v>
      </c>
      <c r="G44" s="521">
        <v>99.798187499999997</v>
      </c>
      <c r="H44" s="521">
        <v>49.626423499999994</v>
      </c>
      <c r="I44" s="521">
        <v>87.011583999999999</v>
      </c>
      <c r="J44" s="521">
        <v>103.07030900000001</v>
      </c>
      <c r="K44" s="521">
        <v>86.76</v>
      </c>
      <c r="L44" s="521">
        <v>53.773114500000005</v>
      </c>
      <c r="N44" s="522">
        <v>45030</v>
      </c>
      <c r="O44" s="523">
        <v>14</v>
      </c>
      <c r="P44" s="521">
        <v>65.099902000000014</v>
      </c>
      <c r="Q44" s="521">
        <v>74.298050000000003</v>
      </c>
      <c r="R44" s="521">
        <v>61.378108999999988</v>
      </c>
      <c r="S44" s="521">
        <v>77.073063499999989</v>
      </c>
      <c r="T44" s="521">
        <v>103.4272125</v>
      </c>
      <c r="U44" s="521">
        <v>76.634563500000013</v>
      </c>
      <c r="V44" s="521">
        <v>81.984820500000012</v>
      </c>
      <c r="W44" s="521">
        <v>97.356262499999985</v>
      </c>
      <c r="X44" s="521">
        <v>67.581972000000007</v>
      </c>
      <c r="Y44" s="521">
        <v>106.00988400000001</v>
      </c>
    </row>
    <row r="45" spans="1:36" x14ac:dyDescent="0.3">
      <c r="A45" s="522">
        <v>45033</v>
      </c>
      <c r="B45" s="523">
        <v>17</v>
      </c>
      <c r="C45" s="521">
        <v>85.628724000000005</v>
      </c>
      <c r="D45" s="521">
        <v>68.821735500000017</v>
      </c>
      <c r="E45" s="521">
        <v>121.56991999999998</v>
      </c>
      <c r="F45" s="521">
        <v>127.2830865</v>
      </c>
      <c r="G45" s="521">
        <v>88.804000000000002</v>
      </c>
      <c r="H45" s="521">
        <v>56.66360000000001</v>
      </c>
      <c r="I45" s="521">
        <v>88.503624000000002</v>
      </c>
      <c r="J45" s="521">
        <v>87.769403999999994</v>
      </c>
      <c r="K45" s="521">
        <v>98.110070999999991</v>
      </c>
      <c r="L45" s="521">
        <v>73.125624000000002</v>
      </c>
      <c r="N45" s="522">
        <v>45033</v>
      </c>
      <c r="O45" s="523">
        <v>17</v>
      </c>
      <c r="P45" s="521">
        <v>101.28409600000001</v>
      </c>
      <c r="Q45" s="521">
        <v>81.710048</v>
      </c>
      <c r="R45" s="521">
        <v>59.581299499999993</v>
      </c>
      <c r="S45" s="521">
        <v>78.272351999999984</v>
      </c>
      <c r="T45" s="521">
        <v>136.06217000000001</v>
      </c>
      <c r="U45" s="521">
        <v>79.928822000000011</v>
      </c>
      <c r="V45" s="521">
        <v>83.448265500000005</v>
      </c>
      <c r="W45" s="521">
        <v>105.81277399999998</v>
      </c>
      <c r="X45" s="521">
        <v>91.138500500000006</v>
      </c>
      <c r="Y45" s="521">
        <v>103.12369899999997</v>
      </c>
    </row>
    <row r="46" spans="1:36" x14ac:dyDescent="0.3">
      <c r="A46" s="522">
        <v>45035</v>
      </c>
      <c r="B46" s="523">
        <v>19</v>
      </c>
      <c r="C46" s="521">
        <v>93.737929500000007</v>
      </c>
      <c r="D46" s="521">
        <v>77.178128000000001</v>
      </c>
      <c r="E46" s="521">
        <v>119.56276800000001</v>
      </c>
      <c r="F46" s="521">
        <v>112.84091450000001</v>
      </c>
      <c r="G46" s="521">
        <v>105.17849999999999</v>
      </c>
      <c r="H46" s="521">
        <v>53.459752999999999</v>
      </c>
      <c r="I46" s="521">
        <v>86.76</v>
      </c>
      <c r="J46" s="521">
        <v>76.135136000000003</v>
      </c>
      <c r="K46" s="521">
        <v>90.936098000000001</v>
      </c>
      <c r="L46" s="521">
        <v>66.927042</v>
      </c>
      <c r="M46" s="521"/>
      <c r="N46" s="522">
        <v>45035</v>
      </c>
      <c r="O46" s="523">
        <v>19</v>
      </c>
      <c r="P46" s="521">
        <v>81.171327999999988</v>
      </c>
      <c r="Q46" s="521">
        <v>78.004223999999994</v>
      </c>
      <c r="R46" s="521">
        <v>47.150125500000001</v>
      </c>
      <c r="S46" s="521">
        <v>77.31810449999999</v>
      </c>
      <c r="T46" s="521">
        <v>141.26400000000001</v>
      </c>
      <c r="U46" s="521">
        <v>85.467356000000009</v>
      </c>
      <c r="V46" s="521">
        <v>89.922350000000009</v>
      </c>
      <c r="W46" s="521">
        <v>108.66083200000001</v>
      </c>
      <c r="X46" s="521">
        <v>100.83758849999998</v>
      </c>
      <c r="Y46" s="521">
        <v>109.90504000000001</v>
      </c>
    </row>
    <row r="47" spans="1:36" x14ac:dyDescent="0.3">
      <c r="A47" s="522">
        <v>45037</v>
      </c>
      <c r="B47" s="523">
        <v>21</v>
      </c>
      <c r="C47" s="521">
        <v>78.086399999999998</v>
      </c>
      <c r="D47" s="521">
        <v>83.417599999999993</v>
      </c>
      <c r="E47" s="521">
        <v>116.43209600000002</v>
      </c>
      <c r="F47" s="521">
        <v>114.61046400000001</v>
      </c>
      <c r="G47" s="521">
        <v>100.45513600000002</v>
      </c>
      <c r="H47" s="521">
        <v>66.15619199999999</v>
      </c>
      <c r="I47" s="521">
        <v>75.884959999999992</v>
      </c>
      <c r="J47" s="521">
        <v>66.630600000000015</v>
      </c>
      <c r="K47" s="521">
        <v>84.370546000000004</v>
      </c>
      <c r="L47" s="521">
        <v>60.057829999999996</v>
      </c>
      <c r="M47" s="521"/>
      <c r="N47" s="522">
        <v>45037</v>
      </c>
      <c r="O47" s="523">
        <v>21</v>
      </c>
      <c r="P47" s="521">
        <v>87.274573999999987</v>
      </c>
      <c r="Q47" s="521">
        <v>74.017944499999999</v>
      </c>
      <c r="R47" s="521">
        <v>61.308899999999994</v>
      </c>
      <c r="S47" s="521">
        <v>95.160478999999981</v>
      </c>
      <c r="T47" s="521">
        <v>156.18031949999997</v>
      </c>
      <c r="U47" s="521">
        <v>110.19340800000001</v>
      </c>
      <c r="V47" s="521">
        <v>103.96339200000001</v>
      </c>
      <c r="W47" s="521">
        <v>102.91114399999999</v>
      </c>
      <c r="X47" s="521">
        <v>96.903295999999997</v>
      </c>
      <c r="Y47" s="521">
        <v>121.9376895</v>
      </c>
    </row>
    <row r="48" spans="1:36" x14ac:dyDescent="0.3">
      <c r="A48" s="522">
        <v>45040</v>
      </c>
      <c r="B48" s="523">
        <v>24</v>
      </c>
      <c r="C48" s="521">
        <v>123.741376</v>
      </c>
      <c r="D48" s="521">
        <v>72.216278000000003</v>
      </c>
      <c r="E48" s="521">
        <v>118.76747400000002</v>
      </c>
      <c r="F48" s="521">
        <v>131.094954</v>
      </c>
      <c r="G48" s="521">
        <v>105.645852</v>
      </c>
      <c r="H48" s="521">
        <v>60.236687999999987</v>
      </c>
      <c r="I48" s="521">
        <v>88.850398000000013</v>
      </c>
      <c r="J48" s="521">
        <v>67.520420999999999</v>
      </c>
      <c r="K48" s="521">
        <v>90.748213500000006</v>
      </c>
      <c r="L48" s="521">
        <v>56.482201999999994</v>
      </c>
      <c r="M48" s="521"/>
      <c r="N48" s="522">
        <v>45040</v>
      </c>
      <c r="O48" s="523">
        <v>24</v>
      </c>
      <c r="P48" s="521">
        <v>88.405562000000003</v>
      </c>
      <c r="Q48" s="521">
        <v>129.10079999999999</v>
      </c>
      <c r="R48" s="521">
        <v>63.59549250000002</v>
      </c>
      <c r="S48" s="521">
        <v>102.24499999999999</v>
      </c>
      <c r="T48" s="521">
        <v>210.99153050000004</v>
      </c>
      <c r="U48" s="521">
        <v>90.903663500000008</v>
      </c>
      <c r="V48" s="521">
        <v>116.83622399999997</v>
      </c>
      <c r="W48" s="521">
        <v>107.72480000000002</v>
      </c>
      <c r="X48" s="521">
        <v>95.079599999999999</v>
      </c>
      <c r="Y48" s="521">
        <v>112.09009499999999</v>
      </c>
    </row>
    <row r="49" spans="1:25" x14ac:dyDescent="0.3">
      <c r="A49" s="522">
        <v>45042</v>
      </c>
      <c r="B49" s="523">
        <v>26</v>
      </c>
      <c r="C49" s="521">
        <v>100.41828750000001</v>
      </c>
      <c r="D49" s="521">
        <v>87.805354000000008</v>
      </c>
      <c r="E49" s="521">
        <v>126.09625599999998</v>
      </c>
      <c r="F49" s="521">
        <v>112.50870399999999</v>
      </c>
      <c r="G49" s="521">
        <v>105.210252</v>
      </c>
      <c r="H49" s="521">
        <v>64.388072000000008</v>
      </c>
      <c r="I49" s="521">
        <v>86.146438499999988</v>
      </c>
      <c r="J49" s="521">
        <v>67.658208000000016</v>
      </c>
      <c r="K49" s="521">
        <v>88.243535500000007</v>
      </c>
      <c r="L49" s="521">
        <v>72.223112</v>
      </c>
      <c r="N49" s="522">
        <v>45042</v>
      </c>
      <c r="O49" s="523">
        <v>26</v>
      </c>
      <c r="P49" s="521">
        <v>91.836966000000004</v>
      </c>
      <c r="Q49" s="521">
        <v>80.14815999999999</v>
      </c>
      <c r="R49" s="521">
        <v>82.637514999999993</v>
      </c>
      <c r="S49" s="521">
        <v>137.12835200000001</v>
      </c>
      <c r="T49" s="521">
        <v>163.02256149999999</v>
      </c>
      <c r="U49" s="521">
        <v>88.584191999999987</v>
      </c>
      <c r="V49" s="521">
        <v>97.638985000000005</v>
      </c>
      <c r="W49" s="521">
        <v>95.216976000000003</v>
      </c>
      <c r="X49" s="521">
        <v>89.703071999999977</v>
      </c>
      <c r="Y49" s="521">
        <v>163.20656249999999</v>
      </c>
    </row>
    <row r="50" spans="1:25" x14ac:dyDescent="0.3">
      <c r="A50" s="522">
        <v>45044</v>
      </c>
      <c r="B50" s="523">
        <v>28</v>
      </c>
      <c r="C50" s="521">
        <v>110.93138499999998</v>
      </c>
      <c r="D50" s="521">
        <v>83.7</v>
      </c>
      <c r="E50" s="521">
        <v>120.39566599999999</v>
      </c>
      <c r="F50" s="521">
        <v>109.08360399999998</v>
      </c>
      <c r="G50" s="521">
        <v>76.514381999999998</v>
      </c>
      <c r="H50" s="521">
        <v>64.28125</v>
      </c>
      <c r="I50" s="521">
        <v>75.479039999999998</v>
      </c>
      <c r="J50" s="521">
        <v>63.738805499999991</v>
      </c>
      <c r="K50" s="521">
        <v>73.162079999999989</v>
      </c>
      <c r="L50" s="521">
        <v>53.784216000000008</v>
      </c>
      <c r="N50" s="522">
        <v>45044</v>
      </c>
      <c r="O50" s="523">
        <v>28</v>
      </c>
      <c r="P50" s="521">
        <v>102.57508799999999</v>
      </c>
      <c r="Q50" s="521">
        <v>98.451478000000009</v>
      </c>
      <c r="R50" s="521">
        <v>60.453071999999999</v>
      </c>
      <c r="S50" s="521">
        <v>123.283872</v>
      </c>
      <c r="T50" s="521">
        <v>160.95137800000003</v>
      </c>
      <c r="U50" s="521">
        <v>94.251437500000009</v>
      </c>
      <c r="V50" s="521">
        <v>103.3203125</v>
      </c>
      <c r="W50" s="521">
        <v>147.56413750000002</v>
      </c>
      <c r="X50" s="521">
        <v>95.94395999999999</v>
      </c>
      <c r="Y50" s="521">
        <v>134.68741200000002</v>
      </c>
    </row>
    <row r="51" spans="1:25" x14ac:dyDescent="0.3">
      <c r="A51" s="522">
        <v>45047</v>
      </c>
      <c r="B51" s="523">
        <v>31</v>
      </c>
      <c r="C51" s="521">
        <v>104.317125</v>
      </c>
      <c r="D51" s="521">
        <v>122.90228999999999</v>
      </c>
      <c r="E51" s="521">
        <v>120.70924799999999</v>
      </c>
      <c r="F51" s="521">
        <v>103.73734399999999</v>
      </c>
      <c r="G51" s="521">
        <v>97.748525499999985</v>
      </c>
      <c r="H51" s="521">
        <v>44.857344000000005</v>
      </c>
      <c r="I51" s="521">
        <v>118.35678399999998</v>
      </c>
      <c r="J51" s="521">
        <v>72.656513999999987</v>
      </c>
      <c r="K51" s="521">
        <v>100.83758849999998</v>
      </c>
      <c r="L51" s="521">
        <v>50.220810000000007</v>
      </c>
      <c r="N51" s="522">
        <v>45047</v>
      </c>
      <c r="O51" s="523">
        <v>31</v>
      </c>
      <c r="P51" s="521">
        <v>113.36681249999999</v>
      </c>
      <c r="Q51" s="521">
        <v>92.083030000000022</v>
      </c>
      <c r="R51" s="521">
        <v>59.632200000000005</v>
      </c>
      <c r="S51" s="521">
        <v>104.15772000000001</v>
      </c>
      <c r="T51" s="521">
        <v>181.71236250000001</v>
      </c>
      <c r="U51" s="521">
        <v>94.814493999999996</v>
      </c>
      <c r="V51" s="521">
        <v>103.21905</v>
      </c>
      <c r="W51" s="521">
        <v>108.40492800000001</v>
      </c>
      <c r="X51" s="521">
        <v>99.417823999999982</v>
      </c>
      <c r="Y51" s="521">
        <v>139.73535000000001</v>
      </c>
    </row>
    <row r="52" spans="1:25" x14ac:dyDescent="0.3">
      <c r="A52" s="522">
        <v>12177</v>
      </c>
      <c r="B52" s="523">
        <v>33</v>
      </c>
      <c r="C52" s="521">
        <v>119.16400000000002</v>
      </c>
      <c r="D52" s="521">
        <v>97.154063999999991</v>
      </c>
      <c r="E52" s="521">
        <v>95.0546875</v>
      </c>
      <c r="F52" s="521">
        <v>101.55341250000002</v>
      </c>
      <c r="G52" s="521">
        <v>127.53427499999998</v>
      </c>
      <c r="H52" s="521">
        <v>54.230849999999997</v>
      </c>
      <c r="I52" s="521">
        <v>95.528353499999994</v>
      </c>
      <c r="J52" s="521">
        <v>82.535551999999981</v>
      </c>
      <c r="K52" s="521">
        <v>79.152331500000017</v>
      </c>
      <c r="L52" s="521">
        <v>40.873252000000001</v>
      </c>
      <c r="N52" s="522">
        <v>12177</v>
      </c>
      <c r="O52" s="523">
        <v>33</v>
      </c>
      <c r="P52" s="521">
        <v>115.95469299999998</v>
      </c>
      <c r="Q52" s="521">
        <v>76.557937999999993</v>
      </c>
      <c r="R52" s="521">
        <v>76.806143999999989</v>
      </c>
      <c r="S52" s="521">
        <v>120.66458799999999</v>
      </c>
      <c r="T52" s="521">
        <v>173.32697599999997</v>
      </c>
      <c r="U52" s="521">
        <v>95.376064499999998</v>
      </c>
      <c r="V52" s="521">
        <v>107.163</v>
      </c>
      <c r="W52" s="521">
        <v>126.92884299999999</v>
      </c>
      <c r="X52" s="521">
        <v>108.54090049999999</v>
      </c>
      <c r="Y52" s="521">
        <v>136.40799999999999</v>
      </c>
    </row>
    <row r="53" spans="1:25" x14ac:dyDescent="0.3">
      <c r="A53" s="522">
        <v>45051</v>
      </c>
      <c r="B53" s="523">
        <v>35</v>
      </c>
      <c r="C53" s="521">
        <v>104.088013</v>
      </c>
      <c r="D53" s="521">
        <v>67.502848499999999</v>
      </c>
      <c r="E53" s="521">
        <v>97.329184000000012</v>
      </c>
      <c r="F53" s="521">
        <v>89.782210000000006</v>
      </c>
      <c r="G53" s="521">
        <v>103.45347000000002</v>
      </c>
      <c r="H53" s="521">
        <v>42.013835999999998</v>
      </c>
      <c r="I53" s="521">
        <v>112.60582099999998</v>
      </c>
      <c r="J53" s="521">
        <v>76.496080499999991</v>
      </c>
      <c r="K53" s="521">
        <v>86.038911999999996</v>
      </c>
      <c r="L53" s="521">
        <v>64.912734000000015</v>
      </c>
      <c r="N53" s="522">
        <v>45051</v>
      </c>
      <c r="O53" s="523">
        <v>35</v>
      </c>
      <c r="P53" s="521">
        <v>126.97600000000003</v>
      </c>
      <c r="Q53" s="521">
        <v>111.08888999999999</v>
      </c>
      <c r="R53" s="521">
        <v>74.605635499999991</v>
      </c>
      <c r="S53" s="521">
        <v>122.93471199999999</v>
      </c>
      <c r="T53" s="521">
        <v>161.4853305</v>
      </c>
      <c r="U53" s="521">
        <v>90.793559999999985</v>
      </c>
      <c r="V53" s="521">
        <v>107.255904</v>
      </c>
      <c r="W53" s="521">
        <v>162.81376</v>
      </c>
      <c r="X53" s="521">
        <v>97.723909499999991</v>
      </c>
      <c r="Y53" s="521">
        <v>153.13615200000001</v>
      </c>
    </row>
    <row r="54" spans="1:25" x14ac:dyDescent="0.3">
      <c r="A54" s="522">
        <v>45054</v>
      </c>
      <c r="B54" s="523">
        <v>38</v>
      </c>
      <c r="C54" s="521">
        <v>108.78520000000002</v>
      </c>
      <c r="D54" s="521">
        <v>87.090737999999988</v>
      </c>
      <c r="E54" s="521">
        <v>116.16399749999998</v>
      </c>
      <c r="F54" s="521">
        <v>95.046898000000013</v>
      </c>
      <c r="G54" s="521">
        <v>85.486454999999992</v>
      </c>
      <c r="H54" s="521">
        <v>52.354239999999997</v>
      </c>
      <c r="I54" s="521">
        <v>123.97799449999999</v>
      </c>
      <c r="J54" s="521">
        <v>68.453506000000004</v>
      </c>
      <c r="K54" s="521">
        <v>85.525503999999998</v>
      </c>
      <c r="L54" s="521">
        <v>80.973715000000013</v>
      </c>
      <c r="N54" s="522">
        <v>45054</v>
      </c>
      <c r="O54" s="523">
        <v>38</v>
      </c>
      <c r="P54" s="521">
        <v>142.82588600000003</v>
      </c>
      <c r="Q54" s="521">
        <v>111.00489400000001</v>
      </c>
      <c r="R54" s="521">
        <v>64.346158500000001</v>
      </c>
      <c r="S54" s="521">
        <v>113.55045399999999</v>
      </c>
      <c r="T54" s="521">
        <v>197.38124999999999</v>
      </c>
      <c r="U54" s="521">
        <v>72.049207999999993</v>
      </c>
      <c r="V54" s="521">
        <v>96.097116999999997</v>
      </c>
      <c r="W54" s="521">
        <v>146.37747199999998</v>
      </c>
      <c r="X54" s="521">
        <v>98.546734000000015</v>
      </c>
      <c r="Y54" s="521">
        <v>153.21968749999999</v>
      </c>
    </row>
    <row r="55" spans="1:25" x14ac:dyDescent="0.3">
      <c r="A55" s="525">
        <v>45056</v>
      </c>
      <c r="B55" s="517">
        <v>40</v>
      </c>
      <c r="C55" s="521">
        <v>108.197852</v>
      </c>
      <c r="D55" s="521">
        <v>88.752164000000008</v>
      </c>
      <c r="E55" s="521">
        <v>121.96799999999998</v>
      </c>
      <c r="F55" s="521">
        <v>103.5523125</v>
      </c>
      <c r="G55" s="521">
        <v>105.69877249999998</v>
      </c>
      <c r="H55" s="521">
        <v>51.251615999999991</v>
      </c>
      <c r="I55" s="521">
        <v>113.22115199999998</v>
      </c>
      <c r="J55" s="521">
        <v>64.38982</v>
      </c>
      <c r="K55" s="521">
        <v>109.921218</v>
      </c>
      <c r="L55" s="521">
        <v>75.010080000000002</v>
      </c>
      <c r="N55" s="525">
        <v>45056</v>
      </c>
      <c r="O55" s="517">
        <v>40</v>
      </c>
      <c r="P55" s="521">
        <v>143.71895199999997</v>
      </c>
      <c r="Q55" s="521">
        <v>113.86137600000001</v>
      </c>
      <c r="R55" s="521">
        <v>66.088062500000007</v>
      </c>
      <c r="S55" s="521">
        <v>117.16292000000001</v>
      </c>
      <c r="T55" s="521">
        <v>204.8367355</v>
      </c>
      <c r="U55" s="521">
        <v>73.81</v>
      </c>
      <c r="V55" s="521">
        <v>105.37038199999999</v>
      </c>
      <c r="W55" s="521">
        <v>145.16374450000001</v>
      </c>
      <c r="X55" s="521">
        <v>101.47115000000001</v>
      </c>
      <c r="Y55" s="521">
        <v>158.73359400000001</v>
      </c>
    </row>
    <row r="56" spans="1:25" x14ac:dyDescent="0.3">
      <c r="A56" s="522">
        <v>45058</v>
      </c>
      <c r="B56" s="523">
        <v>42</v>
      </c>
      <c r="C56" s="521">
        <v>125.9884215</v>
      </c>
      <c r="D56" s="521">
        <v>68.29543750000002</v>
      </c>
      <c r="E56" s="521">
        <v>155.334768</v>
      </c>
      <c r="F56" s="521">
        <v>111.83872000000001</v>
      </c>
      <c r="G56" s="521">
        <v>129.48818399999999</v>
      </c>
      <c r="H56" s="521">
        <v>65.414951999999985</v>
      </c>
      <c r="I56" s="521">
        <v>137.97468000000003</v>
      </c>
      <c r="J56" s="521">
        <v>61.975423999999997</v>
      </c>
      <c r="K56" s="521">
        <v>86.40086500000001</v>
      </c>
      <c r="L56" s="521">
        <v>65.269621999999998</v>
      </c>
      <c r="N56" s="522">
        <v>45058</v>
      </c>
      <c r="O56" s="523">
        <v>42</v>
      </c>
      <c r="P56" s="521">
        <v>105.103336</v>
      </c>
      <c r="Q56" s="521">
        <v>97.95468799999999</v>
      </c>
      <c r="R56" s="521">
        <v>75.547799999999995</v>
      </c>
      <c r="S56" s="521">
        <v>124.959406</v>
      </c>
      <c r="T56" s="521">
        <v>228.16659999999999</v>
      </c>
      <c r="U56" s="521">
        <v>94.723464000000021</v>
      </c>
      <c r="V56" s="521">
        <v>103.8452875</v>
      </c>
      <c r="W56" s="521">
        <v>137.9472255</v>
      </c>
      <c r="X56" s="521">
        <v>106.212231</v>
      </c>
      <c r="Y56" s="521">
        <v>140.10982399999997</v>
      </c>
    </row>
    <row r="57" spans="1:25" x14ac:dyDescent="0.3">
      <c r="A57" s="522">
        <v>45061</v>
      </c>
      <c r="B57" s="523">
        <v>45</v>
      </c>
      <c r="C57" s="521">
        <v>112.60717199999999</v>
      </c>
      <c r="D57" s="521">
        <v>111.640047</v>
      </c>
      <c r="E57" s="521">
        <v>142.22822399999998</v>
      </c>
      <c r="F57" s="521">
        <v>108.74558999999999</v>
      </c>
      <c r="G57" s="521">
        <v>125.103475</v>
      </c>
      <c r="H57" s="521">
        <v>59.185728000000005</v>
      </c>
      <c r="I57" s="521">
        <v>167.79070000000002</v>
      </c>
      <c r="J57" s="521">
        <v>62.295709499999994</v>
      </c>
      <c r="K57" s="521">
        <v>111.58647500000001</v>
      </c>
      <c r="L57" s="521">
        <v>75.838615999999988</v>
      </c>
      <c r="N57" s="522">
        <v>45061</v>
      </c>
      <c r="O57" s="523">
        <v>45</v>
      </c>
      <c r="P57" s="521">
        <v>155.0718</v>
      </c>
      <c r="Q57" s="521">
        <v>130.66015800000002</v>
      </c>
      <c r="R57" s="521">
        <v>83.324303999999998</v>
      </c>
      <c r="S57" s="521">
        <v>113.37408000000003</v>
      </c>
      <c r="T57" s="521">
        <v>263.37369600000005</v>
      </c>
      <c r="U57" s="521">
        <v>100.10081249999999</v>
      </c>
      <c r="V57" s="521">
        <v>109.62811350000001</v>
      </c>
      <c r="W57" s="521">
        <v>161.90827200000001</v>
      </c>
      <c r="X57" s="521">
        <v>94.625280000000004</v>
      </c>
      <c r="Y57" s="521">
        <v>152.35200000000003</v>
      </c>
    </row>
    <row r="58" spans="1:25" x14ac:dyDescent="0.3">
      <c r="A58" s="522">
        <v>45063</v>
      </c>
      <c r="B58" s="523">
        <v>47</v>
      </c>
      <c r="C58" s="521">
        <v>122.31375</v>
      </c>
      <c r="D58" s="521">
        <v>115.83296000000001</v>
      </c>
      <c r="E58" s="521">
        <v>153.075456</v>
      </c>
      <c r="F58" s="521">
        <v>101.47586399999999</v>
      </c>
      <c r="G58" s="521">
        <v>127.61725600000001</v>
      </c>
      <c r="H58" s="521">
        <v>75.988489499999986</v>
      </c>
      <c r="I58" s="521">
        <v>202.63597200000001</v>
      </c>
      <c r="J58" s="521">
        <v>73.352924000000002</v>
      </c>
      <c r="K58" s="521">
        <v>97.559154000000021</v>
      </c>
      <c r="L58" s="521">
        <v>43.32</v>
      </c>
      <c r="N58" s="522">
        <v>45063</v>
      </c>
      <c r="O58" s="523">
        <v>47</v>
      </c>
      <c r="P58" s="521">
        <v>159.07274899999999</v>
      </c>
      <c r="Q58" s="521">
        <v>126.81425000000002</v>
      </c>
      <c r="R58" s="521">
        <v>126.21798400000003</v>
      </c>
      <c r="S58" s="521">
        <v>129.06285800000001</v>
      </c>
      <c r="T58" s="521">
        <v>227.05235549999998</v>
      </c>
      <c r="U58" s="521">
        <v>129.96190800000002</v>
      </c>
      <c r="V58" s="521">
        <v>108.801275</v>
      </c>
      <c r="W58" s="521">
        <v>149.81337599999998</v>
      </c>
      <c r="X58" s="521">
        <v>92.582756000000003</v>
      </c>
      <c r="Y58" s="521">
        <v>170.1482895</v>
      </c>
    </row>
    <row r="59" spans="1:25" x14ac:dyDescent="0.3">
      <c r="A59" s="522">
        <v>45065</v>
      </c>
      <c r="B59" s="523">
        <v>49</v>
      </c>
      <c r="C59" s="521">
        <v>151.05585549999998</v>
      </c>
      <c r="D59" s="521">
        <v>111.696444</v>
      </c>
      <c r="E59" s="521">
        <v>155.86374150000003</v>
      </c>
      <c r="F59" s="521">
        <v>119.35094850000002</v>
      </c>
      <c r="G59" s="521">
        <v>173.06083799999996</v>
      </c>
      <c r="H59" s="521">
        <v>55.930791999999997</v>
      </c>
      <c r="I59" s="521">
        <v>188.218323</v>
      </c>
      <c r="J59" s="521">
        <v>76.004109999999997</v>
      </c>
      <c r="K59" s="521">
        <v>116.25281850000002</v>
      </c>
      <c r="L59" s="521">
        <v>62.360928000000008</v>
      </c>
      <c r="N59" s="522">
        <v>45065</v>
      </c>
      <c r="O59" s="523">
        <v>49</v>
      </c>
      <c r="P59" s="521">
        <v>191.68905100000001</v>
      </c>
      <c r="Q59" s="521">
        <v>151.66985000000003</v>
      </c>
      <c r="R59" s="521">
        <v>119.16400000000002</v>
      </c>
      <c r="S59" s="521">
        <v>149.21281250000001</v>
      </c>
      <c r="T59" s="521">
        <v>287.78342399999997</v>
      </c>
      <c r="U59" s="521">
        <v>93.09113099999999</v>
      </c>
      <c r="V59" s="521">
        <v>151.22200950000001</v>
      </c>
      <c r="W59" s="521">
        <v>180.47206400000002</v>
      </c>
      <c r="X59" s="521">
        <v>140.87967799999998</v>
      </c>
      <c r="Y59" s="521">
        <v>181.01422600000001</v>
      </c>
    </row>
    <row r="60" spans="1:25" x14ac:dyDescent="0.3">
      <c r="A60" s="522">
        <v>45068</v>
      </c>
      <c r="B60" s="523">
        <v>52</v>
      </c>
      <c r="C60" s="521">
        <v>150.39249750000002</v>
      </c>
      <c r="D60" s="521">
        <v>132.09048449999997</v>
      </c>
      <c r="E60" s="521">
        <v>187.82323749999998</v>
      </c>
      <c r="F60" s="521">
        <v>81.946572000000003</v>
      </c>
      <c r="G60" s="521">
        <v>183.4854</v>
      </c>
      <c r="H60" s="521">
        <v>55.249407999999995</v>
      </c>
      <c r="I60" s="521">
        <v>226.77766649999998</v>
      </c>
      <c r="J60" s="521">
        <v>48.373863999999998</v>
      </c>
      <c r="K60" s="521">
        <v>163.73237500000002</v>
      </c>
      <c r="L60" s="521">
        <v>103.1228855</v>
      </c>
      <c r="N60" s="522">
        <v>45068</v>
      </c>
      <c r="O60" s="523">
        <v>52</v>
      </c>
      <c r="P60" s="521">
        <v>157.23481999999998</v>
      </c>
      <c r="Q60" s="521">
        <v>161.81337500000001</v>
      </c>
      <c r="R60" s="521">
        <v>121.17446600000002</v>
      </c>
      <c r="S60" s="521">
        <v>186.074163</v>
      </c>
      <c r="T60" s="521">
        <v>257.79513600000001</v>
      </c>
      <c r="U60" s="521">
        <v>93.148704000000023</v>
      </c>
      <c r="V60" s="521">
        <v>146.43611549999997</v>
      </c>
      <c r="W60" s="521">
        <v>189.77195600000002</v>
      </c>
      <c r="X60" s="521">
        <v>147.67687000000001</v>
      </c>
      <c r="Y60" s="521">
        <v>223.17959999999999</v>
      </c>
    </row>
    <row r="61" spans="1:25" x14ac:dyDescent="0.3">
      <c r="A61" s="526">
        <v>45077</v>
      </c>
      <c r="B61" s="523">
        <v>61</v>
      </c>
      <c r="C61" s="521">
        <v>217.34795000000003</v>
      </c>
      <c r="D61" s="521">
        <v>158.85350099999997</v>
      </c>
      <c r="E61" s="521">
        <v>252.10430650000004</v>
      </c>
      <c r="F61" s="521">
        <v>135.82852400000002</v>
      </c>
      <c r="G61" s="521">
        <v>266.39034549999997</v>
      </c>
      <c r="H61" s="521">
        <v>92.413019999999975</v>
      </c>
      <c r="I61" s="521">
        <v>305.35455000000002</v>
      </c>
      <c r="J61" s="521">
        <v>31.625043999999995</v>
      </c>
      <c r="K61" s="521">
        <v>302.40320000000003</v>
      </c>
      <c r="L61" s="521">
        <v>62.709552000000002</v>
      </c>
      <c r="N61" s="526">
        <v>45077</v>
      </c>
      <c r="O61" s="523">
        <v>61</v>
      </c>
      <c r="P61" s="521">
        <v>238.01934649999998</v>
      </c>
      <c r="Q61" s="521">
        <v>215.25540400000003</v>
      </c>
      <c r="R61" s="521">
        <v>156.46526999999998</v>
      </c>
      <c r="S61" s="521">
        <v>271.97554350000007</v>
      </c>
      <c r="T61" s="521">
        <v>287.26137</v>
      </c>
      <c r="U61" s="521">
        <v>127.47500999999998</v>
      </c>
      <c r="V61" s="521">
        <v>221.84434750000003</v>
      </c>
      <c r="W61" s="521">
        <v>257.45348249999995</v>
      </c>
      <c r="X61" s="521">
        <v>165.21992499999999</v>
      </c>
      <c r="Y61" s="521">
        <v>221.75028450000002</v>
      </c>
    </row>
    <row r="62" spans="1:25" x14ac:dyDescent="0.3">
      <c r="A62" s="526">
        <v>45079</v>
      </c>
      <c r="B62" s="523">
        <v>63</v>
      </c>
      <c r="C62" s="521">
        <v>225.00652950000006</v>
      </c>
      <c r="D62" s="521">
        <v>136.91452150000001</v>
      </c>
      <c r="E62" s="521">
        <v>217.259829</v>
      </c>
      <c r="F62" s="521">
        <v>124.34462499999998</v>
      </c>
      <c r="G62" s="521">
        <v>225.902592</v>
      </c>
      <c r="H62" s="521">
        <v>105.91027200000002</v>
      </c>
      <c r="I62" s="521">
        <v>308.12703750000003</v>
      </c>
      <c r="J62" s="521">
        <v>55.096663999999997</v>
      </c>
      <c r="K62" s="521">
        <v>284.66500000000002</v>
      </c>
      <c r="L62" s="521">
        <v>86.457695999999999</v>
      </c>
      <c r="N62" s="526">
        <v>45079</v>
      </c>
      <c r="O62" s="523">
        <v>63</v>
      </c>
      <c r="P62" s="521">
        <v>241.06530000000004</v>
      </c>
      <c r="Q62" s="521">
        <v>214.0008</v>
      </c>
      <c r="R62" s="521">
        <v>159.495</v>
      </c>
      <c r="S62" s="521">
        <v>240.62485649999999</v>
      </c>
      <c r="T62" s="521">
        <v>259.44339200000002</v>
      </c>
      <c r="U62" s="521">
        <v>152.54190299999999</v>
      </c>
      <c r="V62" s="521">
        <v>222.24476250000001</v>
      </c>
      <c r="W62" s="521">
        <v>274.58917200000002</v>
      </c>
      <c r="X62" s="521">
        <v>260.32070999999996</v>
      </c>
      <c r="Y62" s="521">
        <v>237.26243200000005</v>
      </c>
    </row>
    <row r="63" spans="1:25" x14ac:dyDescent="0.3">
      <c r="A63" s="526">
        <v>45082</v>
      </c>
      <c r="B63" s="523">
        <v>66</v>
      </c>
      <c r="C63" s="521">
        <v>211.09635</v>
      </c>
      <c r="D63" s="521">
        <v>151.45424700000001</v>
      </c>
      <c r="E63" s="521">
        <v>228.02223600000002</v>
      </c>
      <c r="F63" s="521">
        <v>122.824872</v>
      </c>
      <c r="G63" s="521">
        <v>249.56988699999999</v>
      </c>
      <c r="H63" s="521">
        <v>84.098303999999985</v>
      </c>
      <c r="I63" s="521">
        <v>321.35729400000002</v>
      </c>
      <c r="J63" s="521">
        <v>62.390437999999989</v>
      </c>
      <c r="K63" s="521">
        <v>239.86894799999999</v>
      </c>
      <c r="L63" s="521">
        <v>82.943999999999988</v>
      </c>
      <c r="N63" s="526">
        <v>45082</v>
      </c>
      <c r="O63" s="523">
        <v>66</v>
      </c>
      <c r="P63" s="521">
        <v>263.10419200000001</v>
      </c>
      <c r="Q63" s="521">
        <v>232.91549999999998</v>
      </c>
      <c r="R63" s="521">
        <v>99.179999999999993</v>
      </c>
      <c r="S63" s="521">
        <v>242.67492800000002</v>
      </c>
      <c r="T63" s="521">
        <v>313.28058750000008</v>
      </c>
      <c r="U63" s="521">
        <v>126.57090049999999</v>
      </c>
      <c r="V63" s="521">
        <v>228.10176000000001</v>
      </c>
      <c r="W63" s="521">
        <v>249.34802399999995</v>
      </c>
      <c r="X63" s="521">
        <v>214.89337500000002</v>
      </c>
      <c r="Y63" s="521">
        <v>234.43792000000002</v>
      </c>
    </row>
    <row r="64" spans="1:25" x14ac:dyDescent="0.3">
      <c r="A64" s="526">
        <v>45084</v>
      </c>
      <c r="B64" s="523">
        <v>68</v>
      </c>
      <c r="C64" s="521">
        <v>191.57583400000001</v>
      </c>
      <c r="D64" s="521">
        <v>164.91055900000003</v>
      </c>
      <c r="E64" s="521">
        <v>269.67657200000002</v>
      </c>
      <c r="F64" s="521">
        <v>136.46912400000002</v>
      </c>
      <c r="G64" s="521">
        <v>236.69907199999997</v>
      </c>
      <c r="H64" s="521">
        <v>94.643039999999985</v>
      </c>
      <c r="I64" s="521">
        <v>335.78563199999996</v>
      </c>
      <c r="J64" s="521">
        <v>71.925084000000012</v>
      </c>
      <c r="K64" s="521">
        <v>153.62173749999999</v>
      </c>
      <c r="L64" s="521">
        <v>230.54454800000002</v>
      </c>
      <c r="N64" s="526">
        <v>45084</v>
      </c>
      <c r="O64" s="523">
        <v>68</v>
      </c>
      <c r="P64" s="521">
        <v>254.08479600000004</v>
      </c>
      <c r="Q64" s="521">
        <v>229.157625</v>
      </c>
      <c r="R64" s="521">
        <v>152.86387400000004</v>
      </c>
      <c r="S64" s="521">
        <v>250.28309200000004</v>
      </c>
      <c r="T64" s="521">
        <v>331.07073300000008</v>
      </c>
      <c r="U64" s="521">
        <v>147.49031249999999</v>
      </c>
      <c r="V64" s="521">
        <v>207.580468</v>
      </c>
      <c r="W64" s="521">
        <v>294.79351200000002</v>
      </c>
      <c r="X64" s="521">
        <v>182.76293750000002</v>
      </c>
      <c r="Y64" s="521">
        <v>239.4531125</v>
      </c>
    </row>
    <row r="65" spans="1:25" x14ac:dyDescent="0.3">
      <c r="A65" s="526">
        <v>45086</v>
      </c>
      <c r="B65" s="523">
        <v>70</v>
      </c>
      <c r="C65" s="521">
        <v>178.39831800000002</v>
      </c>
      <c r="D65" s="521">
        <v>317.02387499999992</v>
      </c>
      <c r="E65" s="521">
        <v>299.359375</v>
      </c>
      <c r="F65" s="521">
        <v>187.2120195</v>
      </c>
      <c r="G65" s="521">
        <v>275.22961299999997</v>
      </c>
      <c r="H65" s="521">
        <v>103.684912</v>
      </c>
      <c r="I65" s="521">
        <v>333.80366800000007</v>
      </c>
      <c r="J65" s="521">
        <v>42.97853099999999</v>
      </c>
      <c r="K65" s="521">
        <v>341.89892050000003</v>
      </c>
      <c r="L65" s="521">
        <v>153.7734375</v>
      </c>
      <c r="N65" s="526">
        <v>45086</v>
      </c>
      <c r="O65" s="523">
        <v>70</v>
      </c>
      <c r="P65" s="521">
        <v>287.15608599999996</v>
      </c>
      <c r="Q65" s="521">
        <v>188.67827499999999</v>
      </c>
      <c r="R65" s="521">
        <v>159.50625599999998</v>
      </c>
      <c r="S65" s="521">
        <v>232.90121250000001</v>
      </c>
      <c r="T65" s="521">
        <v>356.51658149999992</v>
      </c>
      <c r="U65" s="521">
        <v>142.997691</v>
      </c>
      <c r="V65" s="521">
        <v>232.58520000000001</v>
      </c>
      <c r="W65" s="521">
        <v>300.77227049999999</v>
      </c>
      <c r="X65" s="521">
        <v>172.97420399999996</v>
      </c>
      <c r="Y65" s="521">
        <v>272.38249999999999</v>
      </c>
    </row>
    <row r="66" spans="1:25" x14ac:dyDescent="0.3">
      <c r="A66" s="526">
        <v>45089</v>
      </c>
      <c r="B66" s="523">
        <v>73</v>
      </c>
      <c r="C66" s="521">
        <v>402.19023599999997</v>
      </c>
      <c r="D66" s="521">
        <v>293.35871249999997</v>
      </c>
      <c r="E66" s="521">
        <v>280.92674250000005</v>
      </c>
      <c r="F66" s="521">
        <v>123.24594149999997</v>
      </c>
      <c r="G66" s="521">
        <v>361.63313599999998</v>
      </c>
      <c r="H66" s="521">
        <v>110.7225625</v>
      </c>
      <c r="I66" s="521">
        <v>367.68686399999996</v>
      </c>
      <c r="J66" s="521">
        <v>65.379707999999994</v>
      </c>
      <c r="K66" s="521">
        <v>255.93992999999998</v>
      </c>
      <c r="L66" s="521">
        <v>106.13559700000002</v>
      </c>
      <c r="N66" s="526">
        <v>45089</v>
      </c>
      <c r="O66" s="523">
        <v>73</v>
      </c>
      <c r="P66" s="521">
        <v>309.937478</v>
      </c>
      <c r="Q66" s="521">
        <v>230.25211000000002</v>
      </c>
      <c r="R66" s="521">
        <v>155.45303899999999</v>
      </c>
      <c r="S66" s="521">
        <v>250.39529199999998</v>
      </c>
      <c r="T66" s="521">
        <v>324.18995949999999</v>
      </c>
      <c r="U66" s="521">
        <v>109.49978650000001</v>
      </c>
      <c r="V66" s="521">
        <v>233.3432</v>
      </c>
      <c r="W66" s="521">
        <v>310.29206400000004</v>
      </c>
      <c r="X66" s="521">
        <v>220.14864000000003</v>
      </c>
      <c r="Y66" s="521">
        <v>238.90545</v>
      </c>
    </row>
    <row r="67" spans="1:25" x14ac:dyDescent="0.3">
      <c r="A67" s="526">
        <v>45091</v>
      </c>
      <c r="B67" s="523">
        <v>75</v>
      </c>
      <c r="C67" s="521">
        <v>323.03679999999997</v>
      </c>
      <c r="D67" s="521">
        <v>193.679046</v>
      </c>
      <c r="E67" s="521">
        <v>291.03675600000003</v>
      </c>
      <c r="F67" s="521">
        <v>118.01451599999999</v>
      </c>
      <c r="G67" s="521">
        <v>245.09627999999998</v>
      </c>
      <c r="H67" s="521">
        <v>85.63067199999999</v>
      </c>
      <c r="I67" s="521">
        <v>338.17305599999992</v>
      </c>
      <c r="J67" s="521">
        <v>72.747296999999989</v>
      </c>
      <c r="K67" s="521">
        <v>265.88165400000003</v>
      </c>
      <c r="L67" s="521">
        <v>116.88704999999999</v>
      </c>
      <c r="N67" s="526">
        <v>45091</v>
      </c>
      <c r="O67" s="523">
        <v>75</v>
      </c>
      <c r="P67" s="521">
        <v>271.63852300000008</v>
      </c>
      <c r="Q67" s="521">
        <v>207.00087400000001</v>
      </c>
      <c r="R67" s="521">
        <v>92.359853999999999</v>
      </c>
      <c r="S67" s="521">
        <v>235.29542399999994</v>
      </c>
      <c r="T67" s="521">
        <v>368</v>
      </c>
      <c r="U67" s="521">
        <v>131.70146399999999</v>
      </c>
      <c r="V67" s="521">
        <v>242.17327900000001</v>
      </c>
      <c r="W67" s="521">
        <v>244.65193600000001</v>
      </c>
      <c r="X67" s="521">
        <v>340.93492000000003</v>
      </c>
      <c r="Y67" s="521">
        <v>247.06687499999998</v>
      </c>
    </row>
    <row r="68" spans="1:25" x14ac:dyDescent="0.3">
      <c r="A68" s="526">
        <v>45093</v>
      </c>
      <c r="B68" s="523">
        <v>77</v>
      </c>
      <c r="C68" s="521">
        <v>312.40586999999999</v>
      </c>
      <c r="D68" s="521">
        <v>245.08315600000009</v>
      </c>
      <c r="E68" s="521">
        <v>281.1816</v>
      </c>
      <c r="F68" s="521">
        <v>107.88976900000002</v>
      </c>
      <c r="G68" s="521">
        <v>279.68629799999997</v>
      </c>
      <c r="H68" s="521">
        <v>104.91595799999999</v>
      </c>
      <c r="I68" s="521">
        <v>365.96374999999995</v>
      </c>
      <c r="J68" s="521">
        <v>61.68078950000001</v>
      </c>
      <c r="K68" s="521">
        <v>283.84280799999993</v>
      </c>
      <c r="L68" s="521">
        <v>114.77808</v>
      </c>
      <c r="N68" s="526">
        <v>45093</v>
      </c>
      <c r="O68" s="523">
        <v>77</v>
      </c>
      <c r="P68" s="521">
        <v>306.34000000000003</v>
      </c>
      <c r="Q68" s="521">
        <v>198.12650399999995</v>
      </c>
      <c r="R68" s="521">
        <v>151.63236000000001</v>
      </c>
      <c r="S68" s="521">
        <v>275.60476799999992</v>
      </c>
      <c r="T68" s="521">
        <v>403.37239999999997</v>
      </c>
      <c r="U68" s="521">
        <v>127.90910000000002</v>
      </c>
      <c r="V68" s="521">
        <v>228.26650000000004</v>
      </c>
      <c r="W68" s="521">
        <v>382.20837199999994</v>
      </c>
      <c r="X68" s="521">
        <v>182.76293750000002</v>
      </c>
      <c r="Y68" s="521">
        <v>219.28097949999997</v>
      </c>
    </row>
    <row r="69" spans="1:25" x14ac:dyDescent="0.3">
      <c r="A69" s="526">
        <v>45096</v>
      </c>
      <c r="B69" s="523">
        <v>80</v>
      </c>
      <c r="C69" s="521">
        <v>352.83749999999998</v>
      </c>
      <c r="D69" s="521">
        <v>240.35797650000004</v>
      </c>
      <c r="E69" s="521">
        <v>204.55477800000003</v>
      </c>
      <c r="F69" s="521">
        <v>136.46559999999999</v>
      </c>
      <c r="G69" s="521">
        <v>329.56372200000004</v>
      </c>
      <c r="H69" s="521">
        <v>102.53773799999999</v>
      </c>
      <c r="I69" s="521">
        <v>409.56386400000002</v>
      </c>
      <c r="J69" s="521">
        <v>59.850599499999987</v>
      </c>
      <c r="K69" s="521">
        <v>280.86562350000003</v>
      </c>
      <c r="L69" s="521">
        <v>128.6737875</v>
      </c>
      <c r="N69" s="526">
        <v>45096</v>
      </c>
      <c r="O69" s="523">
        <v>80</v>
      </c>
      <c r="P69" s="521">
        <v>336.20860350000004</v>
      </c>
      <c r="Q69" s="521">
        <v>242.465688</v>
      </c>
      <c r="R69" s="521">
        <v>162.78693199999998</v>
      </c>
      <c r="S69" s="521">
        <v>270.47059200000007</v>
      </c>
      <c r="T69" s="521">
        <v>360.15000000000009</v>
      </c>
      <c r="U69" s="521">
        <v>154.43320199999999</v>
      </c>
      <c r="V69" s="521">
        <v>270.88875000000002</v>
      </c>
      <c r="W69" s="521">
        <v>300.65459200000004</v>
      </c>
      <c r="X69" s="521">
        <v>273.99064049999998</v>
      </c>
      <c r="Y69" s="521">
        <v>257.10882299999992</v>
      </c>
    </row>
  </sheetData>
  <hyperlinks>
    <hyperlink ref="A1" location="'Table of Contents'!A1" display="Home" xr:uid="{8F432EE4-B169-4261-AC7E-273B50F498EA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9F6F-3D76-49A0-8E5F-6C58E0DE1979}">
  <dimension ref="A1:H387"/>
  <sheetViews>
    <sheetView workbookViewId="0"/>
  </sheetViews>
  <sheetFormatPr defaultRowHeight="14.4" x14ac:dyDescent="0.3"/>
  <cols>
    <col min="2" max="2" width="8.88671875" customWidth="1"/>
    <col min="3" max="3" width="24.5546875" bestFit="1" customWidth="1"/>
    <col min="4" max="4" width="18.33203125" bestFit="1" customWidth="1"/>
    <col min="5" max="5" width="13.88671875" bestFit="1" customWidth="1"/>
    <col min="6" max="6" width="18.33203125" bestFit="1" customWidth="1"/>
    <col min="7" max="7" width="13.88671875" bestFit="1" customWidth="1"/>
  </cols>
  <sheetData>
    <row r="1" spans="1:8" x14ac:dyDescent="0.3">
      <c r="A1" s="2" t="s">
        <v>52</v>
      </c>
    </row>
    <row r="2" spans="1:8" x14ac:dyDescent="0.3">
      <c r="C2" s="529" t="s">
        <v>1237</v>
      </c>
      <c r="D2" s="529" t="s">
        <v>1238</v>
      </c>
      <c r="E2" s="529" t="s">
        <v>1239</v>
      </c>
      <c r="F2" s="529" t="s">
        <v>1240</v>
      </c>
      <c r="G2" s="529" t="s">
        <v>1241</v>
      </c>
    </row>
    <row r="3" spans="1:8" x14ac:dyDescent="0.3">
      <c r="B3" s="531">
        <v>916</v>
      </c>
      <c r="C3" s="528">
        <v>91</v>
      </c>
      <c r="D3" s="528">
        <v>1</v>
      </c>
      <c r="E3" s="528"/>
      <c r="F3" s="528"/>
      <c r="G3" s="528"/>
      <c r="H3" t="s">
        <v>1275</v>
      </c>
    </row>
    <row r="4" spans="1:8" x14ac:dyDescent="0.3">
      <c r="B4" s="532" t="s">
        <v>1247</v>
      </c>
      <c r="C4" s="530" t="s">
        <v>1242</v>
      </c>
      <c r="D4" s="530" t="s">
        <v>1243</v>
      </c>
      <c r="E4" s="528"/>
      <c r="F4" s="528"/>
      <c r="G4" s="528"/>
      <c r="H4" t="s">
        <v>1270</v>
      </c>
    </row>
    <row r="5" spans="1:8" x14ac:dyDescent="0.3">
      <c r="B5" s="531">
        <v>918</v>
      </c>
      <c r="C5" s="528">
        <v>124</v>
      </c>
      <c r="D5" s="528">
        <v>0</v>
      </c>
      <c r="E5" s="528"/>
      <c r="F5" s="528"/>
      <c r="G5" s="528"/>
    </row>
    <row r="6" spans="1:8" x14ac:dyDescent="0.3">
      <c r="B6" s="531">
        <v>919</v>
      </c>
      <c r="C6" s="528">
        <v>124</v>
      </c>
      <c r="D6" s="528">
        <v>0</v>
      </c>
      <c r="E6" s="528"/>
      <c r="F6" s="528"/>
      <c r="G6" s="528"/>
      <c r="H6" s="86" t="s">
        <v>1271</v>
      </c>
    </row>
    <row r="7" spans="1:8" x14ac:dyDescent="0.3">
      <c r="B7" s="533" t="s">
        <v>1248</v>
      </c>
      <c r="C7" s="530" t="s">
        <v>1244</v>
      </c>
      <c r="D7" s="530" t="s">
        <v>1245</v>
      </c>
      <c r="E7" s="528"/>
      <c r="F7" s="528"/>
      <c r="G7" s="528"/>
    </row>
    <row r="8" spans="1:8" x14ac:dyDescent="0.3">
      <c r="B8" s="532" t="s">
        <v>1249</v>
      </c>
      <c r="C8" s="530" t="s">
        <v>1244</v>
      </c>
      <c r="D8" s="530" t="s">
        <v>1245</v>
      </c>
      <c r="E8" s="528"/>
      <c r="F8" s="528"/>
      <c r="G8" s="528"/>
      <c r="H8" t="s">
        <v>1276</v>
      </c>
    </row>
    <row r="9" spans="1:8" x14ac:dyDescent="0.3">
      <c r="B9" s="531">
        <v>902</v>
      </c>
      <c r="C9" s="528">
        <v>124</v>
      </c>
      <c r="D9" s="528">
        <v>0</v>
      </c>
      <c r="E9" s="528"/>
      <c r="F9" s="528"/>
      <c r="G9" s="528"/>
    </row>
    <row r="10" spans="1:8" x14ac:dyDescent="0.3">
      <c r="B10" s="531">
        <v>903</v>
      </c>
      <c r="C10" s="528">
        <v>124</v>
      </c>
      <c r="D10" s="528">
        <v>0</v>
      </c>
      <c r="E10" s="528"/>
      <c r="F10" s="528"/>
      <c r="G10" s="528"/>
      <c r="H10" t="s">
        <v>1272</v>
      </c>
    </row>
    <row r="11" spans="1:8" x14ac:dyDescent="0.3">
      <c r="B11" s="531">
        <v>904</v>
      </c>
      <c r="C11" s="528">
        <v>124</v>
      </c>
      <c r="D11" s="528">
        <v>0</v>
      </c>
      <c r="E11" s="528"/>
      <c r="F11" s="528"/>
      <c r="G11" s="528"/>
    </row>
    <row r="12" spans="1:8" x14ac:dyDescent="0.3">
      <c r="B12" s="532" t="s">
        <v>1250</v>
      </c>
      <c r="C12" s="530" t="s">
        <v>1244</v>
      </c>
      <c r="D12" s="530" t="s">
        <v>1245</v>
      </c>
      <c r="E12" s="528"/>
      <c r="F12" s="528"/>
      <c r="G12" s="528"/>
      <c r="H12" s="86" t="s">
        <v>1273</v>
      </c>
    </row>
    <row r="13" spans="1:8" x14ac:dyDescent="0.3">
      <c r="B13" s="531">
        <v>891</v>
      </c>
      <c r="C13" s="528">
        <v>124</v>
      </c>
      <c r="D13" s="528">
        <v>0</v>
      </c>
      <c r="E13" s="528"/>
      <c r="F13" s="528"/>
      <c r="G13" s="528"/>
    </row>
    <row r="14" spans="1:8" x14ac:dyDescent="0.3">
      <c r="B14" s="531">
        <v>892</v>
      </c>
      <c r="C14" s="528">
        <v>124</v>
      </c>
      <c r="D14" s="528">
        <v>0</v>
      </c>
      <c r="E14" s="528"/>
      <c r="F14" s="528"/>
      <c r="G14" s="528"/>
      <c r="H14" t="s">
        <v>1277</v>
      </c>
    </row>
    <row r="15" spans="1:8" x14ac:dyDescent="0.3">
      <c r="B15" s="531">
        <v>893</v>
      </c>
      <c r="C15" s="528">
        <v>83</v>
      </c>
      <c r="D15" s="528">
        <v>1</v>
      </c>
      <c r="E15" s="528"/>
      <c r="F15" s="528"/>
      <c r="G15" s="528"/>
    </row>
    <row r="16" spans="1:8" x14ac:dyDescent="0.3">
      <c r="B16" s="533" t="s">
        <v>1251</v>
      </c>
      <c r="C16" s="530" t="s">
        <v>1244</v>
      </c>
      <c r="D16" s="530" t="s">
        <v>1245</v>
      </c>
      <c r="E16" s="528"/>
      <c r="F16" s="528"/>
      <c r="G16" s="528"/>
      <c r="H16" t="s">
        <v>1274</v>
      </c>
    </row>
    <row r="17" spans="2:7" x14ac:dyDescent="0.3">
      <c r="B17" s="533" t="s">
        <v>1252</v>
      </c>
      <c r="C17" s="530" t="s">
        <v>1244</v>
      </c>
      <c r="D17" s="530" t="s">
        <v>1245</v>
      </c>
      <c r="E17" s="528"/>
      <c r="F17" s="528"/>
      <c r="G17" s="528"/>
    </row>
    <row r="18" spans="2:7" x14ac:dyDescent="0.3">
      <c r="B18" s="531">
        <v>926</v>
      </c>
      <c r="C18" s="528">
        <v>83</v>
      </c>
      <c r="D18" s="528"/>
      <c r="E18" s="528">
        <v>1</v>
      </c>
      <c r="F18" s="528"/>
      <c r="G18" s="528"/>
    </row>
    <row r="19" spans="2:7" x14ac:dyDescent="0.3">
      <c r="B19" s="531">
        <v>927</v>
      </c>
      <c r="C19" s="528">
        <v>82</v>
      </c>
      <c r="D19" s="528"/>
      <c r="E19" s="528">
        <v>1</v>
      </c>
      <c r="F19" s="528"/>
      <c r="G19" s="528"/>
    </row>
    <row r="20" spans="2:7" x14ac:dyDescent="0.3">
      <c r="B20" s="533" t="s">
        <v>1253</v>
      </c>
      <c r="C20" s="530" t="s">
        <v>1244</v>
      </c>
      <c r="D20" s="528"/>
      <c r="E20" s="530" t="s">
        <v>1245</v>
      </c>
      <c r="F20" s="528"/>
      <c r="G20" s="528"/>
    </row>
    <row r="21" spans="2:7" x14ac:dyDescent="0.3">
      <c r="B21" s="533" t="s">
        <v>1254</v>
      </c>
      <c r="C21" s="530" t="s">
        <v>1244</v>
      </c>
      <c r="D21" s="528"/>
      <c r="E21" s="530" t="s">
        <v>1245</v>
      </c>
      <c r="F21" s="528"/>
      <c r="G21" s="528"/>
    </row>
    <row r="22" spans="2:7" x14ac:dyDescent="0.3">
      <c r="B22" s="531">
        <v>930</v>
      </c>
      <c r="C22" s="528">
        <v>124</v>
      </c>
      <c r="D22" s="528"/>
      <c r="E22" s="528">
        <v>0</v>
      </c>
      <c r="F22" s="528"/>
      <c r="G22" s="528"/>
    </row>
    <row r="23" spans="2:7" x14ac:dyDescent="0.3">
      <c r="B23" s="531">
        <v>941</v>
      </c>
      <c r="C23" s="528">
        <v>124</v>
      </c>
      <c r="D23" s="528"/>
      <c r="E23" s="528">
        <v>0</v>
      </c>
      <c r="F23" s="528"/>
      <c r="G23" s="528"/>
    </row>
    <row r="24" spans="2:7" x14ac:dyDescent="0.3">
      <c r="B24" s="531">
        <v>942</v>
      </c>
      <c r="C24" s="528">
        <v>124</v>
      </c>
      <c r="D24" s="528"/>
      <c r="E24" s="528">
        <v>0</v>
      </c>
      <c r="F24" s="528"/>
      <c r="G24" s="528"/>
    </row>
    <row r="25" spans="2:7" x14ac:dyDescent="0.3">
      <c r="B25" s="531">
        <v>943</v>
      </c>
      <c r="C25" s="528">
        <v>48</v>
      </c>
      <c r="D25" s="528"/>
      <c r="E25" s="528">
        <v>1</v>
      </c>
      <c r="F25" s="528"/>
      <c r="G25" s="528"/>
    </row>
    <row r="26" spans="2:7" x14ac:dyDescent="0.3">
      <c r="B26" s="531">
        <v>944</v>
      </c>
      <c r="C26" s="528">
        <v>109</v>
      </c>
      <c r="D26" s="528"/>
      <c r="E26" s="528">
        <v>1</v>
      </c>
      <c r="F26" s="528"/>
      <c r="G26" s="528"/>
    </row>
    <row r="27" spans="2:7" x14ac:dyDescent="0.3">
      <c r="B27" s="533" t="s">
        <v>1255</v>
      </c>
      <c r="C27" s="530" t="s">
        <v>1244</v>
      </c>
      <c r="D27" s="528"/>
      <c r="E27" s="530" t="s">
        <v>1245</v>
      </c>
      <c r="F27" s="528"/>
      <c r="G27" s="528"/>
    </row>
    <row r="28" spans="2:7" x14ac:dyDescent="0.3">
      <c r="B28" s="531">
        <v>936</v>
      </c>
      <c r="C28" s="528">
        <v>120</v>
      </c>
      <c r="D28" s="528"/>
      <c r="E28" s="528">
        <v>1</v>
      </c>
      <c r="F28" s="528"/>
      <c r="G28" s="528"/>
    </row>
    <row r="29" spans="2:7" x14ac:dyDescent="0.3">
      <c r="B29" s="531">
        <v>937</v>
      </c>
      <c r="C29" s="528">
        <v>124</v>
      </c>
      <c r="D29" s="528"/>
      <c r="E29" s="528">
        <v>0</v>
      </c>
      <c r="F29" s="528"/>
      <c r="G29" s="528"/>
    </row>
    <row r="30" spans="2:7" x14ac:dyDescent="0.3">
      <c r="B30" s="533" t="s">
        <v>1256</v>
      </c>
      <c r="C30" s="530" t="s">
        <v>1244</v>
      </c>
      <c r="D30" s="528"/>
      <c r="E30" s="530" t="s">
        <v>1245</v>
      </c>
      <c r="F30" s="528"/>
      <c r="G30" s="528"/>
    </row>
    <row r="31" spans="2:7" x14ac:dyDescent="0.3">
      <c r="B31" s="531">
        <v>939</v>
      </c>
      <c r="C31" s="528">
        <v>124</v>
      </c>
      <c r="D31" s="528"/>
      <c r="E31" s="528">
        <v>0</v>
      </c>
      <c r="F31" s="528"/>
      <c r="G31" s="528"/>
    </row>
    <row r="32" spans="2:7" x14ac:dyDescent="0.3">
      <c r="B32" s="533" t="s">
        <v>1257</v>
      </c>
      <c r="C32" s="530" t="s">
        <v>1244</v>
      </c>
      <c r="D32" s="528"/>
      <c r="E32" s="530" t="s">
        <v>1245</v>
      </c>
      <c r="F32" s="528"/>
      <c r="G32" s="528"/>
    </row>
    <row r="33" spans="2:7" x14ac:dyDescent="0.3">
      <c r="B33" s="533" t="s">
        <v>1258</v>
      </c>
      <c r="C33" s="530" t="s">
        <v>1244</v>
      </c>
      <c r="D33" s="528"/>
      <c r="E33" s="528"/>
      <c r="F33" s="530" t="s">
        <v>1245</v>
      </c>
      <c r="G33" s="528"/>
    </row>
    <row r="34" spans="2:7" x14ac:dyDescent="0.3">
      <c r="B34" s="531">
        <v>897</v>
      </c>
      <c r="C34" s="528">
        <v>124</v>
      </c>
      <c r="D34" s="528"/>
      <c r="E34" s="528"/>
      <c r="F34" s="528">
        <v>0</v>
      </c>
      <c r="G34" s="528"/>
    </row>
    <row r="35" spans="2:7" x14ac:dyDescent="0.3">
      <c r="B35" s="531">
        <v>898</v>
      </c>
      <c r="C35" s="528">
        <v>124</v>
      </c>
      <c r="D35" s="528"/>
      <c r="E35" s="528"/>
      <c r="F35" s="528">
        <v>0</v>
      </c>
      <c r="G35" s="528"/>
    </row>
    <row r="36" spans="2:7" x14ac:dyDescent="0.3">
      <c r="B36" s="531">
        <v>899</v>
      </c>
      <c r="C36" s="528">
        <v>124</v>
      </c>
      <c r="D36" s="528"/>
      <c r="E36" s="528"/>
      <c r="F36" s="528">
        <v>0</v>
      </c>
      <c r="G36" s="528"/>
    </row>
    <row r="37" spans="2:7" x14ac:dyDescent="0.3">
      <c r="B37" s="533" t="s">
        <v>1259</v>
      </c>
      <c r="C37" s="530" t="s">
        <v>1244</v>
      </c>
      <c r="D37" s="528"/>
      <c r="E37" s="528"/>
      <c r="F37" s="530" t="s">
        <v>1245</v>
      </c>
      <c r="G37" s="528"/>
    </row>
    <row r="38" spans="2:7" x14ac:dyDescent="0.3">
      <c r="B38" s="533" t="s">
        <v>1260</v>
      </c>
      <c r="C38" s="530" t="s">
        <v>1244</v>
      </c>
      <c r="D38" s="528"/>
      <c r="E38" s="528"/>
      <c r="F38" s="530" t="s">
        <v>1245</v>
      </c>
      <c r="G38" s="528"/>
    </row>
    <row r="39" spans="2:7" x14ac:dyDescent="0.3">
      <c r="B39" s="531">
        <v>912</v>
      </c>
      <c r="C39" s="528">
        <v>124</v>
      </c>
      <c r="D39" s="528"/>
      <c r="E39" s="528"/>
      <c r="F39" s="528">
        <v>0</v>
      </c>
      <c r="G39" s="528"/>
    </row>
    <row r="40" spans="2:7" x14ac:dyDescent="0.3">
      <c r="B40" s="531">
        <v>913</v>
      </c>
      <c r="C40" s="528">
        <v>124</v>
      </c>
      <c r="D40" s="528"/>
      <c r="E40" s="528"/>
      <c r="F40" s="528">
        <v>0</v>
      </c>
      <c r="G40" s="528"/>
    </row>
    <row r="41" spans="2:7" x14ac:dyDescent="0.3">
      <c r="B41" s="534" t="s">
        <v>1261</v>
      </c>
      <c r="C41" s="530" t="s">
        <v>1246</v>
      </c>
      <c r="D41" s="528"/>
      <c r="E41" s="528"/>
      <c r="F41" s="530" t="s">
        <v>1243</v>
      </c>
      <c r="G41" s="528"/>
    </row>
    <row r="42" spans="2:7" x14ac:dyDescent="0.3">
      <c r="B42" s="533" t="s">
        <v>1262</v>
      </c>
      <c r="C42" s="530" t="s">
        <v>1244</v>
      </c>
      <c r="D42" s="528"/>
      <c r="E42" s="528"/>
      <c r="F42" s="530" t="s">
        <v>1245</v>
      </c>
      <c r="G42" s="528"/>
    </row>
    <row r="43" spans="2:7" x14ac:dyDescent="0.3">
      <c r="B43" s="531">
        <v>906</v>
      </c>
      <c r="C43" s="528">
        <v>124</v>
      </c>
      <c r="D43" s="528"/>
      <c r="E43" s="528"/>
      <c r="F43" s="528">
        <v>0</v>
      </c>
      <c r="G43" s="528"/>
    </row>
    <row r="44" spans="2:7" x14ac:dyDescent="0.3">
      <c r="B44" s="531">
        <v>907</v>
      </c>
      <c r="C44" s="528">
        <v>124</v>
      </c>
      <c r="D44" s="528"/>
      <c r="E44" s="528"/>
      <c r="F44" s="528">
        <v>0</v>
      </c>
      <c r="G44" s="528"/>
    </row>
    <row r="45" spans="2:7" x14ac:dyDescent="0.3">
      <c r="B45" s="531">
        <v>908</v>
      </c>
      <c r="C45" s="528">
        <v>124</v>
      </c>
      <c r="D45" s="528"/>
      <c r="E45" s="528"/>
      <c r="F45" s="528">
        <v>0</v>
      </c>
      <c r="G45" s="528"/>
    </row>
    <row r="46" spans="2:7" x14ac:dyDescent="0.3">
      <c r="B46" s="531">
        <v>909</v>
      </c>
      <c r="C46" s="528">
        <v>124</v>
      </c>
      <c r="D46" s="528"/>
      <c r="E46" s="528"/>
      <c r="F46" s="528">
        <v>0</v>
      </c>
      <c r="G46" s="528"/>
    </row>
    <row r="47" spans="2:7" x14ac:dyDescent="0.3">
      <c r="B47" s="533" t="s">
        <v>1263</v>
      </c>
      <c r="C47" s="530" t="s">
        <v>1244</v>
      </c>
      <c r="D47" s="528"/>
      <c r="E47" s="528"/>
      <c r="F47" s="530" t="s">
        <v>1245</v>
      </c>
      <c r="G47" s="528"/>
    </row>
    <row r="48" spans="2:7" x14ac:dyDescent="0.3">
      <c r="B48" s="531">
        <v>931</v>
      </c>
      <c r="C48" s="528">
        <v>124</v>
      </c>
      <c r="D48" s="528"/>
      <c r="E48" s="528"/>
      <c r="F48" s="528"/>
      <c r="G48" s="528">
        <v>0</v>
      </c>
    </row>
    <row r="49" spans="2:7" x14ac:dyDescent="0.3">
      <c r="B49" s="531">
        <v>932</v>
      </c>
      <c r="C49" s="528">
        <v>124</v>
      </c>
      <c r="D49" s="528"/>
      <c r="E49" s="528"/>
      <c r="F49" s="528"/>
      <c r="G49" s="528">
        <v>0</v>
      </c>
    </row>
    <row r="50" spans="2:7" x14ac:dyDescent="0.3">
      <c r="B50" s="533" t="s">
        <v>1264</v>
      </c>
      <c r="C50" s="530" t="s">
        <v>1244</v>
      </c>
      <c r="D50" s="528"/>
      <c r="E50" s="528"/>
      <c r="F50" s="528"/>
      <c r="G50" s="530" t="s">
        <v>1245</v>
      </c>
    </row>
    <row r="51" spans="2:7" x14ac:dyDescent="0.3">
      <c r="B51" s="531">
        <v>934</v>
      </c>
      <c r="C51" s="528">
        <v>124</v>
      </c>
      <c r="D51" s="528"/>
      <c r="E51" s="528"/>
      <c r="F51" s="528"/>
      <c r="G51" s="528">
        <v>0</v>
      </c>
    </row>
    <row r="52" spans="2:7" x14ac:dyDescent="0.3">
      <c r="B52" s="531">
        <v>935</v>
      </c>
      <c r="C52" s="528">
        <v>124</v>
      </c>
      <c r="D52" s="528"/>
      <c r="E52" s="528"/>
      <c r="F52" s="528"/>
      <c r="G52" s="528">
        <v>1</v>
      </c>
    </row>
    <row r="53" spans="2:7" x14ac:dyDescent="0.3">
      <c r="B53" s="533" t="s">
        <v>1265</v>
      </c>
      <c r="C53" s="530" t="s">
        <v>1244</v>
      </c>
      <c r="D53" s="528"/>
      <c r="E53" s="528"/>
      <c r="F53" s="528"/>
      <c r="G53" s="530" t="s">
        <v>1245</v>
      </c>
    </row>
    <row r="54" spans="2:7" x14ac:dyDescent="0.3">
      <c r="B54" s="531">
        <v>947</v>
      </c>
      <c r="C54" s="528">
        <v>124</v>
      </c>
      <c r="D54" s="528"/>
      <c r="E54" s="528"/>
      <c r="F54" s="528"/>
      <c r="G54" s="528">
        <v>0</v>
      </c>
    </row>
    <row r="55" spans="2:7" x14ac:dyDescent="0.3">
      <c r="B55" s="531">
        <v>948</v>
      </c>
      <c r="C55" s="528">
        <v>124</v>
      </c>
      <c r="D55" s="528"/>
      <c r="E55" s="528"/>
      <c r="F55" s="528"/>
      <c r="G55" s="528">
        <v>0</v>
      </c>
    </row>
    <row r="56" spans="2:7" x14ac:dyDescent="0.3">
      <c r="B56" s="531">
        <v>949</v>
      </c>
      <c r="C56" s="528">
        <v>124</v>
      </c>
      <c r="D56" s="528"/>
      <c r="E56" s="528"/>
      <c r="F56" s="528"/>
      <c r="G56" s="528">
        <v>0</v>
      </c>
    </row>
    <row r="57" spans="2:7" x14ac:dyDescent="0.3">
      <c r="B57" s="533" t="s">
        <v>1266</v>
      </c>
      <c r="C57" s="530" t="s">
        <v>1244</v>
      </c>
      <c r="D57" s="528"/>
      <c r="E57" s="528"/>
      <c r="F57" s="528"/>
      <c r="G57" s="530" t="s">
        <v>1245</v>
      </c>
    </row>
    <row r="58" spans="2:7" x14ac:dyDescent="0.3">
      <c r="B58" s="534" t="s">
        <v>1267</v>
      </c>
      <c r="C58" s="530" t="s">
        <v>1246</v>
      </c>
      <c r="D58" s="528"/>
      <c r="E58" s="528"/>
      <c r="F58" s="528"/>
      <c r="G58" s="530" t="s">
        <v>1243</v>
      </c>
    </row>
    <row r="59" spans="2:7" x14ac:dyDescent="0.3">
      <c r="B59" s="533" t="s">
        <v>1268</v>
      </c>
      <c r="C59" s="530" t="s">
        <v>1244</v>
      </c>
      <c r="D59" s="528"/>
      <c r="E59" s="528"/>
      <c r="F59" s="528"/>
      <c r="G59" s="530" t="s">
        <v>1245</v>
      </c>
    </row>
    <row r="60" spans="2:7" x14ac:dyDescent="0.3">
      <c r="B60" s="533" t="s">
        <v>1269</v>
      </c>
      <c r="C60" s="530" t="s">
        <v>1244</v>
      </c>
      <c r="D60" s="528"/>
      <c r="E60" s="528"/>
      <c r="F60" s="528"/>
      <c r="G60" s="530" t="s">
        <v>1245</v>
      </c>
    </row>
    <row r="61" spans="2:7" x14ac:dyDescent="0.3">
      <c r="B61" s="531">
        <v>924</v>
      </c>
      <c r="C61" s="528">
        <v>124</v>
      </c>
      <c r="D61" s="528"/>
      <c r="E61" s="528"/>
      <c r="F61" s="528"/>
      <c r="G61" s="528">
        <v>0</v>
      </c>
    </row>
    <row r="62" spans="2:7" x14ac:dyDescent="0.3">
      <c r="B62" s="531">
        <v>925</v>
      </c>
      <c r="C62" s="528">
        <v>124</v>
      </c>
      <c r="D62" s="528"/>
      <c r="E62" s="528"/>
      <c r="F62" s="528"/>
      <c r="G62" s="528">
        <v>0</v>
      </c>
    </row>
    <row r="63" spans="2:7" x14ac:dyDescent="0.3">
      <c r="B63" s="531"/>
    </row>
    <row r="64" spans="2:7" x14ac:dyDescent="0.3">
      <c r="B64" s="531"/>
    </row>
    <row r="65" spans="2:2" x14ac:dyDescent="0.3">
      <c r="B65" s="531"/>
    </row>
    <row r="66" spans="2:2" x14ac:dyDescent="0.3">
      <c r="B66" s="531"/>
    </row>
    <row r="67" spans="2:2" x14ac:dyDescent="0.3">
      <c r="B67" s="531"/>
    </row>
    <row r="68" spans="2:2" x14ac:dyDescent="0.3">
      <c r="B68" s="531"/>
    </row>
    <row r="69" spans="2:2" x14ac:dyDescent="0.3">
      <c r="B69" s="531"/>
    </row>
    <row r="70" spans="2:2" x14ac:dyDescent="0.3">
      <c r="B70" s="531"/>
    </row>
    <row r="71" spans="2:2" x14ac:dyDescent="0.3">
      <c r="B71" s="531"/>
    </row>
    <row r="72" spans="2:2" x14ac:dyDescent="0.3">
      <c r="B72" s="531"/>
    </row>
    <row r="73" spans="2:2" x14ac:dyDescent="0.3">
      <c r="B73" s="531"/>
    </row>
    <row r="74" spans="2:2" x14ac:dyDescent="0.3">
      <c r="B74" s="531"/>
    </row>
    <row r="75" spans="2:2" x14ac:dyDescent="0.3">
      <c r="B75" s="531"/>
    </row>
    <row r="76" spans="2:2" x14ac:dyDescent="0.3">
      <c r="B76" s="531"/>
    </row>
    <row r="77" spans="2:2" x14ac:dyDescent="0.3">
      <c r="B77" s="531"/>
    </row>
    <row r="78" spans="2:2" x14ac:dyDescent="0.3">
      <c r="B78" s="531"/>
    </row>
    <row r="79" spans="2:2" x14ac:dyDescent="0.3">
      <c r="B79" s="531"/>
    </row>
    <row r="80" spans="2:2" x14ac:dyDescent="0.3">
      <c r="B80" s="531"/>
    </row>
    <row r="81" spans="2:2" x14ac:dyDescent="0.3">
      <c r="B81" s="531"/>
    </row>
    <row r="82" spans="2:2" x14ac:dyDescent="0.3">
      <c r="B82" s="531"/>
    </row>
    <row r="83" spans="2:2" x14ac:dyDescent="0.3">
      <c r="B83" s="531"/>
    </row>
    <row r="84" spans="2:2" x14ac:dyDescent="0.3">
      <c r="B84" s="531"/>
    </row>
    <row r="85" spans="2:2" x14ac:dyDescent="0.3">
      <c r="B85" s="531"/>
    </row>
    <row r="86" spans="2:2" x14ac:dyDescent="0.3">
      <c r="B86" s="531"/>
    </row>
    <row r="87" spans="2:2" x14ac:dyDescent="0.3">
      <c r="B87" s="531"/>
    </row>
    <row r="88" spans="2:2" x14ac:dyDescent="0.3">
      <c r="B88" s="531"/>
    </row>
    <row r="89" spans="2:2" x14ac:dyDescent="0.3">
      <c r="B89" s="531"/>
    </row>
    <row r="90" spans="2:2" x14ac:dyDescent="0.3">
      <c r="B90" s="531"/>
    </row>
    <row r="91" spans="2:2" x14ac:dyDescent="0.3">
      <c r="B91" s="531"/>
    </row>
    <row r="92" spans="2:2" x14ac:dyDescent="0.3">
      <c r="B92" s="531"/>
    </row>
    <row r="93" spans="2:2" x14ac:dyDescent="0.3">
      <c r="B93" s="531"/>
    </row>
    <row r="94" spans="2:2" x14ac:dyDescent="0.3">
      <c r="B94" s="531"/>
    </row>
    <row r="95" spans="2:2" x14ac:dyDescent="0.3">
      <c r="B95" s="531"/>
    </row>
    <row r="96" spans="2:2" x14ac:dyDescent="0.3">
      <c r="B96" s="531"/>
    </row>
    <row r="97" spans="2:2" x14ac:dyDescent="0.3">
      <c r="B97" s="531"/>
    </row>
    <row r="98" spans="2:2" x14ac:dyDescent="0.3">
      <c r="B98" s="531"/>
    </row>
    <row r="99" spans="2:2" x14ac:dyDescent="0.3">
      <c r="B99" s="531"/>
    </row>
    <row r="100" spans="2:2" x14ac:dyDescent="0.3">
      <c r="B100" s="531"/>
    </row>
    <row r="101" spans="2:2" x14ac:dyDescent="0.3">
      <c r="B101" s="531"/>
    </row>
    <row r="102" spans="2:2" x14ac:dyDescent="0.3">
      <c r="B102" s="531"/>
    </row>
    <row r="103" spans="2:2" x14ac:dyDescent="0.3">
      <c r="B103" s="531"/>
    </row>
    <row r="104" spans="2:2" x14ac:dyDescent="0.3">
      <c r="B104" s="531"/>
    </row>
    <row r="105" spans="2:2" x14ac:dyDescent="0.3">
      <c r="B105" s="531"/>
    </row>
    <row r="106" spans="2:2" x14ac:dyDescent="0.3">
      <c r="B106" s="531"/>
    </row>
    <row r="107" spans="2:2" x14ac:dyDescent="0.3">
      <c r="B107" s="531"/>
    </row>
    <row r="108" spans="2:2" x14ac:dyDescent="0.3">
      <c r="B108" s="531"/>
    </row>
    <row r="109" spans="2:2" x14ac:dyDescent="0.3">
      <c r="B109" s="531"/>
    </row>
    <row r="110" spans="2:2" x14ac:dyDescent="0.3">
      <c r="B110" s="531"/>
    </row>
    <row r="111" spans="2:2" x14ac:dyDescent="0.3">
      <c r="B111" s="531"/>
    </row>
    <row r="112" spans="2:2" x14ac:dyDescent="0.3">
      <c r="B112" s="531"/>
    </row>
    <row r="113" spans="2:2" x14ac:dyDescent="0.3">
      <c r="B113" s="531"/>
    </row>
    <row r="114" spans="2:2" x14ac:dyDescent="0.3">
      <c r="B114" s="531"/>
    </row>
    <row r="115" spans="2:2" x14ac:dyDescent="0.3">
      <c r="B115" s="531"/>
    </row>
    <row r="116" spans="2:2" x14ac:dyDescent="0.3">
      <c r="B116" s="531"/>
    </row>
    <row r="117" spans="2:2" x14ac:dyDescent="0.3">
      <c r="B117" s="531"/>
    </row>
    <row r="118" spans="2:2" x14ac:dyDescent="0.3">
      <c r="B118" s="531"/>
    </row>
    <row r="119" spans="2:2" x14ac:dyDescent="0.3">
      <c r="B119" s="531"/>
    </row>
    <row r="120" spans="2:2" x14ac:dyDescent="0.3">
      <c r="B120" s="531"/>
    </row>
    <row r="121" spans="2:2" x14ac:dyDescent="0.3">
      <c r="B121" s="531"/>
    </row>
    <row r="122" spans="2:2" x14ac:dyDescent="0.3">
      <c r="B122" s="531"/>
    </row>
    <row r="123" spans="2:2" x14ac:dyDescent="0.3">
      <c r="B123" s="531"/>
    </row>
    <row r="124" spans="2:2" x14ac:dyDescent="0.3">
      <c r="B124" s="531"/>
    </row>
    <row r="125" spans="2:2" x14ac:dyDescent="0.3">
      <c r="B125" s="531"/>
    </row>
    <row r="126" spans="2:2" x14ac:dyDescent="0.3">
      <c r="B126" s="531"/>
    </row>
    <row r="127" spans="2:2" x14ac:dyDescent="0.3">
      <c r="B127" s="531"/>
    </row>
    <row r="128" spans="2:2" x14ac:dyDescent="0.3">
      <c r="B128" s="531"/>
    </row>
    <row r="129" spans="2:2" x14ac:dyDescent="0.3">
      <c r="B129" s="531"/>
    </row>
    <row r="130" spans="2:2" x14ac:dyDescent="0.3">
      <c r="B130" s="531"/>
    </row>
    <row r="131" spans="2:2" x14ac:dyDescent="0.3">
      <c r="B131" s="531"/>
    </row>
    <row r="132" spans="2:2" x14ac:dyDescent="0.3">
      <c r="B132" s="531"/>
    </row>
    <row r="133" spans="2:2" x14ac:dyDescent="0.3">
      <c r="B133" s="531"/>
    </row>
    <row r="134" spans="2:2" x14ac:dyDescent="0.3">
      <c r="B134" s="531"/>
    </row>
    <row r="135" spans="2:2" x14ac:dyDescent="0.3">
      <c r="B135" s="531"/>
    </row>
    <row r="136" spans="2:2" x14ac:dyDescent="0.3">
      <c r="B136" s="531"/>
    </row>
    <row r="137" spans="2:2" x14ac:dyDescent="0.3">
      <c r="B137" s="531"/>
    </row>
    <row r="138" spans="2:2" x14ac:dyDescent="0.3">
      <c r="B138" s="531"/>
    </row>
    <row r="139" spans="2:2" x14ac:dyDescent="0.3">
      <c r="B139" s="531"/>
    </row>
    <row r="140" spans="2:2" x14ac:dyDescent="0.3">
      <c r="B140" s="531"/>
    </row>
    <row r="141" spans="2:2" x14ac:dyDescent="0.3">
      <c r="B141" s="531"/>
    </row>
    <row r="142" spans="2:2" x14ac:dyDescent="0.3">
      <c r="B142" s="531"/>
    </row>
    <row r="143" spans="2:2" x14ac:dyDescent="0.3">
      <c r="B143" s="531"/>
    </row>
    <row r="144" spans="2:2" x14ac:dyDescent="0.3">
      <c r="B144" s="531"/>
    </row>
    <row r="145" spans="2:2" x14ac:dyDescent="0.3">
      <c r="B145" s="531"/>
    </row>
    <row r="146" spans="2:2" x14ac:dyDescent="0.3">
      <c r="B146" s="531"/>
    </row>
    <row r="147" spans="2:2" x14ac:dyDescent="0.3">
      <c r="B147" s="531"/>
    </row>
    <row r="148" spans="2:2" x14ac:dyDescent="0.3">
      <c r="B148" s="531"/>
    </row>
    <row r="149" spans="2:2" x14ac:dyDescent="0.3">
      <c r="B149" s="531"/>
    </row>
    <row r="150" spans="2:2" x14ac:dyDescent="0.3">
      <c r="B150" s="531"/>
    </row>
    <row r="151" spans="2:2" x14ac:dyDescent="0.3">
      <c r="B151" s="531"/>
    </row>
    <row r="152" spans="2:2" x14ac:dyDescent="0.3">
      <c r="B152" s="531"/>
    </row>
    <row r="153" spans="2:2" x14ac:dyDescent="0.3">
      <c r="B153" s="531"/>
    </row>
    <row r="154" spans="2:2" x14ac:dyDescent="0.3">
      <c r="B154" s="531"/>
    </row>
    <row r="155" spans="2:2" x14ac:dyDescent="0.3">
      <c r="B155" s="531"/>
    </row>
    <row r="156" spans="2:2" x14ac:dyDescent="0.3">
      <c r="B156" s="531"/>
    </row>
    <row r="157" spans="2:2" x14ac:dyDescent="0.3">
      <c r="B157" s="531"/>
    </row>
    <row r="158" spans="2:2" x14ac:dyDescent="0.3">
      <c r="B158" s="531"/>
    </row>
    <row r="159" spans="2:2" x14ac:dyDescent="0.3">
      <c r="B159" s="531"/>
    </row>
    <row r="160" spans="2:2" x14ac:dyDescent="0.3">
      <c r="B160" s="531"/>
    </row>
    <row r="161" spans="2:2" x14ac:dyDescent="0.3">
      <c r="B161" s="531"/>
    </row>
    <row r="162" spans="2:2" x14ac:dyDescent="0.3">
      <c r="B162" s="531"/>
    </row>
    <row r="163" spans="2:2" x14ac:dyDescent="0.3">
      <c r="B163" s="531"/>
    </row>
    <row r="164" spans="2:2" x14ac:dyDescent="0.3">
      <c r="B164" s="531"/>
    </row>
    <row r="165" spans="2:2" x14ac:dyDescent="0.3">
      <c r="B165" s="531"/>
    </row>
    <row r="166" spans="2:2" x14ac:dyDescent="0.3">
      <c r="B166" s="531"/>
    </row>
    <row r="167" spans="2:2" x14ac:dyDescent="0.3">
      <c r="B167" s="531"/>
    </row>
    <row r="168" spans="2:2" x14ac:dyDescent="0.3">
      <c r="B168" s="531"/>
    </row>
    <row r="169" spans="2:2" x14ac:dyDescent="0.3">
      <c r="B169" s="531"/>
    </row>
    <row r="170" spans="2:2" x14ac:dyDescent="0.3">
      <c r="B170" s="531"/>
    </row>
    <row r="171" spans="2:2" x14ac:dyDescent="0.3">
      <c r="B171" s="531"/>
    </row>
    <row r="172" spans="2:2" x14ac:dyDescent="0.3">
      <c r="B172" s="531"/>
    </row>
    <row r="173" spans="2:2" x14ac:dyDescent="0.3">
      <c r="B173" s="531"/>
    </row>
    <row r="174" spans="2:2" x14ac:dyDescent="0.3">
      <c r="B174" s="531"/>
    </row>
    <row r="175" spans="2:2" x14ac:dyDescent="0.3">
      <c r="B175" s="531"/>
    </row>
    <row r="176" spans="2:2" x14ac:dyDescent="0.3">
      <c r="B176" s="531"/>
    </row>
    <row r="177" spans="2:2" x14ac:dyDescent="0.3">
      <c r="B177" s="531"/>
    </row>
    <row r="178" spans="2:2" x14ac:dyDescent="0.3">
      <c r="B178" s="531"/>
    </row>
    <row r="179" spans="2:2" x14ac:dyDescent="0.3">
      <c r="B179" s="531"/>
    </row>
    <row r="180" spans="2:2" x14ac:dyDescent="0.3">
      <c r="B180" s="531"/>
    </row>
    <row r="181" spans="2:2" x14ac:dyDescent="0.3">
      <c r="B181" s="531"/>
    </row>
    <row r="182" spans="2:2" x14ac:dyDescent="0.3">
      <c r="B182" s="531"/>
    </row>
    <row r="183" spans="2:2" x14ac:dyDescent="0.3">
      <c r="B183" s="531"/>
    </row>
    <row r="184" spans="2:2" x14ac:dyDescent="0.3">
      <c r="B184" s="531"/>
    </row>
    <row r="185" spans="2:2" x14ac:dyDescent="0.3">
      <c r="B185" s="531"/>
    </row>
    <row r="186" spans="2:2" x14ac:dyDescent="0.3">
      <c r="B186" s="531"/>
    </row>
    <row r="187" spans="2:2" x14ac:dyDescent="0.3">
      <c r="B187" s="531"/>
    </row>
    <row r="188" spans="2:2" x14ac:dyDescent="0.3">
      <c r="B188" s="531"/>
    </row>
    <row r="189" spans="2:2" x14ac:dyDescent="0.3">
      <c r="B189" s="531"/>
    </row>
    <row r="190" spans="2:2" x14ac:dyDescent="0.3">
      <c r="B190" s="531"/>
    </row>
    <row r="191" spans="2:2" x14ac:dyDescent="0.3">
      <c r="B191" s="531"/>
    </row>
    <row r="192" spans="2:2" x14ac:dyDescent="0.3">
      <c r="B192" s="531"/>
    </row>
    <row r="193" spans="2:2" x14ac:dyDescent="0.3">
      <c r="B193" s="531"/>
    </row>
    <row r="194" spans="2:2" x14ac:dyDescent="0.3">
      <c r="B194" s="531"/>
    </row>
    <row r="195" spans="2:2" x14ac:dyDescent="0.3">
      <c r="B195" s="531"/>
    </row>
    <row r="196" spans="2:2" x14ac:dyDescent="0.3">
      <c r="B196" s="531"/>
    </row>
    <row r="197" spans="2:2" x14ac:dyDescent="0.3">
      <c r="B197" s="531"/>
    </row>
    <row r="198" spans="2:2" x14ac:dyDescent="0.3">
      <c r="B198" s="531"/>
    </row>
    <row r="199" spans="2:2" x14ac:dyDescent="0.3">
      <c r="B199" s="531"/>
    </row>
    <row r="200" spans="2:2" x14ac:dyDescent="0.3">
      <c r="B200" s="531"/>
    </row>
    <row r="201" spans="2:2" x14ac:dyDescent="0.3">
      <c r="B201" s="531"/>
    </row>
    <row r="202" spans="2:2" x14ac:dyDescent="0.3">
      <c r="B202" s="531"/>
    </row>
    <row r="203" spans="2:2" x14ac:dyDescent="0.3">
      <c r="B203" s="531"/>
    </row>
    <row r="204" spans="2:2" x14ac:dyDescent="0.3">
      <c r="B204" s="531"/>
    </row>
    <row r="205" spans="2:2" x14ac:dyDescent="0.3">
      <c r="B205" s="531"/>
    </row>
    <row r="206" spans="2:2" x14ac:dyDescent="0.3">
      <c r="B206" s="531"/>
    </row>
    <row r="207" spans="2:2" x14ac:dyDescent="0.3">
      <c r="B207" s="531"/>
    </row>
    <row r="208" spans="2:2" x14ac:dyDescent="0.3">
      <c r="B208" s="531"/>
    </row>
    <row r="209" spans="2:2" x14ac:dyDescent="0.3">
      <c r="B209" s="531"/>
    </row>
    <row r="210" spans="2:2" x14ac:dyDescent="0.3">
      <c r="B210" s="531"/>
    </row>
    <row r="211" spans="2:2" x14ac:dyDescent="0.3">
      <c r="B211" s="531"/>
    </row>
    <row r="212" spans="2:2" x14ac:dyDescent="0.3">
      <c r="B212" s="531"/>
    </row>
    <row r="213" spans="2:2" x14ac:dyDescent="0.3">
      <c r="B213" s="531"/>
    </row>
    <row r="214" spans="2:2" x14ac:dyDescent="0.3">
      <c r="B214" s="531"/>
    </row>
    <row r="215" spans="2:2" x14ac:dyDescent="0.3">
      <c r="B215" s="531"/>
    </row>
    <row r="216" spans="2:2" x14ac:dyDescent="0.3">
      <c r="B216" s="531"/>
    </row>
    <row r="217" spans="2:2" x14ac:dyDescent="0.3">
      <c r="B217" s="531"/>
    </row>
    <row r="218" spans="2:2" x14ac:dyDescent="0.3">
      <c r="B218" s="531"/>
    </row>
    <row r="219" spans="2:2" x14ac:dyDescent="0.3">
      <c r="B219" s="531"/>
    </row>
    <row r="220" spans="2:2" x14ac:dyDescent="0.3">
      <c r="B220" s="531"/>
    </row>
    <row r="221" spans="2:2" x14ac:dyDescent="0.3">
      <c r="B221" s="531"/>
    </row>
    <row r="222" spans="2:2" x14ac:dyDescent="0.3">
      <c r="B222" s="531"/>
    </row>
    <row r="223" spans="2:2" x14ac:dyDescent="0.3">
      <c r="B223" s="531"/>
    </row>
    <row r="224" spans="2:2" x14ac:dyDescent="0.3">
      <c r="B224" s="531"/>
    </row>
    <row r="225" spans="2:2" x14ac:dyDescent="0.3">
      <c r="B225" s="531"/>
    </row>
    <row r="226" spans="2:2" x14ac:dyDescent="0.3">
      <c r="B226" s="531"/>
    </row>
    <row r="227" spans="2:2" x14ac:dyDescent="0.3">
      <c r="B227" s="531"/>
    </row>
    <row r="228" spans="2:2" x14ac:dyDescent="0.3">
      <c r="B228" s="531"/>
    </row>
    <row r="229" spans="2:2" x14ac:dyDescent="0.3">
      <c r="B229" s="531"/>
    </row>
    <row r="230" spans="2:2" x14ac:dyDescent="0.3">
      <c r="B230" s="531"/>
    </row>
    <row r="231" spans="2:2" x14ac:dyDescent="0.3">
      <c r="B231" s="531"/>
    </row>
    <row r="232" spans="2:2" x14ac:dyDescent="0.3">
      <c r="B232" s="531"/>
    </row>
    <row r="233" spans="2:2" x14ac:dyDescent="0.3">
      <c r="B233" s="531"/>
    </row>
    <row r="234" spans="2:2" x14ac:dyDescent="0.3">
      <c r="B234" s="531"/>
    </row>
    <row r="235" spans="2:2" x14ac:dyDescent="0.3">
      <c r="B235" s="531"/>
    </row>
    <row r="236" spans="2:2" x14ac:dyDescent="0.3">
      <c r="B236" s="531"/>
    </row>
    <row r="237" spans="2:2" x14ac:dyDescent="0.3">
      <c r="B237" s="531"/>
    </row>
    <row r="238" spans="2:2" x14ac:dyDescent="0.3">
      <c r="B238" s="531"/>
    </row>
    <row r="239" spans="2:2" x14ac:dyDescent="0.3">
      <c r="B239" s="531"/>
    </row>
    <row r="240" spans="2:2" x14ac:dyDescent="0.3">
      <c r="B240" s="531"/>
    </row>
    <row r="241" spans="2:2" x14ac:dyDescent="0.3">
      <c r="B241" s="531"/>
    </row>
    <row r="242" spans="2:2" x14ac:dyDescent="0.3">
      <c r="B242" s="531"/>
    </row>
    <row r="243" spans="2:2" x14ac:dyDescent="0.3">
      <c r="B243" s="531"/>
    </row>
    <row r="244" spans="2:2" x14ac:dyDescent="0.3">
      <c r="B244" s="531"/>
    </row>
    <row r="245" spans="2:2" x14ac:dyDescent="0.3">
      <c r="B245" s="531"/>
    </row>
    <row r="246" spans="2:2" x14ac:dyDescent="0.3">
      <c r="B246" s="531"/>
    </row>
    <row r="247" spans="2:2" x14ac:dyDescent="0.3">
      <c r="B247" s="531"/>
    </row>
    <row r="248" spans="2:2" x14ac:dyDescent="0.3">
      <c r="B248" s="531"/>
    </row>
    <row r="249" spans="2:2" x14ac:dyDescent="0.3">
      <c r="B249" s="531"/>
    </row>
    <row r="250" spans="2:2" x14ac:dyDescent="0.3">
      <c r="B250" s="531"/>
    </row>
    <row r="251" spans="2:2" x14ac:dyDescent="0.3">
      <c r="B251" s="531"/>
    </row>
    <row r="252" spans="2:2" x14ac:dyDescent="0.3">
      <c r="B252" s="531"/>
    </row>
    <row r="253" spans="2:2" x14ac:dyDescent="0.3">
      <c r="B253" s="531"/>
    </row>
    <row r="254" spans="2:2" x14ac:dyDescent="0.3">
      <c r="B254" s="531"/>
    </row>
    <row r="255" spans="2:2" x14ac:dyDescent="0.3">
      <c r="B255" s="531"/>
    </row>
    <row r="256" spans="2:2" x14ac:dyDescent="0.3">
      <c r="B256" s="531"/>
    </row>
    <row r="257" spans="2:2" x14ac:dyDescent="0.3">
      <c r="B257" s="531"/>
    </row>
    <row r="258" spans="2:2" x14ac:dyDescent="0.3">
      <c r="B258" s="531"/>
    </row>
    <row r="259" spans="2:2" x14ac:dyDescent="0.3">
      <c r="B259" s="531"/>
    </row>
    <row r="260" spans="2:2" x14ac:dyDescent="0.3">
      <c r="B260" s="531"/>
    </row>
    <row r="261" spans="2:2" x14ac:dyDescent="0.3">
      <c r="B261" s="531"/>
    </row>
    <row r="262" spans="2:2" x14ac:dyDescent="0.3">
      <c r="B262" s="531"/>
    </row>
    <row r="263" spans="2:2" x14ac:dyDescent="0.3">
      <c r="B263" s="531"/>
    </row>
    <row r="264" spans="2:2" x14ac:dyDescent="0.3">
      <c r="B264" s="531"/>
    </row>
    <row r="265" spans="2:2" x14ac:dyDescent="0.3">
      <c r="B265" s="531"/>
    </row>
    <row r="266" spans="2:2" x14ac:dyDescent="0.3">
      <c r="B266" s="531"/>
    </row>
    <row r="267" spans="2:2" x14ac:dyDescent="0.3">
      <c r="B267" s="531"/>
    </row>
    <row r="268" spans="2:2" x14ac:dyDescent="0.3">
      <c r="B268" s="531"/>
    </row>
    <row r="269" spans="2:2" x14ac:dyDescent="0.3">
      <c r="B269" s="531"/>
    </row>
    <row r="270" spans="2:2" x14ac:dyDescent="0.3">
      <c r="B270" s="531"/>
    </row>
    <row r="271" spans="2:2" x14ac:dyDescent="0.3">
      <c r="B271" s="531"/>
    </row>
    <row r="272" spans="2:2" x14ac:dyDescent="0.3">
      <c r="B272" s="531"/>
    </row>
    <row r="273" spans="2:2" x14ac:dyDescent="0.3">
      <c r="B273" s="531"/>
    </row>
    <row r="274" spans="2:2" x14ac:dyDescent="0.3">
      <c r="B274" s="531"/>
    </row>
    <row r="275" spans="2:2" x14ac:dyDescent="0.3">
      <c r="B275" s="531"/>
    </row>
    <row r="276" spans="2:2" x14ac:dyDescent="0.3">
      <c r="B276" s="531"/>
    </row>
    <row r="277" spans="2:2" x14ac:dyDescent="0.3">
      <c r="B277" s="531"/>
    </row>
    <row r="278" spans="2:2" x14ac:dyDescent="0.3">
      <c r="B278" s="531"/>
    </row>
    <row r="279" spans="2:2" x14ac:dyDescent="0.3">
      <c r="B279" s="531"/>
    </row>
    <row r="280" spans="2:2" x14ac:dyDescent="0.3">
      <c r="B280" s="531"/>
    </row>
    <row r="281" spans="2:2" x14ac:dyDescent="0.3">
      <c r="B281" s="531"/>
    </row>
    <row r="282" spans="2:2" x14ac:dyDescent="0.3">
      <c r="B282" s="531"/>
    </row>
    <row r="283" spans="2:2" x14ac:dyDescent="0.3">
      <c r="B283" s="531"/>
    </row>
    <row r="284" spans="2:2" x14ac:dyDescent="0.3">
      <c r="B284" s="531"/>
    </row>
    <row r="285" spans="2:2" x14ac:dyDescent="0.3">
      <c r="B285" s="531"/>
    </row>
    <row r="286" spans="2:2" x14ac:dyDescent="0.3">
      <c r="B286" s="531"/>
    </row>
    <row r="287" spans="2:2" x14ac:dyDescent="0.3">
      <c r="B287" s="531"/>
    </row>
    <row r="288" spans="2:2" x14ac:dyDescent="0.3">
      <c r="B288" s="531"/>
    </row>
    <row r="289" spans="2:2" x14ac:dyDescent="0.3">
      <c r="B289" s="531"/>
    </row>
    <row r="290" spans="2:2" x14ac:dyDescent="0.3">
      <c r="B290" s="531"/>
    </row>
    <row r="291" spans="2:2" x14ac:dyDescent="0.3">
      <c r="B291" s="531"/>
    </row>
    <row r="292" spans="2:2" x14ac:dyDescent="0.3">
      <c r="B292" s="531"/>
    </row>
    <row r="293" spans="2:2" x14ac:dyDescent="0.3">
      <c r="B293" s="531"/>
    </row>
    <row r="294" spans="2:2" x14ac:dyDescent="0.3">
      <c r="B294" s="531"/>
    </row>
    <row r="295" spans="2:2" x14ac:dyDescent="0.3">
      <c r="B295" s="531"/>
    </row>
    <row r="296" spans="2:2" x14ac:dyDescent="0.3">
      <c r="B296" s="531"/>
    </row>
    <row r="297" spans="2:2" x14ac:dyDescent="0.3">
      <c r="B297" s="531"/>
    </row>
    <row r="298" spans="2:2" x14ac:dyDescent="0.3">
      <c r="B298" s="531"/>
    </row>
    <row r="299" spans="2:2" x14ac:dyDescent="0.3">
      <c r="B299" s="531"/>
    </row>
    <row r="300" spans="2:2" x14ac:dyDescent="0.3">
      <c r="B300" s="531"/>
    </row>
    <row r="301" spans="2:2" x14ac:dyDescent="0.3">
      <c r="B301" s="531"/>
    </row>
    <row r="302" spans="2:2" x14ac:dyDescent="0.3">
      <c r="B302" s="531"/>
    </row>
    <row r="303" spans="2:2" x14ac:dyDescent="0.3">
      <c r="B303" s="531"/>
    </row>
    <row r="304" spans="2:2" x14ac:dyDescent="0.3">
      <c r="B304" s="531"/>
    </row>
    <row r="305" spans="2:2" x14ac:dyDescent="0.3">
      <c r="B305" s="531"/>
    </row>
    <row r="306" spans="2:2" x14ac:dyDescent="0.3">
      <c r="B306" s="531"/>
    </row>
    <row r="307" spans="2:2" x14ac:dyDescent="0.3">
      <c r="B307" s="531"/>
    </row>
    <row r="308" spans="2:2" x14ac:dyDescent="0.3">
      <c r="B308" s="531"/>
    </row>
    <row r="309" spans="2:2" x14ac:dyDescent="0.3">
      <c r="B309" s="531"/>
    </row>
    <row r="310" spans="2:2" x14ac:dyDescent="0.3">
      <c r="B310" s="531"/>
    </row>
    <row r="311" spans="2:2" x14ac:dyDescent="0.3">
      <c r="B311" s="531"/>
    </row>
    <row r="312" spans="2:2" x14ac:dyDescent="0.3">
      <c r="B312" s="531"/>
    </row>
    <row r="313" spans="2:2" x14ac:dyDescent="0.3">
      <c r="B313" s="531"/>
    </row>
    <row r="314" spans="2:2" x14ac:dyDescent="0.3">
      <c r="B314" s="531"/>
    </row>
    <row r="315" spans="2:2" x14ac:dyDescent="0.3">
      <c r="B315" s="531"/>
    </row>
    <row r="316" spans="2:2" x14ac:dyDescent="0.3">
      <c r="B316" s="531"/>
    </row>
    <row r="317" spans="2:2" x14ac:dyDescent="0.3">
      <c r="B317" s="531"/>
    </row>
    <row r="318" spans="2:2" x14ac:dyDescent="0.3">
      <c r="B318" s="531"/>
    </row>
    <row r="319" spans="2:2" x14ac:dyDescent="0.3">
      <c r="B319" s="531"/>
    </row>
    <row r="320" spans="2:2" x14ac:dyDescent="0.3">
      <c r="B320" s="531"/>
    </row>
    <row r="321" spans="2:2" x14ac:dyDescent="0.3">
      <c r="B321" s="531"/>
    </row>
    <row r="322" spans="2:2" x14ac:dyDescent="0.3">
      <c r="B322" s="531"/>
    </row>
    <row r="323" spans="2:2" x14ac:dyDescent="0.3">
      <c r="B323" s="531"/>
    </row>
    <row r="324" spans="2:2" x14ac:dyDescent="0.3">
      <c r="B324" s="531"/>
    </row>
    <row r="325" spans="2:2" x14ac:dyDescent="0.3">
      <c r="B325" s="531"/>
    </row>
    <row r="326" spans="2:2" x14ac:dyDescent="0.3">
      <c r="B326" s="531"/>
    </row>
    <row r="327" spans="2:2" x14ac:dyDescent="0.3">
      <c r="B327" s="531"/>
    </row>
    <row r="328" spans="2:2" x14ac:dyDescent="0.3">
      <c r="B328" s="531"/>
    </row>
    <row r="329" spans="2:2" x14ac:dyDescent="0.3">
      <c r="B329" s="531"/>
    </row>
    <row r="330" spans="2:2" x14ac:dyDescent="0.3">
      <c r="B330" s="531"/>
    </row>
    <row r="331" spans="2:2" x14ac:dyDescent="0.3">
      <c r="B331" s="531"/>
    </row>
    <row r="332" spans="2:2" x14ac:dyDescent="0.3">
      <c r="B332" s="531"/>
    </row>
    <row r="333" spans="2:2" x14ac:dyDescent="0.3">
      <c r="B333" s="531"/>
    </row>
    <row r="334" spans="2:2" x14ac:dyDescent="0.3">
      <c r="B334" s="531"/>
    </row>
    <row r="335" spans="2:2" x14ac:dyDescent="0.3">
      <c r="B335" s="531"/>
    </row>
    <row r="336" spans="2:2" x14ac:dyDescent="0.3">
      <c r="B336" s="531"/>
    </row>
    <row r="337" spans="2:2" x14ac:dyDescent="0.3">
      <c r="B337" s="531"/>
    </row>
    <row r="338" spans="2:2" x14ac:dyDescent="0.3">
      <c r="B338" s="531"/>
    </row>
    <row r="339" spans="2:2" x14ac:dyDescent="0.3">
      <c r="B339" s="531"/>
    </row>
    <row r="340" spans="2:2" x14ac:dyDescent="0.3">
      <c r="B340" s="531"/>
    </row>
    <row r="341" spans="2:2" x14ac:dyDescent="0.3">
      <c r="B341" s="531"/>
    </row>
    <row r="342" spans="2:2" x14ac:dyDescent="0.3">
      <c r="B342" s="531"/>
    </row>
    <row r="343" spans="2:2" x14ac:dyDescent="0.3">
      <c r="B343" s="531"/>
    </row>
    <row r="344" spans="2:2" x14ac:dyDescent="0.3">
      <c r="B344" s="531"/>
    </row>
    <row r="345" spans="2:2" x14ac:dyDescent="0.3">
      <c r="B345" s="531"/>
    </row>
    <row r="346" spans="2:2" x14ac:dyDescent="0.3">
      <c r="B346" s="531"/>
    </row>
    <row r="347" spans="2:2" x14ac:dyDescent="0.3">
      <c r="B347" s="531"/>
    </row>
    <row r="348" spans="2:2" x14ac:dyDescent="0.3">
      <c r="B348" s="531"/>
    </row>
    <row r="349" spans="2:2" x14ac:dyDescent="0.3">
      <c r="B349" s="531"/>
    </row>
    <row r="350" spans="2:2" x14ac:dyDescent="0.3">
      <c r="B350" s="531"/>
    </row>
    <row r="351" spans="2:2" x14ac:dyDescent="0.3">
      <c r="B351" s="531"/>
    </row>
    <row r="352" spans="2:2" x14ac:dyDescent="0.3">
      <c r="B352" s="531"/>
    </row>
    <row r="353" spans="2:2" x14ac:dyDescent="0.3">
      <c r="B353" s="531"/>
    </row>
    <row r="354" spans="2:2" x14ac:dyDescent="0.3">
      <c r="B354" s="531"/>
    </row>
    <row r="355" spans="2:2" x14ac:dyDescent="0.3">
      <c r="B355" s="531"/>
    </row>
    <row r="356" spans="2:2" x14ac:dyDescent="0.3">
      <c r="B356" s="531"/>
    </row>
    <row r="357" spans="2:2" x14ac:dyDescent="0.3">
      <c r="B357" s="531"/>
    </row>
    <row r="358" spans="2:2" x14ac:dyDescent="0.3">
      <c r="B358" s="531"/>
    </row>
    <row r="359" spans="2:2" x14ac:dyDescent="0.3">
      <c r="B359" s="531"/>
    </row>
    <row r="360" spans="2:2" x14ac:dyDescent="0.3">
      <c r="B360" s="531"/>
    </row>
    <row r="361" spans="2:2" x14ac:dyDescent="0.3">
      <c r="B361" s="531"/>
    </row>
    <row r="362" spans="2:2" x14ac:dyDescent="0.3">
      <c r="B362" s="531"/>
    </row>
    <row r="363" spans="2:2" x14ac:dyDescent="0.3">
      <c r="B363" s="531"/>
    </row>
    <row r="364" spans="2:2" x14ac:dyDescent="0.3">
      <c r="B364" s="531"/>
    </row>
    <row r="365" spans="2:2" x14ac:dyDescent="0.3">
      <c r="B365" s="531"/>
    </row>
    <row r="366" spans="2:2" x14ac:dyDescent="0.3">
      <c r="B366" s="531"/>
    </row>
    <row r="367" spans="2:2" x14ac:dyDescent="0.3">
      <c r="B367" s="531"/>
    </row>
    <row r="368" spans="2:2" x14ac:dyDescent="0.3">
      <c r="B368" s="531"/>
    </row>
    <row r="369" spans="2:2" x14ac:dyDescent="0.3">
      <c r="B369" s="531"/>
    </row>
    <row r="370" spans="2:2" x14ac:dyDescent="0.3">
      <c r="B370" s="531"/>
    </row>
    <row r="371" spans="2:2" x14ac:dyDescent="0.3">
      <c r="B371" s="531"/>
    </row>
    <row r="372" spans="2:2" x14ac:dyDescent="0.3">
      <c r="B372" s="531"/>
    </row>
    <row r="373" spans="2:2" x14ac:dyDescent="0.3">
      <c r="B373" s="531"/>
    </row>
    <row r="374" spans="2:2" x14ac:dyDescent="0.3">
      <c r="B374" s="531"/>
    </row>
    <row r="375" spans="2:2" x14ac:dyDescent="0.3">
      <c r="B375" s="531"/>
    </row>
    <row r="376" spans="2:2" x14ac:dyDescent="0.3">
      <c r="B376" s="531"/>
    </row>
    <row r="377" spans="2:2" x14ac:dyDescent="0.3">
      <c r="B377" s="531"/>
    </row>
    <row r="378" spans="2:2" x14ac:dyDescent="0.3">
      <c r="B378" s="531"/>
    </row>
    <row r="379" spans="2:2" x14ac:dyDescent="0.3">
      <c r="B379" s="531"/>
    </row>
    <row r="380" spans="2:2" x14ac:dyDescent="0.3">
      <c r="B380" s="531"/>
    </row>
    <row r="381" spans="2:2" x14ac:dyDescent="0.3">
      <c r="B381" s="531"/>
    </row>
    <row r="382" spans="2:2" x14ac:dyDescent="0.3">
      <c r="B382" s="531"/>
    </row>
    <row r="383" spans="2:2" x14ac:dyDescent="0.3">
      <c r="B383" s="531"/>
    </row>
    <row r="384" spans="2:2" x14ac:dyDescent="0.3">
      <c r="B384" s="531"/>
    </row>
    <row r="385" spans="2:2" x14ac:dyDescent="0.3">
      <c r="B385" s="531"/>
    </row>
    <row r="386" spans="2:2" x14ac:dyDescent="0.3">
      <c r="B386" s="531"/>
    </row>
    <row r="387" spans="2:2" x14ac:dyDescent="0.3">
      <c r="B387" s="531"/>
    </row>
  </sheetData>
  <hyperlinks>
    <hyperlink ref="A1" location="'Table of Contents'!A1" display="Home" xr:uid="{D711B25A-DFE1-4265-8D44-67B50D55F8BF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1C9A-A091-4C4A-9479-7CEC0347480B}">
  <dimension ref="A1"/>
  <sheetViews>
    <sheetView workbookViewId="0"/>
  </sheetViews>
  <sheetFormatPr defaultRowHeight="14.4" x14ac:dyDescent="0.3"/>
  <sheetData>
    <row r="1" spans="1:1" x14ac:dyDescent="0.3">
      <c r="A1" s="2" t="s">
        <v>52</v>
      </c>
    </row>
  </sheetData>
  <hyperlinks>
    <hyperlink ref="A1" location="'Table of Contents'!A1" display="Home" xr:uid="{DF0A5464-5A80-42A7-BB0B-BDA42838911B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DA56-CCCE-4DBF-9149-751C9D1EF81A}">
  <dimension ref="A1"/>
  <sheetViews>
    <sheetView workbookViewId="0"/>
  </sheetViews>
  <sheetFormatPr defaultRowHeight="14.4" x14ac:dyDescent="0.3"/>
  <sheetData>
    <row r="1" spans="1:1" x14ac:dyDescent="0.3">
      <c r="A1" s="2" t="s">
        <v>52</v>
      </c>
    </row>
  </sheetData>
  <hyperlinks>
    <hyperlink ref="A1" location="'Table of Contents'!A1" display="Home" xr:uid="{BCB7ED06-4B00-4B10-A1B8-EB668A9072B5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F2A1-BEBE-4DDC-B7B7-48C924BBC31A}">
  <dimension ref="A1:O81"/>
  <sheetViews>
    <sheetView workbookViewId="0"/>
  </sheetViews>
  <sheetFormatPr defaultRowHeight="14.4" x14ac:dyDescent="0.3"/>
  <sheetData>
    <row r="1" spans="1:2" x14ac:dyDescent="0.3">
      <c r="A1" s="2" t="s">
        <v>52</v>
      </c>
      <c r="B1" t="s">
        <v>1335</v>
      </c>
    </row>
    <row r="3" spans="1:2" x14ac:dyDescent="0.3">
      <c r="B3" t="s">
        <v>1336</v>
      </c>
    </row>
    <row r="25" spans="2:15" x14ac:dyDescent="0.3">
      <c r="B25" t="s">
        <v>1337</v>
      </c>
      <c r="I25" t="s">
        <v>1338</v>
      </c>
      <c r="O25" t="s">
        <v>1339</v>
      </c>
    </row>
    <row r="42" spans="2:15" x14ac:dyDescent="0.3">
      <c r="B42" t="s">
        <v>1340</v>
      </c>
      <c r="I42" t="s">
        <v>1341</v>
      </c>
      <c r="O42" t="s">
        <v>1342</v>
      </c>
    </row>
    <row r="59" spans="2:15" x14ac:dyDescent="0.3">
      <c r="B59" t="s">
        <v>1343</v>
      </c>
      <c r="I59" t="s">
        <v>1344</v>
      </c>
    </row>
    <row r="60" spans="2:15" x14ac:dyDescent="0.3">
      <c r="I60" t="s">
        <v>1112</v>
      </c>
      <c r="O60" t="s">
        <v>1345</v>
      </c>
    </row>
    <row r="75" spans="7:9" x14ac:dyDescent="0.3">
      <c r="I75" t="s">
        <v>1348</v>
      </c>
    </row>
    <row r="77" spans="7:9" x14ac:dyDescent="0.3">
      <c r="G77" t="s">
        <v>1347</v>
      </c>
    </row>
    <row r="81" spans="7:7" x14ac:dyDescent="0.3">
      <c r="G81" t="s">
        <v>1346</v>
      </c>
    </row>
  </sheetData>
  <hyperlinks>
    <hyperlink ref="A1" location="'Table of Contents'!A1" display="Home" xr:uid="{7B9E752B-7A77-4E3A-A944-1CC3D497F313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77FF-B377-4650-8F6A-2164B340332F}">
  <dimension ref="A1:L25"/>
  <sheetViews>
    <sheetView workbookViewId="0"/>
  </sheetViews>
  <sheetFormatPr defaultRowHeight="14.4" x14ac:dyDescent="0.3"/>
  <cols>
    <col min="7" max="7" width="16.6640625" bestFit="1" customWidth="1"/>
  </cols>
  <sheetData>
    <row r="1" spans="1:12" x14ac:dyDescent="0.3">
      <c r="A1" s="2" t="s">
        <v>52</v>
      </c>
    </row>
    <row r="2" spans="1:12" ht="15" thickBot="1" x14ac:dyDescent="0.35"/>
    <row r="3" spans="1:12" ht="21.6" thickBot="1" x14ac:dyDescent="0.35">
      <c r="A3" s="622" t="s">
        <v>1121</v>
      </c>
      <c r="B3" s="623"/>
      <c r="C3" s="623"/>
      <c r="D3" s="623"/>
      <c r="E3" s="623"/>
      <c r="F3" s="624"/>
      <c r="G3" s="634" t="s">
        <v>1193</v>
      </c>
      <c r="H3" s="635"/>
      <c r="I3" s="635"/>
      <c r="J3" s="635"/>
      <c r="K3" s="635"/>
      <c r="L3" s="636"/>
    </row>
    <row r="4" spans="1:12" ht="43.8" thickBot="1" x14ac:dyDescent="0.35">
      <c r="A4" s="189" t="s">
        <v>1111</v>
      </c>
      <c r="B4" s="190" t="s">
        <v>1122</v>
      </c>
      <c r="C4" s="191" t="s">
        <v>1123</v>
      </c>
      <c r="D4" s="191" t="s">
        <v>1124</v>
      </c>
      <c r="E4" s="191" t="s">
        <v>1125</v>
      </c>
      <c r="F4" s="191" t="s">
        <v>1126</v>
      </c>
      <c r="G4" s="389" t="s">
        <v>1111</v>
      </c>
      <c r="H4" s="390" t="s">
        <v>1122</v>
      </c>
      <c r="I4" s="391" t="s">
        <v>1123</v>
      </c>
      <c r="J4" s="391" t="s">
        <v>1124</v>
      </c>
      <c r="K4" s="391" t="s">
        <v>1125</v>
      </c>
      <c r="L4" s="391" t="s">
        <v>1126</v>
      </c>
    </row>
    <row r="5" spans="1:12" x14ac:dyDescent="0.3">
      <c r="A5" s="185" t="s">
        <v>1127</v>
      </c>
      <c r="B5" s="3" t="s">
        <v>1128</v>
      </c>
      <c r="C5" s="186" t="e">
        <f>AVERAGE(B5:B7)</f>
        <v>#DIV/0!</v>
      </c>
      <c r="D5" s="186" t="e">
        <f>MEDIAN(B5:B7)</f>
        <v>#NUM!</v>
      </c>
      <c r="E5" s="186" t="e">
        <f>STDEV(B5:B7)</f>
        <v>#DIV/0!</v>
      </c>
      <c r="F5" s="3" t="s">
        <v>1129</v>
      </c>
      <c r="G5" s="185" t="s">
        <v>1127</v>
      </c>
      <c r="H5" s="213" t="s">
        <v>1128</v>
      </c>
      <c r="I5" s="186" t="e">
        <f>AVERAGE(H5:H7)</f>
        <v>#DIV/0!</v>
      </c>
      <c r="J5" s="186" t="e">
        <f>MEDIAN(H5:H7)</f>
        <v>#NUM!</v>
      </c>
      <c r="K5" s="186" t="e">
        <f>STDEV(H5:H7)</f>
        <v>#DIV/0!</v>
      </c>
      <c r="L5" s="213" t="s">
        <v>1129</v>
      </c>
    </row>
    <row r="6" spans="1:12" x14ac:dyDescent="0.3">
      <c r="A6" s="192"/>
      <c r="B6" s="3" t="s">
        <v>1128</v>
      </c>
      <c r="C6" s="193"/>
      <c r="D6" s="193"/>
      <c r="E6" s="193"/>
      <c r="F6" s="3" t="s">
        <v>1129</v>
      </c>
      <c r="G6" s="192"/>
      <c r="H6" s="215" t="s">
        <v>1128</v>
      </c>
      <c r="I6" s="193"/>
      <c r="J6" s="193"/>
      <c r="K6" s="193"/>
      <c r="L6" s="215" t="s">
        <v>1129</v>
      </c>
    </row>
    <row r="7" spans="1:12" ht="15" thickBot="1" x14ac:dyDescent="0.35">
      <c r="A7" s="194"/>
      <c r="B7" s="3" t="s">
        <v>1128</v>
      </c>
      <c r="C7" s="195"/>
      <c r="D7" s="195"/>
      <c r="E7" s="195"/>
      <c r="F7" s="3" t="s">
        <v>1129</v>
      </c>
      <c r="G7" s="194"/>
      <c r="H7" s="221" t="s">
        <v>1128</v>
      </c>
      <c r="I7" s="195"/>
      <c r="J7" s="195"/>
      <c r="K7" s="195"/>
      <c r="L7" s="221" t="s">
        <v>1129</v>
      </c>
    </row>
    <row r="8" spans="1:12" x14ac:dyDescent="0.3">
      <c r="A8" s="196" t="s">
        <v>1117</v>
      </c>
      <c r="B8" s="183">
        <v>17.172322334942599</v>
      </c>
      <c r="C8" s="181">
        <f>AVERAGE(B8:B10)</f>
        <v>17.108661368207468</v>
      </c>
      <c r="D8" s="181">
        <f>MEDIAN(B8:B10)</f>
        <v>17.172322334942599</v>
      </c>
      <c r="E8" s="181">
        <f>STDEV(B8:B10)</f>
        <v>0.20111771592848252</v>
      </c>
      <c r="F8" s="197">
        <v>84.5</v>
      </c>
      <c r="G8" s="392" t="s">
        <v>1117</v>
      </c>
      <c r="H8" s="393">
        <v>29.478599638801398</v>
      </c>
      <c r="I8" s="394">
        <f>AVERAGE(H8:H10)</f>
        <v>29.773557609425097</v>
      </c>
      <c r="J8" s="394">
        <f>MEDIAN(H8:H10)</f>
        <v>29.7374145678505</v>
      </c>
      <c r="K8" s="394">
        <f>STDEV(H8:H10)</f>
        <v>0.3145905308233663</v>
      </c>
      <c r="L8" s="395">
        <v>81</v>
      </c>
    </row>
    <row r="9" spans="1:12" x14ac:dyDescent="0.3">
      <c r="A9" s="198"/>
      <c r="B9" s="199">
        <v>16.883417346931999</v>
      </c>
      <c r="C9" s="200"/>
      <c r="D9" s="200"/>
      <c r="E9" s="200"/>
      <c r="F9" s="201">
        <v>84.5</v>
      </c>
      <c r="G9" s="396"/>
      <c r="H9" s="397">
        <v>29.7374145678505</v>
      </c>
      <c r="I9" s="398"/>
      <c r="J9" s="398"/>
      <c r="K9" s="398"/>
      <c r="L9" s="399">
        <v>81</v>
      </c>
    </row>
    <row r="10" spans="1:12" ht="15" thickBot="1" x14ac:dyDescent="0.35">
      <c r="A10" s="202"/>
      <c r="B10" s="203">
        <v>17.270244422747801</v>
      </c>
      <c r="C10" s="204"/>
      <c r="D10" s="204"/>
      <c r="E10" s="204"/>
      <c r="F10" s="205">
        <v>84.5</v>
      </c>
      <c r="G10" s="400"/>
      <c r="H10" s="401">
        <v>30.1046586216234</v>
      </c>
      <c r="I10" s="402"/>
      <c r="J10" s="402"/>
      <c r="K10" s="402"/>
      <c r="L10" s="403">
        <v>81</v>
      </c>
    </row>
    <row r="11" spans="1:12" x14ac:dyDescent="0.3">
      <c r="A11" s="196" t="s">
        <v>1118</v>
      </c>
      <c r="B11" s="183">
        <v>17.7479578787168</v>
      </c>
      <c r="C11" s="181">
        <f>AVERAGE(B11:B13)</f>
        <v>17.612478386007904</v>
      </c>
      <c r="D11" s="181">
        <f>MEDIAN(B11:B13)</f>
        <v>17.713760050176901</v>
      </c>
      <c r="E11" s="181">
        <f>STDEV(B11:B13)</f>
        <v>0.20575290258908238</v>
      </c>
      <c r="F11" s="206">
        <v>84.5</v>
      </c>
      <c r="G11" s="392" t="s">
        <v>1118</v>
      </c>
      <c r="H11" s="393">
        <v>30.200849162413899</v>
      </c>
      <c r="I11" s="394">
        <f>AVERAGE(H11:H13)</f>
        <v>30.303927777494664</v>
      </c>
      <c r="J11" s="394">
        <f>MEDIAN(H11:H13)</f>
        <v>30.240075857127099</v>
      </c>
      <c r="K11" s="394">
        <f>STDEV(H11:H13)</f>
        <v>0.14589049367018894</v>
      </c>
      <c r="L11" s="404">
        <v>81.5</v>
      </c>
    </row>
    <row r="12" spans="1:12" x14ac:dyDescent="0.3">
      <c r="A12" s="198"/>
      <c r="B12" s="199">
        <v>17.713760050176901</v>
      </c>
      <c r="C12" s="200"/>
      <c r="D12" s="200"/>
      <c r="E12" s="200"/>
      <c r="F12" s="207">
        <v>84.5</v>
      </c>
      <c r="G12" s="396"/>
      <c r="H12" s="397">
        <v>30.470858312943001</v>
      </c>
      <c r="I12" s="398"/>
      <c r="J12" s="398"/>
      <c r="K12" s="398"/>
      <c r="L12" s="405">
        <v>81</v>
      </c>
    </row>
    <row r="13" spans="1:12" ht="15" thickBot="1" x14ac:dyDescent="0.35">
      <c r="A13" s="202"/>
      <c r="B13" s="203">
        <v>17.37571722913</v>
      </c>
      <c r="C13" s="204"/>
      <c r="D13" s="204"/>
      <c r="E13" s="204"/>
      <c r="F13" s="208">
        <v>84.5</v>
      </c>
      <c r="G13" s="400"/>
      <c r="H13" s="401">
        <v>30.240075857127099</v>
      </c>
      <c r="I13" s="402"/>
      <c r="J13" s="402"/>
      <c r="K13" s="402"/>
      <c r="L13" s="406">
        <v>81</v>
      </c>
    </row>
    <row r="14" spans="1:12" x14ac:dyDescent="0.3">
      <c r="A14" s="196" t="s">
        <v>1119</v>
      </c>
      <c r="B14" s="183">
        <v>18.4161279862202</v>
      </c>
      <c r="C14" s="181">
        <f>AVERAGE(B14:B16)</f>
        <v>18.254573850082298</v>
      </c>
      <c r="D14" s="181">
        <f>MEDIAN(B14:B16)</f>
        <v>18.202962161965601</v>
      </c>
      <c r="E14" s="181">
        <f>STDEV(B14:B16)</f>
        <v>0.14291754113895977</v>
      </c>
      <c r="F14" s="206">
        <v>84.5</v>
      </c>
      <c r="G14" s="392" t="s">
        <v>1119</v>
      </c>
      <c r="H14" s="393">
        <v>31.802431722164499</v>
      </c>
      <c r="I14" s="394">
        <f>AVERAGE(H14:H16)</f>
        <v>32.178184743240166</v>
      </c>
      <c r="J14" s="394">
        <f>MEDIAN(H14:H16)</f>
        <v>31.951545254891599</v>
      </c>
      <c r="K14" s="394">
        <f>STDEV(H14:H16)</f>
        <v>0.52698791539124379</v>
      </c>
      <c r="L14" s="404">
        <v>81</v>
      </c>
    </row>
    <row r="15" spans="1:12" x14ac:dyDescent="0.3">
      <c r="A15" s="198"/>
      <c r="B15" s="199">
        <v>18.144631402061101</v>
      </c>
      <c r="C15" s="200"/>
      <c r="D15" s="200"/>
      <c r="E15" s="200"/>
      <c r="F15" s="207">
        <v>84.5</v>
      </c>
      <c r="G15" s="396"/>
      <c r="H15" s="397">
        <v>32.780577252664401</v>
      </c>
      <c r="I15" s="398"/>
      <c r="J15" s="398"/>
      <c r="K15" s="398"/>
      <c r="L15" s="405">
        <v>81</v>
      </c>
    </row>
    <row r="16" spans="1:12" ht="15" thickBot="1" x14ac:dyDescent="0.35">
      <c r="A16" s="209"/>
      <c r="B16" s="210">
        <v>18.202962161965601</v>
      </c>
      <c r="C16" s="211"/>
      <c r="D16" s="211"/>
      <c r="E16" s="211"/>
      <c r="F16" s="212">
        <v>84</v>
      </c>
      <c r="G16" s="407"/>
      <c r="H16" s="408">
        <v>31.951545254891599</v>
      </c>
      <c r="I16" s="409"/>
      <c r="J16" s="409"/>
      <c r="K16" s="409"/>
      <c r="L16" s="410">
        <v>81</v>
      </c>
    </row>
    <row r="17" spans="1:12" x14ac:dyDescent="0.3">
      <c r="A17" s="185" t="s">
        <v>1120</v>
      </c>
      <c r="B17" s="213">
        <v>19.998867479351599</v>
      </c>
      <c r="C17" s="186">
        <f>AVERAGE(B17:B19)</f>
        <v>18.587952680824369</v>
      </c>
      <c r="D17" s="186">
        <f>MEDIAN(B17:B19)</f>
        <v>18.593734611658601</v>
      </c>
      <c r="E17" s="186">
        <f>STDEV(B17:B19)</f>
        <v>1.4138146311328776</v>
      </c>
      <c r="F17" s="214">
        <v>84.5</v>
      </c>
      <c r="G17" s="185" t="s">
        <v>1120</v>
      </c>
      <c r="H17" s="213">
        <v>29.9309636098798</v>
      </c>
      <c r="I17" s="186">
        <f>AVERAGE(H17:H19)</f>
        <v>30.029746283786398</v>
      </c>
      <c r="J17" s="186">
        <f>MEDIAN(H17:H19)</f>
        <v>29.995999032472199</v>
      </c>
      <c r="K17" s="186">
        <f>STDEV(H17:H19)</f>
        <v>0.11929181596914389</v>
      </c>
      <c r="L17" s="214">
        <v>81</v>
      </c>
    </row>
    <row r="18" spans="1:12" x14ac:dyDescent="0.3">
      <c r="A18" s="188"/>
      <c r="B18" s="215">
        <v>18.593734611658601</v>
      </c>
      <c r="C18" s="193"/>
      <c r="D18" s="193"/>
      <c r="E18" s="193"/>
      <c r="F18" s="216">
        <v>84.5</v>
      </c>
      <c r="G18" s="188"/>
      <c r="H18" s="215">
        <v>30.162276209007199</v>
      </c>
      <c r="I18" s="193"/>
      <c r="J18" s="193"/>
      <c r="K18" s="193"/>
      <c r="L18" s="216">
        <v>81</v>
      </c>
    </row>
    <row r="19" spans="1:12" ht="15" thickBot="1" x14ac:dyDescent="0.35">
      <c r="A19" s="286"/>
      <c r="B19" s="218">
        <v>17.1712559514629</v>
      </c>
      <c r="C19" s="219"/>
      <c r="D19" s="219"/>
      <c r="E19" s="219"/>
      <c r="F19" s="220">
        <v>85</v>
      </c>
      <c r="G19" s="286"/>
      <c r="H19" s="218">
        <v>29.995999032472199</v>
      </c>
      <c r="I19" s="219"/>
      <c r="J19" s="219"/>
      <c r="K19" s="219"/>
      <c r="L19" s="220">
        <v>81</v>
      </c>
    </row>
    <row r="21" spans="1:12" ht="15" thickBot="1" x14ac:dyDescent="0.35">
      <c r="A21" s="178" t="s">
        <v>1111</v>
      </c>
      <c r="B21" s="178" t="s">
        <v>1193</v>
      </c>
      <c r="C21" s="178" t="s">
        <v>1168</v>
      </c>
      <c r="D21" s="178" t="s">
        <v>1113</v>
      </c>
      <c r="E21" s="178" t="s">
        <v>1169</v>
      </c>
      <c r="F21" s="178" t="s">
        <v>1170</v>
      </c>
      <c r="G21" s="178" t="s">
        <v>1114</v>
      </c>
      <c r="H21" s="178" t="s">
        <v>1115</v>
      </c>
      <c r="I21" s="178" t="s">
        <v>1116</v>
      </c>
    </row>
    <row r="22" spans="1:12" ht="15" thickBot="1" x14ac:dyDescent="0.35">
      <c r="A22" s="392" t="s">
        <v>1117</v>
      </c>
      <c r="B22" s="394">
        <v>29.774000000000001</v>
      </c>
      <c r="C22" s="181">
        <v>17.108661368207468</v>
      </c>
      <c r="D22" s="182">
        <f>B22-C22</f>
        <v>12.665338631792533</v>
      </c>
      <c r="E22" s="182">
        <f>AVERAGE(D22:D25)</f>
        <v>13.054566305749866</v>
      </c>
      <c r="F22" s="182">
        <f>D22-E22</f>
        <v>-0.3892276739573326</v>
      </c>
      <c r="G22" s="411">
        <f>2^F22</f>
        <v>0.7635382443094002</v>
      </c>
      <c r="H22" s="182">
        <f>1/G22</f>
        <v>1.3096920913299805</v>
      </c>
      <c r="I22" s="183">
        <f>H22/$H$22</f>
        <v>1</v>
      </c>
    </row>
    <row r="23" spans="1:12" ht="15" thickBot="1" x14ac:dyDescent="0.35">
      <c r="A23" s="392" t="s">
        <v>1118</v>
      </c>
      <c r="B23" s="394">
        <v>30.303999999999998</v>
      </c>
      <c r="C23" s="181">
        <v>17.612478386007904</v>
      </c>
      <c r="D23" s="182">
        <f t="shared" ref="D23:D25" si="0">B23-C23</f>
        <v>12.691521613992094</v>
      </c>
      <c r="E23" s="184">
        <f>13.022</f>
        <v>13.022</v>
      </c>
      <c r="F23" s="182">
        <f t="shared" ref="F23:F25" si="1">D23-E23</f>
        <v>-0.33047838600790591</v>
      </c>
      <c r="G23" s="411">
        <f t="shared" ref="G23:G25" si="2">2^F23</f>
        <v>0.79527273402178378</v>
      </c>
      <c r="H23" s="182">
        <f t="shared" ref="H23:H25" si="3">1/G23</f>
        <v>1.2574302591048072</v>
      </c>
      <c r="I23" s="183">
        <f t="shared" ref="I23:I25" si="4">H23/$H$22</f>
        <v>0.96009609237839877</v>
      </c>
    </row>
    <row r="24" spans="1:12" ht="15" thickBot="1" x14ac:dyDescent="0.35">
      <c r="A24" s="392" t="s">
        <v>1119</v>
      </c>
      <c r="B24" s="394">
        <v>32.177999999999997</v>
      </c>
      <c r="C24" s="181">
        <v>18.254573850082298</v>
      </c>
      <c r="D24" s="182">
        <f t="shared" si="0"/>
        <v>13.923426149917699</v>
      </c>
      <c r="E24" s="184">
        <f t="shared" ref="E24:E25" si="5">13.022</f>
        <v>13.022</v>
      </c>
      <c r="F24" s="182">
        <f t="shared" si="1"/>
        <v>0.90142614991769854</v>
      </c>
      <c r="G24" s="411">
        <f t="shared" si="2"/>
        <v>1.8679115606843169</v>
      </c>
      <c r="H24" s="182">
        <f t="shared" si="3"/>
        <v>0.53535725194272366</v>
      </c>
      <c r="I24" s="183">
        <f t="shared" si="4"/>
        <v>0.40876573622665247</v>
      </c>
    </row>
    <row r="25" spans="1:12" x14ac:dyDescent="0.3">
      <c r="A25" s="185" t="s">
        <v>1120</v>
      </c>
      <c r="B25" s="186">
        <v>30.161999999999999</v>
      </c>
      <c r="C25" s="186">
        <v>17.224021172702866</v>
      </c>
      <c r="D25" s="182">
        <f t="shared" si="0"/>
        <v>12.937978827297133</v>
      </c>
      <c r="E25" s="184">
        <f t="shared" si="5"/>
        <v>13.022</v>
      </c>
      <c r="F25" s="182">
        <f t="shared" si="1"/>
        <v>-8.402117270286702E-2</v>
      </c>
      <c r="G25" s="411">
        <f t="shared" si="2"/>
        <v>0.9434244052865387</v>
      </c>
      <c r="H25" s="182">
        <f t="shared" si="3"/>
        <v>1.0599683391657417</v>
      </c>
      <c r="I25" s="183">
        <f t="shared" si="4"/>
        <v>0.80932636471016128</v>
      </c>
    </row>
  </sheetData>
  <mergeCells count="2">
    <mergeCell ref="A3:F3"/>
    <mergeCell ref="G3:L3"/>
  </mergeCells>
  <hyperlinks>
    <hyperlink ref="A1" location="'Table of Contents'!A1" display="Home" xr:uid="{0B80C79D-2906-4408-A73F-CDCB54EA2B0E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53F1-0572-497B-925B-2851BA5F21B4}">
  <dimension ref="A1:L24"/>
  <sheetViews>
    <sheetView workbookViewId="0">
      <selection sqref="A1:XFD1"/>
    </sheetView>
  </sheetViews>
  <sheetFormatPr defaultRowHeight="14.4" x14ac:dyDescent="0.3"/>
  <cols>
    <col min="1" max="1" width="12.21875" bestFit="1" customWidth="1"/>
    <col min="2" max="2" width="6.5546875" bestFit="1" customWidth="1"/>
    <col min="3" max="3" width="9.21875" bestFit="1" customWidth="1"/>
    <col min="4" max="4" width="8" bestFit="1" customWidth="1"/>
    <col min="5" max="5" width="7.33203125" bestFit="1" customWidth="1"/>
    <col min="6" max="6" width="9.109375" bestFit="1" customWidth="1"/>
    <col min="7" max="7" width="12.21875" bestFit="1" customWidth="1"/>
    <col min="8" max="8" width="6.5546875" bestFit="1" customWidth="1"/>
    <col min="9" max="9" width="9.21875" bestFit="1" customWidth="1"/>
    <col min="10" max="10" width="8" bestFit="1" customWidth="1"/>
  </cols>
  <sheetData>
    <row r="1" spans="1:12" ht="15" thickBot="1" x14ac:dyDescent="0.35">
      <c r="A1" s="2" t="s">
        <v>52</v>
      </c>
    </row>
    <row r="2" spans="1:12" ht="21.6" thickBot="1" x14ac:dyDescent="0.35">
      <c r="A2" s="622" t="s">
        <v>1121</v>
      </c>
      <c r="B2" s="623"/>
      <c r="C2" s="623"/>
      <c r="D2" s="623"/>
      <c r="E2" s="623"/>
      <c r="F2" s="624"/>
      <c r="G2" s="634" t="s">
        <v>1191</v>
      </c>
      <c r="H2" s="635"/>
      <c r="I2" s="635"/>
      <c r="J2" s="635"/>
      <c r="K2" s="635"/>
      <c r="L2" s="636"/>
    </row>
    <row r="3" spans="1:12" ht="43.8" thickBot="1" x14ac:dyDescent="0.35">
      <c r="A3" s="189" t="s">
        <v>1111</v>
      </c>
      <c r="B3" s="190" t="s">
        <v>1122</v>
      </c>
      <c r="C3" s="191" t="s">
        <v>1123</v>
      </c>
      <c r="D3" s="191" t="s">
        <v>1124</v>
      </c>
      <c r="E3" s="191" t="s">
        <v>1125</v>
      </c>
      <c r="F3" s="191" t="s">
        <v>1126</v>
      </c>
      <c r="G3" s="412" t="s">
        <v>1111</v>
      </c>
      <c r="H3" s="413" t="s">
        <v>1122</v>
      </c>
      <c r="I3" s="414" t="s">
        <v>1123</v>
      </c>
      <c r="J3" s="414" t="s">
        <v>1124</v>
      </c>
      <c r="K3" s="414" t="s">
        <v>1125</v>
      </c>
      <c r="L3" s="414" t="s">
        <v>1126</v>
      </c>
    </row>
    <row r="4" spans="1:12" x14ac:dyDescent="0.3">
      <c r="A4" s="185" t="s">
        <v>1127</v>
      </c>
      <c r="B4" s="3" t="s">
        <v>1128</v>
      </c>
      <c r="C4" s="186" t="e">
        <f>AVERAGE(B4:B6)</f>
        <v>#DIV/0!</v>
      </c>
      <c r="D4" s="186" t="e">
        <f>MEDIAN(B4:B6)</f>
        <v>#NUM!</v>
      </c>
      <c r="E4" s="186" t="e">
        <f>STDEV(B4:B6)</f>
        <v>#DIV/0!</v>
      </c>
      <c r="F4" s="3" t="s">
        <v>1129</v>
      </c>
      <c r="G4" s="185" t="s">
        <v>1194</v>
      </c>
      <c r="H4" s="213" t="s">
        <v>1128</v>
      </c>
      <c r="I4" s="186">
        <f>AVERAGE(H4:H6)</f>
        <v>40.660742100649898</v>
      </c>
      <c r="J4" s="186">
        <f>MEDIAN(H4:H6)</f>
        <v>40.660742100649898</v>
      </c>
      <c r="K4" s="186" t="e">
        <f>STDEV(H4:H6)</f>
        <v>#DIV/0!</v>
      </c>
      <c r="L4" s="214" t="s">
        <v>1129</v>
      </c>
    </row>
    <row r="5" spans="1:12" x14ac:dyDescent="0.3">
      <c r="A5" s="192"/>
      <c r="B5" s="3" t="s">
        <v>1128</v>
      </c>
      <c r="C5" s="193"/>
      <c r="D5" s="193"/>
      <c r="E5" s="193"/>
      <c r="F5" s="3" t="s">
        <v>1129</v>
      </c>
      <c r="G5" s="192"/>
      <c r="H5" s="215" t="s">
        <v>1128</v>
      </c>
      <c r="I5" s="193"/>
      <c r="J5" s="193"/>
      <c r="K5" s="193"/>
      <c r="L5" s="216" t="s">
        <v>1129</v>
      </c>
    </row>
    <row r="6" spans="1:12" ht="15" thickBot="1" x14ac:dyDescent="0.35">
      <c r="A6" s="194"/>
      <c r="B6" s="3" t="s">
        <v>1128</v>
      </c>
      <c r="C6" s="195"/>
      <c r="D6" s="195"/>
      <c r="E6" s="195"/>
      <c r="F6" s="3" t="s">
        <v>1129</v>
      </c>
      <c r="G6" s="194"/>
      <c r="H6" s="221">
        <v>40.660742100649898</v>
      </c>
      <c r="I6" s="195"/>
      <c r="J6" s="195"/>
      <c r="K6" s="195"/>
      <c r="L6" s="287">
        <v>71.5</v>
      </c>
    </row>
    <row r="7" spans="1:12" x14ac:dyDescent="0.3">
      <c r="A7" s="196" t="s">
        <v>1195</v>
      </c>
      <c r="B7" s="183">
        <v>19.655907334303802</v>
      </c>
      <c r="C7" s="181">
        <v>18.409832624872266</v>
      </c>
      <c r="D7" s="181">
        <v>18.1725163521429</v>
      </c>
      <c r="E7" s="181">
        <v>1.1459962431013557</v>
      </c>
      <c r="F7" s="197">
        <v>83.5</v>
      </c>
      <c r="G7" s="415" t="s">
        <v>1195</v>
      </c>
      <c r="H7" s="416">
        <v>29.109974939528499</v>
      </c>
      <c r="I7" s="417">
        <f>AVERAGE(H7:H9)</f>
        <v>27.271950025589899</v>
      </c>
      <c r="J7" s="417">
        <f>MEDIAN(H7:H9)</f>
        <v>26.7754357579242</v>
      </c>
      <c r="K7" s="417">
        <f>STDEV(H7:H9)</f>
        <v>1.6468929558896857</v>
      </c>
      <c r="L7" s="418">
        <v>83</v>
      </c>
    </row>
    <row r="8" spans="1:12" x14ac:dyDescent="0.3">
      <c r="A8" s="198"/>
      <c r="B8" s="199">
        <v>18.1725163521429</v>
      </c>
      <c r="C8" s="200"/>
      <c r="D8" s="200"/>
      <c r="E8" s="200"/>
      <c r="F8" s="201">
        <v>84</v>
      </c>
      <c r="G8" s="419"/>
      <c r="H8" s="420">
        <v>26.7754357579242</v>
      </c>
      <c r="I8" s="421"/>
      <c r="J8" s="421"/>
      <c r="K8" s="421"/>
      <c r="L8" s="422">
        <v>84</v>
      </c>
    </row>
    <row r="9" spans="1:12" ht="15" thickBot="1" x14ac:dyDescent="0.35">
      <c r="A9" s="202"/>
      <c r="B9" s="203">
        <v>17.401074188170099</v>
      </c>
      <c r="C9" s="204"/>
      <c r="D9" s="204"/>
      <c r="E9" s="204"/>
      <c r="F9" s="205">
        <v>84</v>
      </c>
      <c r="G9" s="423"/>
      <c r="H9" s="424">
        <v>25.930439379317001</v>
      </c>
      <c r="I9" s="425"/>
      <c r="J9" s="425"/>
      <c r="K9" s="425"/>
      <c r="L9" s="426">
        <v>84</v>
      </c>
    </row>
    <row r="10" spans="1:12" x14ac:dyDescent="0.3">
      <c r="A10" s="196" t="s">
        <v>1196</v>
      </c>
      <c r="B10" s="183">
        <v>19.820720540752699</v>
      </c>
      <c r="C10" s="181">
        <v>18.722694500211432</v>
      </c>
      <c r="D10" s="181">
        <v>19.1797786459178</v>
      </c>
      <c r="E10" s="181">
        <v>1.3843689525076031</v>
      </c>
      <c r="F10" s="206">
        <v>83.5</v>
      </c>
      <c r="G10" s="427" t="s">
        <v>1196</v>
      </c>
      <c r="H10" s="428">
        <v>28.714883060218199</v>
      </c>
      <c r="I10" s="429">
        <f>AVERAGE(H10:H12)</f>
        <v>27.224191371940098</v>
      </c>
      <c r="J10" s="429">
        <f>MEDIAN(H10:H12)</f>
        <v>27.049939244017398</v>
      </c>
      <c r="K10" s="429">
        <f>STDEV(H10:H12)</f>
        <v>1.4116548143324059</v>
      </c>
      <c r="L10" s="430">
        <v>83.5</v>
      </c>
    </row>
    <row r="11" spans="1:12" x14ac:dyDescent="0.3">
      <c r="A11" s="198"/>
      <c r="B11" s="199">
        <v>19.1797786459178</v>
      </c>
      <c r="C11" s="200"/>
      <c r="D11" s="200"/>
      <c r="E11" s="200"/>
      <c r="F11" s="207">
        <v>83.5</v>
      </c>
      <c r="G11" s="427"/>
      <c r="H11" s="431">
        <v>27.049939244017398</v>
      </c>
      <c r="I11" s="432"/>
      <c r="J11" s="432"/>
      <c r="K11" s="432"/>
      <c r="L11" s="433">
        <v>84</v>
      </c>
    </row>
    <row r="12" spans="1:12" ht="15" thickBot="1" x14ac:dyDescent="0.35">
      <c r="A12" s="202"/>
      <c r="B12" s="203">
        <v>17.1675843139638</v>
      </c>
      <c r="C12" s="204"/>
      <c r="D12" s="204"/>
      <c r="E12" s="204"/>
      <c r="F12" s="208">
        <v>84.5</v>
      </c>
      <c r="G12" s="427"/>
      <c r="H12" s="434">
        <v>25.907751811584699</v>
      </c>
      <c r="I12" s="435"/>
      <c r="J12" s="435"/>
      <c r="K12" s="435"/>
      <c r="L12" s="436">
        <v>84</v>
      </c>
    </row>
    <row r="13" spans="1:12" x14ac:dyDescent="0.3">
      <c r="A13" s="196" t="s">
        <v>1197</v>
      </c>
      <c r="B13" s="183">
        <v>21.197618041842599</v>
      </c>
      <c r="C13" s="181">
        <v>19.552874915701498</v>
      </c>
      <c r="D13" s="181">
        <v>19.363008235759501</v>
      </c>
      <c r="E13" s="181">
        <v>1.5585080655623047</v>
      </c>
      <c r="F13" s="206">
        <v>83.5</v>
      </c>
      <c r="G13" s="392" t="s">
        <v>1197</v>
      </c>
      <c r="H13" s="393">
        <v>27.4236784950666</v>
      </c>
      <c r="I13" s="394">
        <v>26.160663592604802</v>
      </c>
      <c r="J13" s="394">
        <v>26.036069526919299</v>
      </c>
      <c r="K13" s="394">
        <v>1.205556370861828</v>
      </c>
      <c r="L13" s="404">
        <v>83.5</v>
      </c>
    </row>
    <row r="14" spans="1:12" x14ac:dyDescent="0.3">
      <c r="A14" s="198"/>
      <c r="B14" s="199">
        <v>19.363008235759501</v>
      </c>
      <c r="C14" s="200"/>
      <c r="D14" s="200"/>
      <c r="E14" s="200"/>
      <c r="F14" s="207">
        <v>84</v>
      </c>
      <c r="G14" s="396"/>
      <c r="H14" s="397">
        <v>26.036069526919299</v>
      </c>
      <c r="I14" s="398"/>
      <c r="J14" s="398"/>
      <c r="K14" s="398"/>
      <c r="L14" s="405">
        <v>84</v>
      </c>
    </row>
    <row r="15" spans="1:12" ht="15" thickBot="1" x14ac:dyDescent="0.35">
      <c r="A15" s="209"/>
      <c r="B15" s="210">
        <v>18.0979984695024</v>
      </c>
      <c r="C15" s="211"/>
      <c r="D15" s="211"/>
      <c r="E15" s="211"/>
      <c r="F15" s="212">
        <v>84.5</v>
      </c>
      <c r="G15" s="407"/>
      <c r="H15" s="408">
        <v>25.022242755828501</v>
      </c>
      <c r="I15" s="409"/>
      <c r="J15" s="409"/>
      <c r="K15" s="409"/>
      <c r="L15" s="410">
        <v>84.5</v>
      </c>
    </row>
    <row r="16" spans="1:12" x14ac:dyDescent="0.3">
      <c r="A16" s="185" t="s">
        <v>1198</v>
      </c>
      <c r="B16" s="213">
        <v>19.998867479351599</v>
      </c>
      <c r="C16" s="186">
        <v>18.587952680824369</v>
      </c>
      <c r="D16" s="186">
        <v>18.593734611658601</v>
      </c>
      <c r="E16" s="186">
        <v>1.4138146311328776</v>
      </c>
      <c r="F16" s="214">
        <v>83.5</v>
      </c>
      <c r="G16" s="185" t="s">
        <v>1198</v>
      </c>
      <c r="H16" s="213">
        <v>27.197118893071799</v>
      </c>
      <c r="I16" s="186">
        <v>26.084694647007598</v>
      </c>
      <c r="J16" s="186">
        <v>26.036789270452601</v>
      </c>
      <c r="K16" s="186">
        <v>1.0892619179691172</v>
      </c>
      <c r="L16" s="214">
        <v>83.5</v>
      </c>
    </row>
    <row r="17" spans="1:12" x14ac:dyDescent="0.3">
      <c r="A17" s="188"/>
      <c r="B17" s="215">
        <v>18.593734611658601</v>
      </c>
      <c r="C17" s="193"/>
      <c r="D17" s="193"/>
      <c r="E17" s="193"/>
      <c r="F17" s="216">
        <v>84</v>
      </c>
      <c r="G17" s="188"/>
      <c r="H17" s="215">
        <v>26.036789270452601</v>
      </c>
      <c r="I17" s="193"/>
      <c r="J17" s="193"/>
      <c r="K17" s="193"/>
      <c r="L17" s="216">
        <v>84</v>
      </c>
    </row>
    <row r="18" spans="1:12" ht="15" thickBot="1" x14ac:dyDescent="0.35">
      <c r="A18" s="217"/>
      <c r="B18" s="218">
        <v>17.1712559514629</v>
      </c>
      <c r="C18" s="219"/>
      <c r="D18" s="219"/>
      <c r="E18" s="219"/>
      <c r="F18" s="220">
        <v>84.5</v>
      </c>
      <c r="G18" s="217"/>
      <c r="H18" s="218">
        <v>25.020175777498402</v>
      </c>
      <c r="I18" s="219"/>
      <c r="J18" s="219"/>
      <c r="K18" s="219"/>
      <c r="L18" s="220">
        <v>84.5</v>
      </c>
    </row>
    <row r="20" spans="1:12" ht="15" thickBot="1" x14ac:dyDescent="0.35">
      <c r="A20" s="178" t="s">
        <v>1191</v>
      </c>
      <c r="B20" s="178" t="s">
        <v>1199</v>
      </c>
      <c r="C20" s="178" t="s">
        <v>1200</v>
      </c>
      <c r="D20" s="178" t="s">
        <v>1159</v>
      </c>
      <c r="E20" s="178" t="s">
        <v>1160</v>
      </c>
      <c r="F20" s="178" t="s">
        <v>1161</v>
      </c>
      <c r="G20" s="178" t="s">
        <v>1162</v>
      </c>
      <c r="H20" s="178" t="s">
        <v>1115</v>
      </c>
      <c r="I20" s="178" t="s">
        <v>1116</v>
      </c>
    </row>
    <row r="21" spans="1:12" ht="15" thickBot="1" x14ac:dyDescent="0.35">
      <c r="A21" s="392" t="s">
        <v>1195</v>
      </c>
      <c r="B21" s="394">
        <v>27.271950025589899</v>
      </c>
      <c r="C21" s="181">
        <v>18.409832624872266</v>
      </c>
      <c r="D21" s="182">
        <v>8.8621174007176329</v>
      </c>
      <c r="E21" s="182">
        <v>7.9400802010190548</v>
      </c>
      <c r="F21" s="182">
        <v>0.92203719969857811</v>
      </c>
      <c r="G21" s="182">
        <v>1.8947889974494088</v>
      </c>
      <c r="H21" s="182">
        <v>0.52776325033874927</v>
      </c>
      <c r="I21" s="183">
        <f>H21/$H$21</f>
        <v>1</v>
      </c>
    </row>
    <row r="22" spans="1:12" ht="15" thickBot="1" x14ac:dyDescent="0.35">
      <c r="A22" s="392" t="s">
        <v>1196</v>
      </c>
      <c r="B22" s="394">
        <v>27.224191371940098</v>
      </c>
      <c r="C22" s="181">
        <v>18.722694500211432</v>
      </c>
      <c r="D22" s="184">
        <v>8.5014968717286656</v>
      </c>
      <c r="E22" s="184">
        <v>7.9400802010190548</v>
      </c>
      <c r="F22" s="184">
        <v>0.56141667070961088</v>
      </c>
      <c r="G22" s="184">
        <v>1.4757176036335657</v>
      </c>
      <c r="H22" s="184">
        <v>0.67763642416256575</v>
      </c>
      <c r="I22" s="183">
        <f t="shared" ref="I22:I24" si="0">H22/$H$21</f>
        <v>1.2839780407741901</v>
      </c>
    </row>
    <row r="23" spans="1:12" ht="15" thickBot="1" x14ac:dyDescent="0.35">
      <c r="A23" s="392" t="s">
        <v>1197</v>
      </c>
      <c r="B23" s="394">
        <v>26.160663592604802</v>
      </c>
      <c r="C23" s="181">
        <v>19.552874915701498</v>
      </c>
      <c r="D23" s="184">
        <v>6.6077886769033043</v>
      </c>
      <c r="E23" s="184">
        <v>7.9400802010190548</v>
      </c>
      <c r="F23" s="184">
        <v>-1.3322915241157505</v>
      </c>
      <c r="G23" s="184">
        <v>0.39713694282745371</v>
      </c>
      <c r="H23" s="184">
        <v>2.5180231103165731</v>
      </c>
      <c r="I23" s="183">
        <f t="shared" si="0"/>
        <v>4.7711224847511815</v>
      </c>
    </row>
    <row r="24" spans="1:12" x14ac:dyDescent="0.3">
      <c r="A24" s="185" t="s">
        <v>1198</v>
      </c>
      <c r="B24" s="186">
        <v>26.084694647007598</v>
      </c>
      <c r="C24" s="186">
        <v>18.587952680824369</v>
      </c>
      <c r="D24" s="187">
        <v>7.4967419661832295</v>
      </c>
      <c r="E24" s="184">
        <v>7.9400802010190548</v>
      </c>
      <c r="F24" s="187">
        <v>-0.44333823483582524</v>
      </c>
      <c r="G24" s="187">
        <v>0.73543093348961497</v>
      </c>
      <c r="H24" s="187">
        <v>1.3597469924945997</v>
      </c>
      <c r="I24" s="183">
        <f t="shared" si="0"/>
        <v>2.5764336406936912</v>
      </c>
    </row>
  </sheetData>
  <mergeCells count="2">
    <mergeCell ref="A2:F2"/>
    <mergeCell ref="G2:L2"/>
  </mergeCells>
  <hyperlinks>
    <hyperlink ref="A1" location="'Table of Contents'!A1" display="Home" xr:uid="{D65C7CAE-D07E-49BF-B811-3A69917D2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1FF88-2230-4443-B178-41596C1A24D1}">
  <dimension ref="A1:E4"/>
  <sheetViews>
    <sheetView workbookViewId="0"/>
  </sheetViews>
  <sheetFormatPr defaultRowHeight="14.4" x14ac:dyDescent="0.3"/>
  <cols>
    <col min="2" max="2" width="4.21875" bestFit="1" customWidth="1"/>
    <col min="3" max="5" width="21.109375" bestFit="1" customWidth="1"/>
    <col min="6" max="6" width="8.77734375" customWidth="1"/>
  </cols>
  <sheetData>
    <row r="1" spans="1:5" x14ac:dyDescent="0.3">
      <c r="A1" s="2" t="s">
        <v>52</v>
      </c>
    </row>
    <row r="2" spans="1:5" x14ac:dyDescent="0.3">
      <c r="B2" s="529"/>
      <c r="C2" s="529" t="s">
        <v>1286</v>
      </c>
      <c r="D2" s="529" t="s">
        <v>1287</v>
      </c>
      <c r="E2" s="529" t="s">
        <v>1304</v>
      </c>
    </row>
    <row r="3" spans="1:5" x14ac:dyDescent="0.3">
      <c r="B3" s="531" t="s">
        <v>148</v>
      </c>
      <c r="C3" s="528">
        <v>1.116260483</v>
      </c>
      <c r="D3" s="528">
        <v>9.0183880000000004E-3</v>
      </c>
      <c r="E3" s="528">
        <v>0.20009249900000001</v>
      </c>
    </row>
    <row r="4" spans="1:5" x14ac:dyDescent="0.3">
      <c r="B4" s="531" t="s">
        <v>130</v>
      </c>
      <c r="C4" s="528">
        <v>1.1338097460000001</v>
      </c>
      <c r="D4" s="528">
        <v>1.3803286E-2</v>
      </c>
      <c r="E4" s="528">
        <v>0.102811033</v>
      </c>
    </row>
  </sheetData>
  <hyperlinks>
    <hyperlink ref="A1" location="'Table of Contents'!A1" display="Home" xr:uid="{884C11D3-A422-4369-BA64-4F4B8EF21C7A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126D-EEF3-45A7-8A83-2EB4C2BF7437}">
  <dimension ref="A1:P39"/>
  <sheetViews>
    <sheetView workbookViewId="0"/>
  </sheetViews>
  <sheetFormatPr defaultRowHeight="14.4" x14ac:dyDescent="0.3"/>
  <cols>
    <col min="1" max="1" width="14.33203125" bestFit="1" customWidth="1"/>
    <col min="2" max="2" width="6.5546875" bestFit="1" customWidth="1"/>
    <col min="3" max="3" width="9.21875" bestFit="1" customWidth="1"/>
    <col min="4" max="4" width="8.21875" bestFit="1" customWidth="1"/>
    <col min="5" max="5" width="7.33203125" bestFit="1" customWidth="1"/>
    <col min="6" max="6" width="9.109375" bestFit="1" customWidth="1"/>
    <col min="8" max="8" width="14.33203125" bestFit="1" customWidth="1"/>
  </cols>
  <sheetData>
    <row r="1" spans="1:16" ht="15" thickBot="1" x14ac:dyDescent="0.35">
      <c r="A1" s="2" t="s">
        <v>52</v>
      </c>
    </row>
    <row r="2" spans="1:16" ht="21.6" thickBot="1" x14ac:dyDescent="0.35">
      <c r="A2" s="625" t="s">
        <v>1192</v>
      </c>
      <c r="B2" s="626"/>
      <c r="C2" s="626"/>
      <c r="D2" s="626"/>
      <c r="E2" s="626"/>
      <c r="F2" s="627"/>
    </row>
    <row r="3" spans="1:16" ht="43.8" thickBot="1" x14ac:dyDescent="0.35">
      <c r="A3" s="441" t="s">
        <v>1111</v>
      </c>
      <c r="B3" s="442" t="s">
        <v>1122</v>
      </c>
      <c r="C3" s="443" t="s">
        <v>1123</v>
      </c>
      <c r="D3" s="443" t="s">
        <v>1203</v>
      </c>
      <c r="E3" s="443" t="s">
        <v>1125</v>
      </c>
      <c r="F3" s="443" t="s">
        <v>1126</v>
      </c>
    </row>
    <row r="4" spans="1:16" ht="21.6" thickBot="1" x14ac:dyDescent="0.35">
      <c r="A4" s="185" t="s">
        <v>1201</v>
      </c>
      <c r="B4" s="213" t="s">
        <v>1128</v>
      </c>
      <c r="C4" s="186" t="e">
        <f>AVERAGE(B4:B6)</f>
        <v>#DIV/0!</v>
      </c>
      <c r="D4" s="186" t="e">
        <f>MEDIAN(B4:B6)</f>
        <v>#NUM!</v>
      </c>
      <c r="E4" s="186" t="e">
        <f>STDEV(B4:B6)</f>
        <v>#DIV/0!</v>
      </c>
      <c r="F4" s="214" t="s">
        <v>1129</v>
      </c>
      <c r="H4" s="625" t="s">
        <v>1206</v>
      </c>
      <c r="I4" s="626"/>
      <c r="J4" s="626"/>
      <c r="K4" s="626"/>
      <c r="L4" s="626"/>
      <c r="M4" s="626"/>
      <c r="N4" s="626"/>
      <c r="O4" s="626"/>
      <c r="P4" s="627"/>
    </row>
    <row r="5" spans="1:16" ht="58.2" thickBot="1" x14ac:dyDescent="0.35">
      <c r="A5" s="192"/>
      <c r="B5" s="215" t="s">
        <v>1128</v>
      </c>
      <c r="C5" s="193"/>
      <c r="D5" s="193"/>
      <c r="E5" s="193"/>
      <c r="F5" s="216" t="s">
        <v>1129</v>
      </c>
      <c r="H5" s="474"/>
      <c r="I5" s="475" t="s">
        <v>1202</v>
      </c>
      <c r="J5" s="474" t="s">
        <v>1200</v>
      </c>
      <c r="K5" s="474" t="s">
        <v>1159</v>
      </c>
      <c r="L5" s="474" t="s">
        <v>1160</v>
      </c>
      <c r="M5" s="474" t="s">
        <v>1161</v>
      </c>
      <c r="N5" s="474" t="s">
        <v>1162</v>
      </c>
      <c r="O5" s="474" t="s">
        <v>1115</v>
      </c>
      <c r="P5" s="474" t="s">
        <v>1115</v>
      </c>
    </row>
    <row r="6" spans="1:16" ht="15" thickBot="1" x14ac:dyDescent="0.35">
      <c r="A6" s="194"/>
      <c r="B6" s="221" t="s">
        <v>1128</v>
      </c>
      <c r="C6" s="195"/>
      <c r="D6" s="195"/>
      <c r="E6" s="195"/>
      <c r="F6" s="287" t="s">
        <v>1129</v>
      </c>
      <c r="H6" s="476" t="s">
        <v>1195</v>
      </c>
      <c r="I6" s="477">
        <v>28.816727238565601</v>
      </c>
      <c r="J6" s="478">
        <v>18.875636235097598</v>
      </c>
      <c r="K6" s="478">
        <v>9.9410910034680029</v>
      </c>
      <c r="L6" s="478">
        <v>10.85253781665941</v>
      </c>
      <c r="M6" s="478">
        <v>-0.9114468131914073</v>
      </c>
      <c r="N6" s="478">
        <v>0.53165165454579233</v>
      </c>
      <c r="O6" s="479">
        <v>1.8809308528426065</v>
      </c>
      <c r="P6" s="479">
        <v>1</v>
      </c>
    </row>
    <row r="7" spans="1:16" x14ac:dyDescent="0.3">
      <c r="A7" s="444" t="s">
        <v>1195</v>
      </c>
      <c r="B7" s="445">
        <v>32.041143981118203</v>
      </c>
      <c r="C7" s="446">
        <f>AVERAGE(B7:B9)</f>
        <v>30.431274414250367</v>
      </c>
      <c r="D7" s="446">
        <f>MEDIAN(B7:B9)</f>
        <v>30.435952023067301</v>
      </c>
      <c r="E7" s="446">
        <f>STDEV(B7:B9)</f>
        <v>1.6122134605664249</v>
      </c>
      <c r="F7" s="447">
        <v>77</v>
      </c>
      <c r="H7" s="480" t="s">
        <v>1196</v>
      </c>
      <c r="I7" s="434">
        <v>28.600231820176798</v>
      </c>
      <c r="J7" s="481">
        <v>17.828039325299098</v>
      </c>
      <c r="K7" s="481">
        <v>10.7721924948777</v>
      </c>
      <c r="L7" s="481">
        <v>11.509</v>
      </c>
      <c r="M7" s="481">
        <v>-0.7368075051223002</v>
      </c>
      <c r="N7" s="481">
        <v>0.60006575098743364</v>
      </c>
      <c r="O7" s="482">
        <v>1.6664840450474929</v>
      </c>
      <c r="P7" s="482">
        <v>0.8859889998236643</v>
      </c>
    </row>
    <row r="8" spans="1:16" ht="15" thickBot="1" x14ac:dyDescent="0.35">
      <c r="A8" s="448"/>
      <c r="B8" s="449">
        <v>30.435952023067301</v>
      </c>
      <c r="C8" s="450"/>
      <c r="D8" s="450"/>
      <c r="E8" s="450"/>
      <c r="F8" s="451">
        <v>77.5</v>
      </c>
      <c r="H8" s="483" t="s">
        <v>1197</v>
      </c>
      <c r="I8" s="429">
        <v>30.017692580720137</v>
      </c>
      <c r="J8" s="484">
        <v>18.360697532892999</v>
      </c>
      <c r="K8" s="484">
        <v>11.656995047827138</v>
      </c>
      <c r="L8" s="484">
        <v>11.509</v>
      </c>
      <c r="M8" s="484">
        <v>0.14799504782713768</v>
      </c>
      <c r="N8" s="484">
        <v>1.1080285444566169</v>
      </c>
      <c r="O8" s="485">
        <v>0.90250382537789697</v>
      </c>
      <c r="P8" s="485">
        <v>0.47981765199606574</v>
      </c>
    </row>
    <row r="9" spans="1:16" ht="15" thickBot="1" x14ac:dyDescent="0.35">
      <c r="A9" s="452"/>
      <c r="B9" s="453">
        <v>28.816727238565601</v>
      </c>
      <c r="C9" s="454"/>
      <c r="D9" s="454"/>
      <c r="E9" s="454"/>
      <c r="F9" s="455">
        <v>77.5</v>
      </c>
      <c r="H9" s="486" t="s">
        <v>1198</v>
      </c>
      <c r="I9" s="487">
        <v>29.401537641249899</v>
      </c>
      <c r="J9" s="488">
        <v>18.361664920785099</v>
      </c>
      <c r="K9" s="488">
        <v>11.0398727204648</v>
      </c>
      <c r="L9" s="488">
        <v>11.509</v>
      </c>
      <c r="M9" s="488">
        <v>-0.46912727953520061</v>
      </c>
      <c r="N9" s="488">
        <v>0.72240146340023359</v>
      </c>
      <c r="O9" s="489">
        <v>1.3842718359029236</v>
      </c>
      <c r="P9" s="489">
        <v>0.73595041189893085</v>
      </c>
    </row>
    <row r="10" spans="1:16" x14ac:dyDescent="0.3">
      <c r="A10" s="427" t="s">
        <v>1196</v>
      </c>
      <c r="B10" s="428">
        <v>31.400554473355601</v>
      </c>
      <c r="C10" s="429">
        <f>AVERAGE(B10:B12)</f>
        <v>30.113282070941299</v>
      </c>
      <c r="D10" s="429">
        <f>MEDIAN(B10:B12)</f>
        <v>30.3390599192915</v>
      </c>
      <c r="E10" s="429">
        <f>STDEV(B10:B12)</f>
        <v>1.4137480214241953</v>
      </c>
      <c r="F10" s="430">
        <v>77</v>
      </c>
    </row>
    <row r="11" spans="1:16" x14ac:dyDescent="0.3">
      <c r="A11" s="427"/>
      <c r="B11" s="431">
        <v>30.3390599192915</v>
      </c>
      <c r="C11" s="432"/>
      <c r="D11" s="432"/>
      <c r="E11" s="432"/>
      <c r="F11" s="433">
        <v>77.5</v>
      </c>
    </row>
    <row r="12" spans="1:16" x14ac:dyDescent="0.3">
      <c r="A12" s="427"/>
      <c r="B12" s="434">
        <v>28.600231820176798</v>
      </c>
      <c r="C12" s="435"/>
      <c r="D12" s="435"/>
      <c r="E12" s="435"/>
      <c r="F12" s="436">
        <v>78</v>
      </c>
    </row>
    <row r="13" spans="1:16" x14ac:dyDescent="0.3">
      <c r="A13" s="427" t="s">
        <v>1197</v>
      </c>
      <c r="B13" s="428">
        <v>31.183765405935301</v>
      </c>
      <c r="C13" s="429">
        <f>AVERAGE(B13:B15)</f>
        <v>30.017692580720137</v>
      </c>
      <c r="D13" s="429">
        <f>MEDIAN(B13:B15)</f>
        <v>30.117333483728999</v>
      </c>
      <c r="E13" s="429">
        <f>STDEV(B13:B15)</f>
        <v>1.2189514725928352</v>
      </c>
      <c r="F13" s="430">
        <v>77.5</v>
      </c>
    </row>
    <row r="14" spans="1:16" x14ac:dyDescent="0.3">
      <c r="A14" s="437"/>
      <c r="B14" s="431">
        <v>30.117333483728999</v>
      </c>
      <c r="C14" s="433"/>
      <c r="D14" s="433"/>
      <c r="E14" s="433"/>
      <c r="F14" s="433">
        <v>78</v>
      </c>
    </row>
    <row r="15" spans="1:16" ht="15" thickBot="1" x14ac:dyDescent="0.35">
      <c r="A15" s="438"/>
      <c r="B15" s="439">
        <v>28.751978852496102</v>
      </c>
      <c r="C15" s="440"/>
      <c r="D15" s="440"/>
      <c r="E15" s="440"/>
      <c r="F15" s="440">
        <v>78.5</v>
      </c>
    </row>
    <row r="16" spans="1:16" x14ac:dyDescent="0.3">
      <c r="A16" s="456" t="s">
        <v>1198</v>
      </c>
      <c r="B16" s="457">
        <v>31.0821806030843</v>
      </c>
      <c r="C16" s="458">
        <f>AVERAGE(B16:B18)</f>
        <v>29.401537641249899</v>
      </c>
      <c r="D16" s="458">
        <f>MEDIAN(B16:B18)</f>
        <v>28.788363209616801</v>
      </c>
      <c r="E16" s="458">
        <f>STDEV(B16:B18)</f>
        <v>1.4730975377995519</v>
      </c>
      <c r="F16" s="459">
        <v>78</v>
      </c>
    </row>
    <row r="17" spans="1:6" x14ac:dyDescent="0.3">
      <c r="A17" s="460"/>
      <c r="B17" s="461">
        <v>28.788363209616801</v>
      </c>
      <c r="C17" s="462"/>
      <c r="D17" s="462"/>
      <c r="E17" s="462"/>
      <c r="F17" s="462">
        <v>78.5</v>
      </c>
    </row>
    <row r="18" spans="1:6" ht="15" thickBot="1" x14ac:dyDescent="0.35">
      <c r="A18" s="463"/>
      <c r="B18" s="464">
        <v>28.334069111048599</v>
      </c>
      <c r="C18" s="465"/>
      <c r="D18" s="465"/>
      <c r="E18" s="465"/>
      <c r="F18" s="465">
        <v>78.5</v>
      </c>
    </row>
    <row r="22" spans="1:6" ht="15" thickBot="1" x14ac:dyDescent="0.35"/>
    <row r="23" spans="1:6" ht="21.6" thickBot="1" x14ac:dyDescent="0.35">
      <c r="A23" s="622" t="s">
        <v>1204</v>
      </c>
      <c r="B23" s="623"/>
      <c r="C23" s="623"/>
      <c r="D23" s="623"/>
      <c r="E23" s="623"/>
      <c r="F23" s="624"/>
    </row>
    <row r="24" spans="1:6" ht="43.8" thickBot="1" x14ac:dyDescent="0.35">
      <c r="A24" s="189" t="s">
        <v>1111</v>
      </c>
      <c r="B24" s="190" t="s">
        <v>1122</v>
      </c>
      <c r="C24" s="191" t="s">
        <v>1123</v>
      </c>
      <c r="D24" s="191" t="s">
        <v>1124</v>
      </c>
      <c r="E24" s="191" t="s">
        <v>1125</v>
      </c>
      <c r="F24" s="191" t="s">
        <v>1126</v>
      </c>
    </row>
    <row r="25" spans="1:6" x14ac:dyDescent="0.3">
      <c r="A25" s="185" t="s">
        <v>1205</v>
      </c>
      <c r="B25" s="213" t="s">
        <v>1128</v>
      </c>
      <c r="C25" s="186" t="e">
        <f>AVERAGE(B25:B27)</f>
        <v>#DIV/0!</v>
      </c>
      <c r="D25" s="186" t="e">
        <f>MEDIAN(B25:B27)</f>
        <v>#NUM!</v>
      </c>
      <c r="E25" s="186" t="e">
        <f>STDEV(B25:B27)</f>
        <v>#DIV/0!</v>
      </c>
      <c r="F25" s="214" t="s">
        <v>1129</v>
      </c>
    </row>
    <row r="26" spans="1:6" x14ac:dyDescent="0.3">
      <c r="A26" s="192"/>
      <c r="B26" s="215" t="s">
        <v>1128</v>
      </c>
      <c r="C26" s="193"/>
      <c r="D26" s="193"/>
      <c r="E26" s="193"/>
      <c r="F26" s="216" t="s">
        <v>1129</v>
      </c>
    </row>
    <row r="27" spans="1:6" ht="15" thickBot="1" x14ac:dyDescent="0.35">
      <c r="A27" s="194"/>
      <c r="B27" s="221" t="s">
        <v>1128</v>
      </c>
      <c r="C27" s="195"/>
      <c r="D27" s="195"/>
      <c r="E27" s="195"/>
      <c r="F27" s="287" t="s">
        <v>1129</v>
      </c>
    </row>
    <row r="28" spans="1:6" x14ac:dyDescent="0.3">
      <c r="A28" s="196" t="s">
        <v>1195</v>
      </c>
      <c r="B28" s="183">
        <v>23.670918826227901</v>
      </c>
      <c r="C28" s="181">
        <f>AVERAGE(B28:B30)</f>
        <v>21.319648540880667</v>
      </c>
      <c r="D28" s="181">
        <f>MEDIAN(B28:B30)</f>
        <v>21.412390561316499</v>
      </c>
      <c r="E28" s="181">
        <f>STDEV(B28:B30)</f>
        <v>2.3989861596026825</v>
      </c>
      <c r="F28" s="206" t="s">
        <v>1129</v>
      </c>
    </row>
    <row r="29" spans="1:6" x14ac:dyDescent="0.3">
      <c r="A29" s="198"/>
      <c r="B29" s="199">
        <v>21.412390561316499</v>
      </c>
      <c r="C29" s="200"/>
      <c r="D29" s="200"/>
      <c r="E29" s="200"/>
      <c r="F29" s="207" t="s">
        <v>1129</v>
      </c>
    </row>
    <row r="30" spans="1:6" ht="15" thickBot="1" x14ac:dyDescent="0.35">
      <c r="A30" s="202"/>
      <c r="B30" s="473">
        <v>18.875636235097598</v>
      </c>
      <c r="C30" s="204"/>
      <c r="D30" s="204"/>
      <c r="E30" s="204"/>
      <c r="F30" s="208" t="s">
        <v>1129</v>
      </c>
    </row>
    <row r="31" spans="1:6" x14ac:dyDescent="0.3">
      <c r="A31" s="427" t="s">
        <v>1196</v>
      </c>
      <c r="B31" s="428">
        <v>20.9534645873123</v>
      </c>
      <c r="C31" s="429">
        <f>AVERAGE(B31:B33)</f>
        <v>19.351081644015867</v>
      </c>
      <c r="D31" s="429">
        <f>MEDIAN(B31:B33)</f>
        <v>19.271741019436199</v>
      </c>
      <c r="E31" s="429">
        <f>STDEV(B31:B33)</f>
        <v>1.5642224803841338</v>
      </c>
      <c r="F31" s="430">
        <v>81</v>
      </c>
    </row>
    <row r="32" spans="1:6" x14ac:dyDescent="0.3">
      <c r="A32" s="427"/>
      <c r="B32" s="431">
        <v>19.271741019436199</v>
      </c>
      <c r="C32" s="432"/>
      <c r="D32" s="432"/>
      <c r="E32" s="432"/>
      <c r="F32" s="433">
        <v>82</v>
      </c>
    </row>
    <row r="33" spans="1:6" x14ac:dyDescent="0.3">
      <c r="A33" s="427"/>
      <c r="B33" s="490">
        <v>17.828039325299098</v>
      </c>
      <c r="C33" s="435"/>
      <c r="D33" s="435"/>
      <c r="E33" s="435"/>
      <c r="F33" s="436">
        <v>82.5</v>
      </c>
    </row>
    <row r="34" spans="1:6" x14ac:dyDescent="0.3">
      <c r="A34" s="427" t="s">
        <v>1197</v>
      </c>
      <c r="B34" s="428">
        <v>19.707640996422398</v>
      </c>
      <c r="C34" s="429">
        <f>AVERAGE(B34:B36)</f>
        <v>19.037148727403931</v>
      </c>
      <c r="D34" s="429">
        <f>MEDIAN(B34:B36)</f>
        <v>19.043107652896399</v>
      </c>
      <c r="E34" s="429">
        <f>STDEV(B34:B36)</f>
        <v>0.67349150334723018</v>
      </c>
      <c r="F34" s="430">
        <v>82.5</v>
      </c>
    </row>
    <row r="35" spans="1:6" x14ac:dyDescent="0.3">
      <c r="A35" s="437"/>
      <c r="B35" s="431">
        <v>19.043107652896399</v>
      </c>
      <c r="C35" s="433"/>
      <c r="D35" s="433"/>
      <c r="E35" s="433"/>
      <c r="F35" s="433">
        <v>83</v>
      </c>
    </row>
    <row r="36" spans="1:6" ht="15" thickBot="1" x14ac:dyDescent="0.35">
      <c r="A36" s="438"/>
      <c r="B36" s="491">
        <v>18.360697532892999</v>
      </c>
      <c r="C36" s="440"/>
      <c r="D36" s="440"/>
      <c r="E36" s="440"/>
      <c r="F36" s="440">
        <v>83</v>
      </c>
    </row>
    <row r="37" spans="1:6" x14ac:dyDescent="0.3">
      <c r="A37" s="466" t="s">
        <v>1198</v>
      </c>
      <c r="B37" s="467">
        <v>19.578877240780599</v>
      </c>
      <c r="C37" s="468">
        <f>AVERAGE(B37:B39)</f>
        <v>18.327160506782899</v>
      </c>
      <c r="D37" s="468">
        <f>MEDIAN(B37:B39)</f>
        <v>18.361664920785099</v>
      </c>
      <c r="E37" s="468">
        <f>STDEV(B37:B39)</f>
        <v>1.2693207195814784</v>
      </c>
      <c r="F37" s="197">
        <v>83</v>
      </c>
    </row>
    <row r="38" spans="1:6" x14ac:dyDescent="0.3">
      <c r="A38" s="469"/>
      <c r="B38" s="492">
        <v>18.361664920785099</v>
      </c>
      <c r="C38" s="201"/>
      <c r="D38" s="201"/>
      <c r="E38" s="201"/>
      <c r="F38" s="201">
        <v>83</v>
      </c>
    </row>
    <row r="39" spans="1:6" ht="15" thickBot="1" x14ac:dyDescent="0.35">
      <c r="A39" s="471"/>
      <c r="B39" s="472">
        <v>17.040939358783</v>
      </c>
      <c r="C39" s="205"/>
      <c r="D39" s="205"/>
      <c r="E39" s="205"/>
      <c r="F39" s="205">
        <v>83.5</v>
      </c>
    </row>
  </sheetData>
  <mergeCells count="3">
    <mergeCell ref="A2:F2"/>
    <mergeCell ref="A23:F23"/>
    <mergeCell ref="H4:P4"/>
  </mergeCells>
  <hyperlinks>
    <hyperlink ref="A1" location="'Table of Contents'!A1" display="Home" xr:uid="{EF4C1B1F-5650-4699-9174-142ECB1C71BF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659F-EFF3-4276-9E7F-F11D5D5165EE}">
  <dimension ref="A1:AK4"/>
  <sheetViews>
    <sheetView workbookViewId="0"/>
  </sheetViews>
  <sheetFormatPr defaultRowHeight="14.4" x14ac:dyDescent="0.3"/>
  <sheetData>
    <row r="1" spans="1:37" x14ac:dyDescent="0.3">
      <c r="A1" s="2" t="s">
        <v>52</v>
      </c>
    </row>
    <row r="2" spans="1:37" x14ac:dyDescent="0.3">
      <c r="B2" s="538" t="s">
        <v>1302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 t="s">
        <v>1303</v>
      </c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 t="s">
        <v>1306</v>
      </c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</row>
    <row r="3" spans="1:37" x14ac:dyDescent="0.3">
      <c r="A3" s="531" t="s">
        <v>148</v>
      </c>
      <c r="B3" s="528">
        <v>336175</v>
      </c>
      <c r="C3" s="528">
        <v>272583</v>
      </c>
      <c r="D3" s="528">
        <v>318085</v>
      </c>
      <c r="E3" s="528">
        <v>304749</v>
      </c>
      <c r="F3" s="528">
        <v>314835</v>
      </c>
      <c r="G3" s="528">
        <v>317155</v>
      </c>
      <c r="H3" s="528">
        <v>246398</v>
      </c>
      <c r="I3" s="528">
        <v>313536</v>
      </c>
      <c r="J3" s="528">
        <v>288931</v>
      </c>
      <c r="K3" s="528">
        <v>374415</v>
      </c>
      <c r="L3" s="528">
        <v>335526</v>
      </c>
      <c r="M3" s="528">
        <v>307753</v>
      </c>
      <c r="N3" s="528">
        <v>417659</v>
      </c>
      <c r="O3" s="528">
        <v>348418</v>
      </c>
      <c r="P3" s="528">
        <v>370481</v>
      </c>
      <c r="Q3" s="528">
        <v>281659</v>
      </c>
      <c r="R3" s="528">
        <v>353300</v>
      </c>
      <c r="S3" s="528">
        <v>298184</v>
      </c>
      <c r="T3" s="528">
        <v>236243</v>
      </c>
      <c r="U3" s="528">
        <v>309078</v>
      </c>
      <c r="V3" s="528">
        <v>363449</v>
      </c>
      <c r="W3" s="528">
        <v>280439</v>
      </c>
      <c r="X3" s="528">
        <v>271092</v>
      </c>
      <c r="Y3" s="528"/>
      <c r="Z3" s="528">
        <v>265541</v>
      </c>
      <c r="AA3" s="528">
        <v>359541</v>
      </c>
      <c r="AB3" s="528">
        <v>611955</v>
      </c>
      <c r="AC3" s="528">
        <v>280793</v>
      </c>
      <c r="AD3" s="528">
        <v>312510</v>
      </c>
      <c r="AE3" s="528">
        <v>244760</v>
      </c>
      <c r="AF3" s="528">
        <v>331414</v>
      </c>
      <c r="AG3" s="528">
        <v>425204</v>
      </c>
      <c r="AH3" s="528">
        <v>300338</v>
      </c>
      <c r="AI3" s="528">
        <v>206311</v>
      </c>
      <c r="AJ3" s="528"/>
      <c r="AK3" s="528"/>
    </row>
    <row r="4" spans="1:37" x14ac:dyDescent="0.3">
      <c r="A4" s="531" t="s">
        <v>130</v>
      </c>
      <c r="B4" s="528">
        <v>359902</v>
      </c>
      <c r="C4" s="528">
        <v>484479</v>
      </c>
      <c r="D4" s="528">
        <v>386366</v>
      </c>
      <c r="E4" s="528">
        <v>389614</v>
      </c>
      <c r="F4" s="528">
        <v>535952</v>
      </c>
      <c r="G4" s="528">
        <v>502563</v>
      </c>
      <c r="H4" s="528">
        <v>436744</v>
      </c>
      <c r="I4" s="528">
        <v>733257</v>
      </c>
      <c r="J4" s="528">
        <v>690666</v>
      </c>
      <c r="K4" s="528">
        <v>473409</v>
      </c>
      <c r="L4" s="528">
        <v>455380</v>
      </c>
      <c r="M4" s="528"/>
      <c r="N4" s="528">
        <v>309483</v>
      </c>
      <c r="O4" s="528">
        <v>438277</v>
      </c>
      <c r="P4" s="528">
        <v>372334</v>
      </c>
      <c r="Q4" s="528">
        <v>297583</v>
      </c>
      <c r="R4" s="528">
        <v>299221</v>
      </c>
      <c r="S4" s="528">
        <v>265130</v>
      </c>
      <c r="T4" s="528">
        <v>280629</v>
      </c>
      <c r="U4" s="528">
        <v>350055</v>
      </c>
      <c r="V4" s="528">
        <v>397491</v>
      </c>
      <c r="W4" s="528">
        <v>329921</v>
      </c>
      <c r="X4" s="528">
        <v>281188</v>
      </c>
      <c r="Y4" s="528"/>
      <c r="Z4" s="528">
        <v>431646</v>
      </c>
      <c r="AA4" s="528">
        <v>463498</v>
      </c>
      <c r="AB4" s="528">
        <v>452751</v>
      </c>
      <c r="AC4" s="528">
        <v>304622</v>
      </c>
      <c r="AD4" s="528">
        <v>348897</v>
      </c>
      <c r="AE4" s="528">
        <v>462983</v>
      </c>
      <c r="AF4" s="528">
        <v>487275</v>
      </c>
      <c r="AG4" s="528">
        <v>289066</v>
      </c>
      <c r="AH4" s="528"/>
      <c r="AI4" s="528"/>
      <c r="AJ4" s="528"/>
      <c r="AK4" s="528"/>
    </row>
  </sheetData>
  <mergeCells count="3">
    <mergeCell ref="B2:M2"/>
    <mergeCell ref="N2:Y2"/>
    <mergeCell ref="Z2:AK2"/>
  </mergeCells>
  <hyperlinks>
    <hyperlink ref="A1" location="'Table of Contents'!A1" display="Home" xr:uid="{17CC412F-8E27-4FB9-BBF6-1EC66B173B7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D03A-E74E-4C02-A08F-6AAB04FAC747}">
  <dimension ref="A1:Y4"/>
  <sheetViews>
    <sheetView workbookViewId="0"/>
  </sheetViews>
  <sheetFormatPr defaultRowHeight="14.4" x14ac:dyDescent="0.3"/>
  <sheetData>
    <row r="1" spans="1:25" x14ac:dyDescent="0.3">
      <c r="A1" s="2" t="s">
        <v>52</v>
      </c>
    </row>
    <row r="2" spans="1:25" x14ac:dyDescent="0.3">
      <c r="B2" s="538" t="s">
        <v>1302</v>
      </c>
      <c r="C2" s="538"/>
      <c r="D2" s="538"/>
      <c r="E2" s="538"/>
      <c r="F2" s="538"/>
      <c r="G2" s="538"/>
      <c r="H2" s="538"/>
      <c r="I2" s="538"/>
      <c r="J2" s="538" t="s">
        <v>1303</v>
      </c>
      <c r="K2" s="538"/>
      <c r="L2" s="538"/>
      <c r="M2" s="538"/>
      <c r="N2" s="538"/>
      <c r="O2" s="538"/>
      <c r="P2" s="538"/>
      <c r="Q2" s="538"/>
      <c r="R2" s="538" t="s">
        <v>1306</v>
      </c>
      <c r="S2" s="538"/>
      <c r="T2" s="538"/>
      <c r="U2" s="538"/>
      <c r="V2" s="538"/>
      <c r="W2" s="538"/>
      <c r="X2" s="538"/>
      <c r="Y2" s="538"/>
    </row>
    <row r="3" spans="1:25" x14ac:dyDescent="0.3">
      <c r="A3" s="531" t="s">
        <v>148</v>
      </c>
      <c r="B3" s="528">
        <v>164</v>
      </c>
      <c r="C3" s="528">
        <v>100</v>
      </c>
      <c r="D3" s="528">
        <v>125</v>
      </c>
      <c r="E3" s="528">
        <v>139</v>
      </c>
      <c r="F3" s="528">
        <v>34</v>
      </c>
      <c r="G3" s="528">
        <v>57</v>
      </c>
      <c r="H3" s="528">
        <v>61</v>
      </c>
      <c r="I3" s="528">
        <v>73</v>
      </c>
      <c r="J3" s="528">
        <v>103</v>
      </c>
      <c r="K3" s="528">
        <v>84</v>
      </c>
      <c r="L3" s="528">
        <v>96</v>
      </c>
      <c r="M3" s="528">
        <v>76</v>
      </c>
      <c r="N3" s="528">
        <v>52</v>
      </c>
      <c r="O3" s="528">
        <v>45</v>
      </c>
      <c r="P3" s="528">
        <v>70</v>
      </c>
      <c r="Q3" s="528">
        <v>102</v>
      </c>
      <c r="R3" s="528">
        <v>70</v>
      </c>
      <c r="S3" s="528">
        <v>71</v>
      </c>
      <c r="T3" s="528">
        <v>76</v>
      </c>
      <c r="U3" s="528">
        <v>70</v>
      </c>
      <c r="V3" s="528">
        <v>69</v>
      </c>
      <c r="W3" s="528">
        <v>73</v>
      </c>
      <c r="X3" s="528">
        <v>65</v>
      </c>
      <c r="Y3" s="528">
        <v>68</v>
      </c>
    </row>
    <row r="4" spans="1:25" x14ac:dyDescent="0.3">
      <c r="A4" s="531" t="s">
        <v>130</v>
      </c>
      <c r="B4" s="528">
        <v>172</v>
      </c>
      <c r="C4" s="528">
        <v>231</v>
      </c>
      <c r="D4" s="528">
        <v>182</v>
      </c>
      <c r="E4" s="528">
        <v>186</v>
      </c>
      <c r="F4" s="528">
        <v>142</v>
      </c>
      <c r="G4" s="528">
        <v>111</v>
      </c>
      <c r="H4" s="528">
        <v>99</v>
      </c>
      <c r="I4" s="528">
        <v>93</v>
      </c>
      <c r="J4" s="528">
        <v>128</v>
      </c>
      <c r="K4" s="528">
        <v>75</v>
      </c>
      <c r="L4" s="528">
        <v>94</v>
      </c>
      <c r="M4" s="528">
        <v>89</v>
      </c>
      <c r="N4" s="528">
        <v>67</v>
      </c>
      <c r="O4" s="528">
        <v>59</v>
      </c>
      <c r="P4" s="528">
        <v>71</v>
      </c>
      <c r="Q4" s="528">
        <v>110</v>
      </c>
      <c r="R4" s="528">
        <v>48</v>
      </c>
      <c r="S4" s="528">
        <v>41</v>
      </c>
      <c r="T4" s="528">
        <v>38</v>
      </c>
      <c r="U4" s="528">
        <v>38</v>
      </c>
      <c r="V4" s="528">
        <v>48</v>
      </c>
      <c r="W4" s="528">
        <v>45</v>
      </c>
      <c r="X4" s="528">
        <v>35</v>
      </c>
      <c r="Y4" s="528">
        <v>42</v>
      </c>
    </row>
  </sheetData>
  <mergeCells count="3">
    <mergeCell ref="B2:I2"/>
    <mergeCell ref="J2:Q2"/>
    <mergeCell ref="R2:Y2"/>
  </mergeCells>
  <hyperlinks>
    <hyperlink ref="A1" location="'Table of Contents'!A1" display="Home" xr:uid="{B928521C-6CE8-41DC-9BEB-DF268103B95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633FD-75E4-4FEC-AB32-FFF040068679}">
  <dimension ref="A1:AW4"/>
  <sheetViews>
    <sheetView workbookViewId="0"/>
  </sheetViews>
  <sheetFormatPr defaultRowHeight="14.4" x14ac:dyDescent="0.3"/>
  <sheetData>
    <row r="1" spans="1:49" x14ac:dyDescent="0.3">
      <c r="A1" s="2" t="s">
        <v>52</v>
      </c>
    </row>
    <row r="2" spans="1:49" x14ac:dyDescent="0.3">
      <c r="B2" s="538" t="s">
        <v>1286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 t="s">
        <v>1287</v>
      </c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8" t="s">
        <v>1304</v>
      </c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</row>
    <row r="3" spans="1:49" x14ac:dyDescent="0.3">
      <c r="A3" s="531" t="s">
        <v>148</v>
      </c>
      <c r="B3" s="528">
        <v>67.92</v>
      </c>
      <c r="C3" s="528">
        <v>80.77</v>
      </c>
      <c r="D3" s="528">
        <v>44.64</v>
      </c>
      <c r="E3" s="528">
        <v>35.93</v>
      </c>
      <c r="F3" s="528">
        <v>61.71</v>
      </c>
      <c r="G3" s="528">
        <v>45.31</v>
      </c>
      <c r="H3" s="528">
        <v>41.83</v>
      </c>
      <c r="I3" s="528">
        <v>57.56</v>
      </c>
      <c r="J3" s="528">
        <v>70.040000000000006</v>
      </c>
      <c r="K3" s="528">
        <v>50.51</v>
      </c>
      <c r="L3" s="528">
        <v>57.58</v>
      </c>
      <c r="M3" s="528">
        <v>53.6</v>
      </c>
      <c r="N3" s="528">
        <v>52.43</v>
      </c>
      <c r="O3" s="528">
        <v>52.73</v>
      </c>
      <c r="P3" s="528">
        <v>50.27</v>
      </c>
      <c r="Q3" s="528">
        <v>56.21</v>
      </c>
      <c r="R3" s="528">
        <v>25.13</v>
      </c>
      <c r="S3" s="528">
        <v>17.12</v>
      </c>
      <c r="T3" s="528">
        <v>18.8</v>
      </c>
      <c r="U3" s="528">
        <v>17.66</v>
      </c>
      <c r="V3" s="528">
        <v>23.95</v>
      </c>
      <c r="W3" s="528">
        <v>23.75</v>
      </c>
      <c r="X3" s="528">
        <v>25.32</v>
      </c>
      <c r="Y3" s="528">
        <v>23.84</v>
      </c>
      <c r="Z3" s="528">
        <v>18.32</v>
      </c>
      <c r="AA3" s="528">
        <v>1.83</v>
      </c>
      <c r="AB3" s="528">
        <v>4.21</v>
      </c>
      <c r="AC3" s="530" t="s">
        <v>1305</v>
      </c>
      <c r="AD3" s="528">
        <v>8.8800000000000008</v>
      </c>
      <c r="AE3" s="528">
        <v>6.37</v>
      </c>
      <c r="AF3" s="528">
        <v>8.8000000000000007</v>
      </c>
      <c r="AG3" s="528">
        <v>13.66</v>
      </c>
      <c r="AH3" s="528">
        <v>24.26</v>
      </c>
      <c r="AI3" s="528">
        <v>39.17</v>
      </c>
      <c r="AJ3" s="528">
        <v>33.799999999999997</v>
      </c>
      <c r="AK3" s="528">
        <v>38.979999999999997</v>
      </c>
      <c r="AL3" s="528">
        <v>45.15</v>
      </c>
      <c r="AM3" s="528">
        <v>46.43</v>
      </c>
      <c r="AN3" s="528">
        <v>34.04</v>
      </c>
      <c r="AO3" s="528">
        <v>25.86</v>
      </c>
      <c r="AP3" s="528">
        <v>31.77</v>
      </c>
      <c r="AQ3" s="528">
        <v>25.31</v>
      </c>
      <c r="AR3" s="528">
        <v>33.72</v>
      </c>
      <c r="AS3" s="528">
        <v>52.36</v>
      </c>
      <c r="AT3" s="528"/>
      <c r="AU3" s="528"/>
      <c r="AV3" s="528"/>
      <c r="AW3" s="528"/>
    </row>
    <row r="4" spans="1:49" x14ac:dyDescent="0.3">
      <c r="A4" s="531" t="s">
        <v>130</v>
      </c>
      <c r="B4" s="528">
        <v>69.81</v>
      </c>
      <c r="C4" s="528">
        <v>36.24</v>
      </c>
      <c r="D4" s="528">
        <v>72.239999999999995</v>
      </c>
      <c r="E4" s="528">
        <v>81.760000000000005</v>
      </c>
      <c r="F4" s="528">
        <v>58.81</v>
      </c>
      <c r="G4" s="528">
        <v>55.31</v>
      </c>
      <c r="H4" s="528">
        <v>41.69</v>
      </c>
      <c r="I4" s="528">
        <v>59.43</v>
      </c>
      <c r="J4" s="528">
        <v>79.3</v>
      </c>
      <c r="K4" s="528">
        <v>74.959999999999994</v>
      </c>
      <c r="L4" s="528">
        <v>95.41</v>
      </c>
      <c r="M4" s="528">
        <v>90.79</v>
      </c>
      <c r="N4" s="528">
        <v>90.73</v>
      </c>
      <c r="O4" s="528">
        <v>95.32</v>
      </c>
      <c r="P4" s="528">
        <v>95.86</v>
      </c>
      <c r="Q4" s="528">
        <v>87.18</v>
      </c>
      <c r="R4" s="528">
        <v>14.38</v>
      </c>
      <c r="S4" s="528">
        <v>18.63</v>
      </c>
      <c r="T4" s="528">
        <v>21.44</v>
      </c>
      <c r="U4" s="528">
        <v>14.34</v>
      </c>
      <c r="V4" s="528">
        <v>19.45</v>
      </c>
      <c r="W4" s="528">
        <v>26.28</v>
      </c>
      <c r="X4" s="528">
        <v>29.1</v>
      </c>
      <c r="Y4" s="528">
        <v>28.09</v>
      </c>
      <c r="Z4" s="528">
        <v>21.51</v>
      </c>
      <c r="AA4" s="528">
        <v>21.77</v>
      </c>
      <c r="AB4" s="528">
        <v>18.53</v>
      </c>
      <c r="AC4" s="528">
        <v>9.26</v>
      </c>
      <c r="AD4" s="528">
        <v>19.25</v>
      </c>
      <c r="AE4" s="528">
        <v>29.3</v>
      </c>
      <c r="AF4" s="528">
        <v>31.63</v>
      </c>
      <c r="AG4" s="528">
        <v>32.83</v>
      </c>
      <c r="AH4" s="528">
        <v>73.13</v>
      </c>
      <c r="AI4" s="528">
        <v>43.24</v>
      </c>
      <c r="AJ4" s="528">
        <v>36.08</v>
      </c>
      <c r="AK4" s="528">
        <v>32.24</v>
      </c>
      <c r="AL4" s="528">
        <v>59.92</v>
      </c>
      <c r="AM4" s="528">
        <v>34.92</v>
      </c>
      <c r="AN4" s="528">
        <v>60.51</v>
      </c>
      <c r="AO4" s="528">
        <v>72.83</v>
      </c>
      <c r="AP4" s="528">
        <v>71.69</v>
      </c>
      <c r="AQ4" s="528">
        <v>39.96</v>
      </c>
      <c r="AR4" s="528">
        <v>36.96</v>
      </c>
      <c r="AS4" s="528">
        <v>46.27</v>
      </c>
      <c r="AT4" s="528">
        <v>76.63</v>
      </c>
      <c r="AU4" s="528">
        <v>40.57</v>
      </c>
      <c r="AV4" s="528">
        <v>51.65</v>
      </c>
      <c r="AW4" s="528">
        <v>91.88</v>
      </c>
    </row>
  </sheetData>
  <mergeCells count="3">
    <mergeCell ref="B2:Q2"/>
    <mergeCell ref="R2:AG2"/>
    <mergeCell ref="AH2:AW2"/>
  </mergeCells>
  <hyperlinks>
    <hyperlink ref="A1" location="'Table of Contents'!A1" display="Home" xr:uid="{82D156A3-7DE7-478A-A5FF-973CA4CFF9A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83C91-E71E-4252-B059-6BDDAA6D417B}">
  <dimension ref="A1:AT4"/>
  <sheetViews>
    <sheetView workbookViewId="0"/>
  </sheetViews>
  <sheetFormatPr defaultRowHeight="14.4" x14ac:dyDescent="0.3"/>
  <sheetData>
    <row r="1" spans="1:46" x14ac:dyDescent="0.3">
      <c r="A1" s="2" t="s">
        <v>52</v>
      </c>
    </row>
    <row r="2" spans="1:46" x14ac:dyDescent="0.3">
      <c r="B2" s="538" t="s">
        <v>1286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 t="s">
        <v>1287</v>
      </c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 t="s">
        <v>1304</v>
      </c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</row>
    <row r="3" spans="1:46" x14ac:dyDescent="0.3">
      <c r="A3" s="531" t="s">
        <v>148</v>
      </c>
      <c r="B3" s="528">
        <v>275</v>
      </c>
      <c r="C3" s="528">
        <v>297</v>
      </c>
      <c r="D3" s="528">
        <v>299</v>
      </c>
      <c r="E3" s="528">
        <v>302</v>
      </c>
      <c r="F3" s="528">
        <v>289</v>
      </c>
      <c r="G3" s="528">
        <v>347</v>
      </c>
      <c r="H3" s="528">
        <v>347</v>
      </c>
      <c r="I3" s="528">
        <v>475</v>
      </c>
      <c r="J3" s="528">
        <v>396</v>
      </c>
      <c r="K3" s="528">
        <v>470</v>
      </c>
      <c r="L3" s="528">
        <v>512</v>
      </c>
      <c r="M3" s="528">
        <v>616</v>
      </c>
      <c r="N3" s="528">
        <v>598</v>
      </c>
      <c r="O3" s="528">
        <v>548</v>
      </c>
      <c r="P3" s="528">
        <v>601</v>
      </c>
      <c r="Q3" s="528">
        <v>249</v>
      </c>
      <c r="R3" s="528">
        <v>262</v>
      </c>
      <c r="S3" s="528">
        <v>232</v>
      </c>
      <c r="T3" s="528">
        <v>246</v>
      </c>
      <c r="U3" s="528">
        <v>426</v>
      </c>
      <c r="V3" s="528">
        <v>366</v>
      </c>
      <c r="W3" s="528">
        <v>400</v>
      </c>
      <c r="X3" s="528">
        <v>328</v>
      </c>
      <c r="Y3" s="528">
        <v>80</v>
      </c>
      <c r="Z3" s="528">
        <v>237</v>
      </c>
      <c r="AA3" s="528">
        <v>225</v>
      </c>
      <c r="AB3" s="528">
        <v>197</v>
      </c>
      <c r="AC3" s="528"/>
      <c r="AD3" s="528"/>
      <c r="AE3" s="528"/>
      <c r="AF3" s="528">
        <v>84</v>
      </c>
      <c r="AG3" s="528">
        <v>82</v>
      </c>
      <c r="AH3" s="528">
        <v>85</v>
      </c>
      <c r="AI3" s="528">
        <v>72</v>
      </c>
      <c r="AJ3" s="528">
        <v>68</v>
      </c>
      <c r="AK3" s="528">
        <v>97</v>
      </c>
      <c r="AL3" s="528">
        <v>86</v>
      </c>
      <c r="AM3" s="528">
        <v>83</v>
      </c>
      <c r="AN3" s="528">
        <v>99</v>
      </c>
      <c r="AO3" s="528">
        <v>89</v>
      </c>
      <c r="AP3" s="528">
        <v>137</v>
      </c>
      <c r="AQ3" s="528">
        <v>115</v>
      </c>
      <c r="AR3" s="528">
        <v>117</v>
      </c>
      <c r="AS3" s="528">
        <v>126</v>
      </c>
      <c r="AT3" s="528">
        <v>124</v>
      </c>
    </row>
    <row r="4" spans="1:46" x14ac:dyDescent="0.3">
      <c r="A4" s="531" t="s">
        <v>130</v>
      </c>
      <c r="B4" s="528">
        <v>412</v>
      </c>
      <c r="C4" s="528">
        <v>701</v>
      </c>
      <c r="D4" s="528">
        <v>636</v>
      </c>
      <c r="E4" s="528">
        <v>695</v>
      </c>
      <c r="F4" s="528">
        <v>555</v>
      </c>
      <c r="G4" s="528">
        <v>312</v>
      </c>
      <c r="H4" s="528">
        <v>322</v>
      </c>
      <c r="I4" s="528">
        <v>399</v>
      </c>
      <c r="J4" s="528">
        <v>233</v>
      </c>
      <c r="K4" s="528">
        <v>315</v>
      </c>
      <c r="L4" s="528">
        <v>520</v>
      </c>
      <c r="M4" s="528">
        <v>780</v>
      </c>
      <c r="N4" s="528">
        <v>874</v>
      </c>
      <c r="O4" s="528">
        <v>1043</v>
      </c>
      <c r="P4" s="528">
        <v>999</v>
      </c>
      <c r="Q4" s="528">
        <v>487</v>
      </c>
      <c r="R4" s="528">
        <v>389</v>
      </c>
      <c r="S4" s="528">
        <v>492</v>
      </c>
      <c r="T4" s="528">
        <v>383</v>
      </c>
      <c r="U4" s="528">
        <v>333</v>
      </c>
      <c r="V4" s="528">
        <v>202</v>
      </c>
      <c r="W4" s="528">
        <v>88</v>
      </c>
      <c r="X4" s="528">
        <v>176</v>
      </c>
      <c r="Y4" s="528">
        <v>164</v>
      </c>
      <c r="Z4" s="528">
        <v>166</v>
      </c>
      <c r="AA4" s="528">
        <v>83</v>
      </c>
      <c r="AB4" s="528">
        <v>83</v>
      </c>
      <c r="AC4" s="528">
        <v>94</v>
      </c>
      <c r="AD4" s="528">
        <v>106</v>
      </c>
      <c r="AE4" s="528">
        <v>96</v>
      </c>
      <c r="AF4" s="528">
        <v>173</v>
      </c>
      <c r="AG4" s="528">
        <v>168</v>
      </c>
      <c r="AH4" s="528">
        <v>135</v>
      </c>
      <c r="AI4" s="528">
        <v>153</v>
      </c>
      <c r="AJ4" s="528">
        <v>168</v>
      </c>
      <c r="AK4" s="528">
        <v>164</v>
      </c>
      <c r="AL4" s="528">
        <v>151</v>
      </c>
      <c r="AM4" s="528">
        <v>88</v>
      </c>
      <c r="AN4" s="528">
        <v>132</v>
      </c>
      <c r="AO4" s="528">
        <v>146</v>
      </c>
      <c r="AP4" s="528"/>
      <c r="AQ4" s="528"/>
      <c r="AR4" s="528"/>
      <c r="AS4" s="528"/>
      <c r="AT4" s="528"/>
    </row>
  </sheetData>
  <mergeCells count="3">
    <mergeCell ref="B2:P2"/>
    <mergeCell ref="Q2:AE2"/>
    <mergeCell ref="AF2:AT2"/>
  </mergeCells>
  <hyperlinks>
    <hyperlink ref="A1" location="'Table of Contents'!A1" display="Home" xr:uid="{C5769456-7F58-4E32-8E63-FF6066FF057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eeecbd-b19a-47e0-907a-2d0f12dd1e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E1B0605BF49A4C8391B4146466D876" ma:contentTypeVersion="18" ma:contentTypeDescription="Create a new document." ma:contentTypeScope="" ma:versionID="187cbf0ca5f478062e7754462e13cdad">
  <xsd:schema xmlns:xsd="http://www.w3.org/2001/XMLSchema" xmlns:xs="http://www.w3.org/2001/XMLSchema" xmlns:p="http://schemas.microsoft.com/office/2006/metadata/properties" xmlns:ns3="51eeecbd-b19a-47e0-907a-2d0f12dd1e64" xmlns:ns4="32af0bda-d4ee-40b1-851c-135ec6a6419c" targetNamespace="http://schemas.microsoft.com/office/2006/metadata/properties" ma:root="true" ma:fieldsID="0c4c7356b9a9a209f50e6cc9acd3779f" ns3:_="" ns4:_="">
    <xsd:import namespace="51eeecbd-b19a-47e0-907a-2d0f12dd1e64"/>
    <xsd:import namespace="32af0bda-d4ee-40b1-851c-135ec6a641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eecbd-b19a-47e0-907a-2d0f12dd1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f0bda-d4ee-40b1-851c-135ec6a641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88226A-51EA-4E76-BD80-F4C8C7E4CFA6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32af0bda-d4ee-40b1-851c-135ec6a6419c"/>
    <ds:schemaRef ds:uri="51eeecbd-b19a-47e0-907a-2d0f12dd1e64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55CC80-BE46-4219-A9AF-8A134AE19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7C8B3-62F8-4BA8-848E-5B912BDD2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eeecbd-b19a-47e0-907a-2d0f12dd1e64"/>
    <ds:schemaRef ds:uri="32af0bda-d4ee-40b1-851c-135ec6a64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Table of Contents</vt:lpstr>
      <vt:lpstr>Fig.2A - MCF7 RNA</vt:lpstr>
      <vt:lpstr>Fig.2B - MCF7 Protein</vt:lpstr>
      <vt:lpstr>Fig 2C - MDA231 RNA</vt:lpstr>
      <vt:lpstr>Fig 2D - MDA231 Protein</vt:lpstr>
      <vt:lpstr>Fig.2E_MCF7 Scratch</vt:lpstr>
      <vt:lpstr>Fig.2F_MCF7 Transwell</vt:lpstr>
      <vt:lpstr>Fig.2G_MDA231 Scratch</vt:lpstr>
      <vt:lpstr>Fig.2H_MDA231 Transwell</vt:lpstr>
      <vt:lpstr>Fig.2I_MCF7 Colony Form</vt:lpstr>
      <vt:lpstr>Fig.2J_MCF7 Proliferation</vt:lpstr>
      <vt:lpstr>Fig.2K_MDA231 Colony Form</vt:lpstr>
      <vt:lpstr>Fig.2L_MDA231 Proliferation</vt:lpstr>
      <vt:lpstr>Fig.3B_MCF7 Primary Tumor</vt:lpstr>
      <vt:lpstr>Fig.3C_MDA231 Primary Tumor</vt:lpstr>
      <vt:lpstr>Fig 3E - MDA231 Extravasation</vt:lpstr>
      <vt:lpstr>Fig 3G MDA231 In Vivo Met</vt:lpstr>
      <vt:lpstr>Fig 3H MDA231 Met Survival</vt:lpstr>
      <vt:lpstr>Fig4A.MCF7-GPER-Scratch-noUGDH</vt:lpstr>
      <vt:lpstr>Fig4B.MCF7-GPER_Trans-no-rUGDH</vt:lpstr>
      <vt:lpstr>Fig4C.MCF7-GPER-no rUGDH_Wblots</vt:lpstr>
      <vt:lpstr>Fig4D.MCF7-GPER-Scratch-rUGDH</vt:lpstr>
      <vt:lpstr>Fig4E.MCF7-GPER-Transwell-rUGDH</vt:lpstr>
      <vt:lpstr>Fig4F.MCF7-GPER-rUGDH_Wblots</vt:lpstr>
      <vt:lpstr>Fig4G.MDA231-GPER-Scratch-noUGD</vt:lpstr>
      <vt:lpstr>Fig4H.MDA231-GPER-Trans-norUGDH</vt:lpstr>
      <vt:lpstr>Fig4I. MDA231-GPER-no rUGDH WBs</vt:lpstr>
      <vt:lpstr>Fig4J.MDA231-GPER-Scratch-rUGDH</vt:lpstr>
      <vt:lpstr>Fig4K.MDA231-GPER-rUGDH-Trans</vt:lpstr>
      <vt:lpstr>Fig4L. MDA231-GPER-w-rUGDH_WBs</vt:lpstr>
      <vt:lpstr>Fig.5A-MDA231 RNAseq NT.E2vsCS</vt:lpstr>
      <vt:lpstr>Fig.5B-MDA231 Rseq U1.E2vsNT.E2</vt:lpstr>
      <vt:lpstr>Fig 5C. RNAseq validation</vt:lpstr>
      <vt:lpstr>SuppFig1A.ER+ BC UGDH RNA</vt:lpstr>
      <vt:lpstr>Supp1B_ER+ 24h-48h</vt:lpstr>
      <vt:lpstr>SuppFig1C. ER- BC UGDH Protein</vt:lpstr>
      <vt:lpstr>Supp.Fig.2A_T47D RNA</vt:lpstr>
      <vt:lpstr>Supp.Fig2B_T47D Scratch</vt:lpstr>
      <vt:lpstr>Supp.Fig2C_T47D Transwell</vt:lpstr>
      <vt:lpstr>Supp. Fig2D - MDA468 RNA</vt:lpstr>
      <vt:lpstr>Supp. Fig2E - MDA468 Scratch</vt:lpstr>
      <vt:lpstr>Supp. Fig2F - MDA468 Transwell</vt:lpstr>
      <vt:lpstr>Supp.Fig.3A_MDA468-PrimaryTumor</vt:lpstr>
      <vt:lpstr>Supp.Fig.3B_MDA468 Met Expt</vt:lpstr>
      <vt:lpstr>SuppFig.4A - MCF7 GPER blot</vt:lpstr>
      <vt:lpstr>SuppFig.4B - MDA231 GPER blot</vt:lpstr>
      <vt:lpstr>SuppFig 5A_MDA231 mTOR blots</vt:lpstr>
      <vt:lpstr>Supp. Fig6A- MDA231 SNAI1 RNA</vt:lpstr>
      <vt:lpstr>Supp. Fig6B_MDA231-CDH1-RNA</vt:lpstr>
      <vt:lpstr>Supp. Fig6C_MDA231_CDH2-RNA</vt:lpstr>
    </vt:vector>
  </TitlesOfParts>
  <Company>Duke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Annee Nguyen</dc:creator>
  <cp:lastModifiedBy>Annee Nguyen</cp:lastModifiedBy>
  <dcterms:created xsi:type="dcterms:W3CDTF">2025-10-18T19:52:17Z</dcterms:created>
  <dcterms:modified xsi:type="dcterms:W3CDTF">2025-11-04T23:02:40Z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0x010100DDE1B0605BF49A4C8391B4146466D876</vt:lpwstr>
  </property>
</Properties>
</file>