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zterkatalinvladar/Cilialuvrs Dropbox/Eszter Vladar/publications/CFF TC paper, 2024/Tables/"/>
    </mc:Choice>
  </mc:AlternateContent>
  <xr:revisionPtr revIDLastSave="0" documentId="13_ncr:1_{A230567D-A9E3-C54B-A40F-BC87D205F511}" xr6:coauthVersionLast="47" xr6:coauthVersionMax="47" xr10:uidLastSave="{00000000-0000-0000-0000-000000000000}"/>
  <bookViews>
    <workbookView xWindow="760" yWindow="500" windowWidth="27280" windowHeight="28300" xr2:uid="{1DD173E6-3244-9C4E-9C4D-BFF44C58A5C4}"/>
  </bookViews>
  <sheets>
    <sheet name="PC1 contrib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</calcChain>
</file>

<file path=xl/sharedStrings.xml><?xml version="1.0" encoding="utf-8"?>
<sst xmlns="http://schemas.openxmlformats.org/spreadsheetml/2006/main" count="3" uniqueCount="3">
  <si>
    <t>Correlation</t>
  </si>
  <si>
    <t>Contribution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</si>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</sst>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ptos Narrow"/>
    </font>
    <font>
      <b/>
      <sz val="12"/>
      <color theme="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6749-0863-664B-8EF3-E6E98752C3BB}">
  <dimension ref="A1:L501"/>
  <sheetViews>
    <sheetView tabSelected="1" workbookViewId="0">
      <selection sqref="A1:C1048576"/>
    </sheetView>
  </sheetViews>
  <sheetFormatPr baseColWidth="10" defaultRowHeight="16" x14ac:dyDescent="0.2"/>
  <cols>
    <col min="1" max="3" width="14.83203125" style="3" customWidth="1"/>
    <col min="4" max="5" width="10.83203125" style="1"/>
    <col min="6" max="6" width="14" style="1" bestFit="1" customWidth="1"/>
    <col min="7" max="7" width="12.83203125" style="1" bestFit="1" customWidth="1"/>
    <col min="8" max="9" width="10.83203125" style="1"/>
    <col min="10" max="10" width="12.83203125" style="1" bestFit="1" customWidth="1"/>
    <col min="11" max="11" width="10.83203125" style="1"/>
    <col min="13" max="16384" width="10.83203125" style="1"/>
  </cols>
  <sheetData>
    <row r="1" spans="1:12" s="2" customFormat="1" x14ac:dyDescent="0.2">
      <c r="A1" s="5" t="s">
        <v>2</v>
      </c>
      <c r="B1" s="5" t="s">
        <v>1</v>
      </c>
      <c r="C1" s="5" t="s">
        <v>0</v>
      </c>
      <c r="L1" s="6"/>
    </row>
    <row r="2" spans="1:12" x14ac:dyDescent="0.2">
      <c r="A2" s="3" t="str">
        <f>"CXCL8"</f>
        <v>CXCL8</v>
      </c>
      <c r="B2" s="3">
        <v>1.05693513796449</v>
      </c>
      <c r="C2" s="3">
        <v>2.5173803798141301</v>
      </c>
    </row>
    <row r="3" spans="1:12" x14ac:dyDescent="0.2">
      <c r="A3" s="3" t="str">
        <f>"AQP9"</f>
        <v>AQP9</v>
      </c>
      <c r="B3" s="3">
        <v>1.0133581663516</v>
      </c>
      <c r="C3" s="3">
        <v>2.46493891192703</v>
      </c>
    </row>
    <row r="4" spans="1:12" x14ac:dyDescent="0.2">
      <c r="A4" s="3" t="str">
        <f>"FCGR3B"</f>
        <v>FCGR3B</v>
      </c>
      <c r="B4" s="3">
        <v>1.0064220549077501</v>
      </c>
      <c r="C4" s="3">
        <v>2.45648856922304</v>
      </c>
    </row>
    <row r="5" spans="1:12" x14ac:dyDescent="0.2">
      <c r="A5" s="3" t="str">
        <f>"TREM1"</f>
        <v>TREM1</v>
      </c>
      <c r="B5" s="3">
        <v>0.96691109979656997</v>
      </c>
      <c r="C5" s="3">
        <v>2.40778634838943</v>
      </c>
    </row>
    <row r="6" spans="1:12" x14ac:dyDescent="0.2">
      <c r="A6" s="3" t="str">
        <f>"IL1B"</f>
        <v>IL1B</v>
      </c>
      <c r="B6" s="3">
        <v>0.94243629569357901</v>
      </c>
      <c r="C6" s="3">
        <v>2.3771176499372699</v>
      </c>
    </row>
    <row r="7" spans="1:12" x14ac:dyDescent="0.2">
      <c r="A7" s="3" t="str">
        <f>"FPR1"</f>
        <v>FPR1</v>
      </c>
      <c r="B7" s="3">
        <v>0.91067318531582697</v>
      </c>
      <c r="C7" s="3">
        <v>2.3367160919686198</v>
      </c>
    </row>
    <row r="8" spans="1:12" x14ac:dyDescent="0.2">
      <c r="A8" s="3" t="str">
        <f>"SLC2A3"</f>
        <v>SLC2A3</v>
      </c>
      <c r="B8" s="3">
        <v>0.90533741675220403</v>
      </c>
      <c r="C8" s="3">
        <v>2.3298604529818401</v>
      </c>
    </row>
    <row r="9" spans="1:12" x14ac:dyDescent="0.2">
      <c r="A9" s="3" t="str">
        <f>"BCL2A1"</f>
        <v>BCL2A1</v>
      </c>
      <c r="B9" s="3">
        <v>0.89997241001897899</v>
      </c>
      <c r="C9" s="3">
        <v>2.32294684811388</v>
      </c>
    </row>
    <row r="10" spans="1:12" x14ac:dyDescent="0.2">
      <c r="A10" s="3" t="str">
        <f>"SRGN"</f>
        <v>SRGN</v>
      </c>
      <c r="B10" s="3">
        <v>0.86477916293623203</v>
      </c>
      <c r="C10" s="3">
        <v>2.2770747272716898</v>
      </c>
    </row>
    <row r="11" spans="1:12" x14ac:dyDescent="0.2">
      <c r="A11" s="3" t="str">
        <f>"CXCR1"</f>
        <v>CXCR1</v>
      </c>
      <c r="B11" s="3">
        <v>0.84947318671731697</v>
      </c>
      <c r="C11" s="3">
        <v>2.2568334617236001</v>
      </c>
    </row>
    <row r="12" spans="1:12" x14ac:dyDescent="0.2">
      <c r="A12" s="3" t="str">
        <f>"CSF3R"</f>
        <v>CSF3R</v>
      </c>
      <c r="B12" s="3">
        <v>0.83787495042347304</v>
      </c>
      <c r="C12" s="3">
        <v>2.2413737338070501</v>
      </c>
    </row>
    <row r="13" spans="1:12" x14ac:dyDescent="0.2">
      <c r="A13" s="3" t="str">
        <f>"OSM"</f>
        <v>OSM</v>
      </c>
      <c r="B13" s="3">
        <v>0.81588054082446704</v>
      </c>
      <c r="C13" s="3">
        <v>2.2117598110703001</v>
      </c>
    </row>
    <row r="14" spans="1:12" x14ac:dyDescent="0.2">
      <c r="A14" s="3" t="str">
        <f>"G0S2"</f>
        <v>G0S2</v>
      </c>
      <c r="B14" s="3">
        <v>0.79353791599797296</v>
      </c>
      <c r="C14" s="3">
        <v>2.18126542851543</v>
      </c>
    </row>
    <row r="15" spans="1:12" x14ac:dyDescent="0.2">
      <c r="A15" s="3" t="str">
        <f>"PLEK"</f>
        <v>PLEK</v>
      </c>
      <c r="B15" s="3">
        <v>0.79003147975093302</v>
      </c>
      <c r="C15" s="3">
        <v>2.1764408726422602</v>
      </c>
    </row>
    <row r="16" spans="1:12" x14ac:dyDescent="0.2">
      <c r="A16" s="3" t="str">
        <f>"PROK2"</f>
        <v>PROK2</v>
      </c>
      <c r="B16" s="3">
        <v>0.77916419618285804</v>
      </c>
      <c r="C16" s="3">
        <v>2.1614200150427698</v>
      </c>
    </row>
    <row r="17" spans="1:3" x14ac:dyDescent="0.2">
      <c r="A17" s="3" t="str">
        <f>"FFAR2"</f>
        <v>FFAR2</v>
      </c>
      <c r="B17" s="3">
        <v>0.77287749340126599</v>
      </c>
      <c r="C17" s="3">
        <v>2.1526826233580199</v>
      </c>
    </row>
    <row r="18" spans="1:3" x14ac:dyDescent="0.2">
      <c r="A18" s="3" t="str">
        <f>"FPR2"</f>
        <v>FPR2</v>
      </c>
      <c r="B18" s="3">
        <v>0.76147695149517503</v>
      </c>
      <c r="C18" s="3">
        <v>2.13674677011565</v>
      </c>
    </row>
    <row r="19" spans="1:3" x14ac:dyDescent="0.2">
      <c r="A19" s="3" t="str">
        <f>"MNDA"</f>
        <v>MNDA</v>
      </c>
      <c r="B19" s="3">
        <v>0.75353055220988197</v>
      </c>
      <c r="C19" s="3">
        <v>2.1255685112692602</v>
      </c>
    </row>
    <row r="20" spans="1:3" x14ac:dyDescent="0.2">
      <c r="A20" s="3" t="str">
        <f>"CSF2RB"</f>
        <v>CSF2RB</v>
      </c>
      <c r="B20" s="3">
        <v>0.73279262569049897</v>
      </c>
      <c r="C20" s="3">
        <v>2.0961155509618301</v>
      </c>
    </row>
    <row r="21" spans="1:3" x14ac:dyDescent="0.2">
      <c r="A21" s="3" t="str">
        <f>"CXCR2"</f>
        <v>CXCR2</v>
      </c>
      <c r="B21" s="3">
        <v>0.72346834556699502</v>
      </c>
      <c r="C21" s="3">
        <v>2.08273704520676</v>
      </c>
    </row>
    <row r="22" spans="1:3" x14ac:dyDescent="0.2">
      <c r="A22" s="3" t="str">
        <f>"SLC11A1"</f>
        <v>SLC11A1</v>
      </c>
      <c r="B22" s="3">
        <v>0.68325866962997295</v>
      </c>
      <c r="C22" s="3">
        <v>2.0240314218358</v>
      </c>
    </row>
    <row r="23" spans="1:3" x14ac:dyDescent="0.2">
      <c r="A23" s="3" t="str">
        <f>"ADGRG3"</f>
        <v>ADGRG3</v>
      </c>
      <c r="B23" s="3">
        <v>0.66005836237423199</v>
      </c>
      <c r="C23" s="3">
        <v>1.9893712790347899</v>
      </c>
    </row>
    <row r="24" spans="1:3" x14ac:dyDescent="0.2">
      <c r="A24" s="3" t="str">
        <f>"FCAR"</f>
        <v>FCAR</v>
      </c>
      <c r="B24" s="3">
        <v>0.65878684213828897</v>
      </c>
      <c r="C24" s="3">
        <v>1.98745421733142</v>
      </c>
    </row>
    <row r="25" spans="1:3" x14ac:dyDescent="0.2">
      <c r="A25" s="3" t="str">
        <f>"HCAR3"</f>
        <v>HCAR3</v>
      </c>
      <c r="B25" s="3">
        <v>0.63691283185050995</v>
      </c>
      <c r="C25" s="3">
        <v>1.9541804950211199</v>
      </c>
    </row>
    <row r="26" spans="1:3" x14ac:dyDescent="0.2">
      <c r="A26" s="3" t="str">
        <f>"TNFRSF10C"</f>
        <v>TNFRSF10C</v>
      </c>
      <c r="B26" s="3">
        <v>0.627669562276853</v>
      </c>
      <c r="C26" s="3">
        <v>1.9399485377561501</v>
      </c>
    </row>
    <row r="27" spans="1:3" x14ac:dyDescent="0.2">
      <c r="A27" s="3" t="str">
        <f>"MMP25"</f>
        <v>MMP25</v>
      </c>
      <c r="B27" s="3">
        <v>0.60661206484173102</v>
      </c>
      <c r="C27" s="3">
        <v>1.9071295558957799</v>
      </c>
    </row>
    <row r="28" spans="1:3" x14ac:dyDescent="0.2">
      <c r="A28" s="3" t="str">
        <f>"LILRB3"</f>
        <v>LILRB3</v>
      </c>
      <c r="B28" s="3">
        <v>0.60591273195838002</v>
      </c>
      <c r="C28" s="3">
        <v>1.9060299214632299</v>
      </c>
    </row>
    <row r="29" spans="1:3" x14ac:dyDescent="0.2">
      <c r="A29" s="3" t="str">
        <f>"FCGR2A"</f>
        <v>FCGR2A</v>
      </c>
      <c r="B29" s="3">
        <v>0.60254053413489805</v>
      </c>
      <c r="C29" s="3">
        <v>1.9007185311938299</v>
      </c>
    </row>
    <row r="30" spans="1:3" x14ac:dyDescent="0.2">
      <c r="A30" s="3" t="str">
        <f>"EGR3"</f>
        <v>EGR3</v>
      </c>
      <c r="B30" s="3">
        <v>0.58109403421581995</v>
      </c>
      <c r="C30" s="3">
        <v>1.86658548041071</v>
      </c>
    </row>
    <row r="31" spans="1:3" x14ac:dyDescent="0.2">
      <c r="A31" s="3" t="str">
        <f>"DYSF"</f>
        <v>DYSF</v>
      </c>
      <c r="B31" s="3">
        <v>0.58046408140762396</v>
      </c>
      <c r="C31" s="3">
        <v>1.8655734414370599</v>
      </c>
    </row>
    <row r="32" spans="1:3" x14ac:dyDescent="0.2">
      <c r="A32" s="3" t="str">
        <f>"ITGAX"</f>
        <v>ITGAX</v>
      </c>
      <c r="B32" s="3">
        <v>0.56569980146924703</v>
      </c>
      <c r="C32" s="3">
        <v>1.8416949109101299</v>
      </c>
    </row>
    <row r="33" spans="1:3" x14ac:dyDescent="0.2">
      <c r="A33" s="3" t="str">
        <f>"SIRPB1"</f>
        <v>SIRPB1</v>
      </c>
      <c r="B33" s="3">
        <v>0.56538111992196805</v>
      </c>
      <c r="C33" s="3">
        <v>1.8411760872657701</v>
      </c>
    </row>
    <row r="34" spans="1:3" x14ac:dyDescent="0.2">
      <c r="A34" s="3" t="str">
        <f>"RGS2"</f>
        <v>RGS2</v>
      </c>
      <c r="B34" s="3">
        <v>0.56451854952255098</v>
      </c>
      <c r="C34" s="3">
        <v>1.8397710614034199</v>
      </c>
    </row>
    <row r="35" spans="1:3" x14ac:dyDescent="0.2">
      <c r="A35" s="3" t="str">
        <f>"TREML2"</f>
        <v>TREML2</v>
      </c>
      <c r="B35" s="3">
        <v>0.55232754963050701</v>
      </c>
      <c r="C35" s="3">
        <v>1.81979734831616</v>
      </c>
    </row>
    <row r="36" spans="1:3" x14ac:dyDescent="0.2">
      <c r="A36" s="3" t="str">
        <f>"SAMSN1"</f>
        <v>SAMSN1</v>
      </c>
      <c r="B36" s="3">
        <v>0.54913187231166305</v>
      </c>
      <c r="C36" s="3">
        <v>1.81452518562881</v>
      </c>
    </row>
    <row r="37" spans="1:3" x14ac:dyDescent="0.2">
      <c r="A37" s="3" t="str">
        <f>"PLAUR"</f>
        <v>PLAUR</v>
      </c>
      <c r="B37" s="3">
        <v>0.53495009062420296</v>
      </c>
      <c r="C37" s="3">
        <v>1.7909411183953801</v>
      </c>
    </row>
    <row r="38" spans="1:3" x14ac:dyDescent="0.2">
      <c r="A38" s="3" t="str">
        <f>"LCP2"</f>
        <v>LCP2</v>
      </c>
      <c r="B38" s="3">
        <v>0.53493873223350097</v>
      </c>
      <c r="C38" s="3">
        <v>1.79092210511051</v>
      </c>
    </row>
    <row r="39" spans="1:3" x14ac:dyDescent="0.2">
      <c r="A39" s="3" t="str">
        <f>"FGR"</f>
        <v>FGR</v>
      </c>
      <c r="B39" s="3">
        <v>0.53291601518440601</v>
      </c>
      <c r="C39" s="3">
        <v>1.78753296974383</v>
      </c>
    </row>
    <row r="40" spans="1:3" x14ac:dyDescent="0.2">
      <c r="A40" s="3" t="str">
        <f>"MME"</f>
        <v>MME</v>
      </c>
      <c r="B40" s="3">
        <v>0.52805901371211805</v>
      </c>
      <c r="C40" s="3">
        <v>1.7793685284874301</v>
      </c>
    </row>
    <row r="41" spans="1:3" x14ac:dyDescent="0.2">
      <c r="A41" s="3" t="str">
        <f>"CLEC4E"</f>
        <v>CLEC4E</v>
      </c>
      <c r="B41" s="3">
        <v>0.51807729143160297</v>
      </c>
      <c r="C41" s="3">
        <v>1.7624708919304899</v>
      </c>
    </row>
    <row r="42" spans="1:3" x14ac:dyDescent="0.2">
      <c r="A42" s="3" t="str">
        <f>"RUBCNL"</f>
        <v>RUBCNL</v>
      </c>
      <c r="B42" s="3">
        <v>0.50766386182407797</v>
      </c>
      <c r="C42" s="3">
        <v>1.74466801588678</v>
      </c>
    </row>
    <row r="43" spans="1:3" x14ac:dyDescent="0.2">
      <c r="A43" s="3" t="str">
        <f>"PHACTR1"</f>
        <v>PHACTR1</v>
      </c>
      <c r="B43" s="3">
        <v>0.50741496676808695</v>
      </c>
      <c r="C43" s="3">
        <v>1.74424027962919</v>
      </c>
    </row>
    <row r="44" spans="1:3" x14ac:dyDescent="0.2">
      <c r="A44" s="3" t="str">
        <f>"LILRA2"</f>
        <v>LILRA2</v>
      </c>
      <c r="B44" s="3">
        <v>0.50106885426342995</v>
      </c>
      <c r="C44" s="3">
        <v>1.73329857148998</v>
      </c>
    </row>
    <row r="45" spans="1:3" x14ac:dyDescent="0.2">
      <c r="A45" s="3" t="str">
        <f>"PTPRC"</f>
        <v>PTPRC</v>
      </c>
      <c r="B45" s="3">
        <v>0.49256085274170103</v>
      </c>
      <c r="C45" s="3">
        <v>1.71852011992576</v>
      </c>
    </row>
    <row r="46" spans="1:3" x14ac:dyDescent="0.2">
      <c r="A46" s="3" t="str">
        <f>"TNFRSF1B"</f>
        <v>TNFRSF1B</v>
      </c>
      <c r="B46" s="3">
        <v>0.48904706595867797</v>
      </c>
      <c r="C46" s="3">
        <v>1.7123794358998501</v>
      </c>
    </row>
    <row r="47" spans="1:3" x14ac:dyDescent="0.2">
      <c r="A47" s="3" t="str">
        <f>"MEFV"</f>
        <v>MEFV</v>
      </c>
      <c r="B47" s="3">
        <v>0.48640748725979099</v>
      </c>
      <c r="C47" s="3">
        <v>1.7077519919247699</v>
      </c>
    </row>
    <row r="48" spans="1:3" x14ac:dyDescent="0.2">
      <c r="A48" s="3" t="str">
        <f>"MCEMP1"</f>
        <v>MCEMP1</v>
      </c>
      <c r="B48" s="3">
        <v>0.48439278618265402</v>
      </c>
      <c r="C48" s="3">
        <v>1.70421156541088</v>
      </c>
    </row>
    <row r="49" spans="1:3" x14ac:dyDescent="0.2">
      <c r="A49" s="3" t="str">
        <f>"CR1"</f>
        <v>CR1</v>
      </c>
      <c r="B49" s="3">
        <v>0.482972799430818</v>
      </c>
      <c r="C49" s="3">
        <v>1.70171180278867</v>
      </c>
    </row>
    <row r="50" spans="1:3" x14ac:dyDescent="0.2">
      <c r="A50" s="3" t="str">
        <f>"SOCS3"</f>
        <v>SOCS3</v>
      </c>
      <c r="B50" s="3">
        <v>0.47867597726226901</v>
      </c>
      <c r="C50" s="3">
        <v>1.6941251554051799</v>
      </c>
    </row>
    <row r="51" spans="1:3" x14ac:dyDescent="0.2">
      <c r="A51" s="3" t="str">
        <f>"CYTH4"</f>
        <v>CYTH4</v>
      </c>
      <c r="B51" s="3">
        <v>0.47669054636620001</v>
      </c>
      <c r="C51" s="3">
        <v>1.6906080962125101</v>
      </c>
    </row>
    <row r="52" spans="1:3" x14ac:dyDescent="0.2">
      <c r="A52" s="3" t="str">
        <f>"FCN1"</f>
        <v>FCN1</v>
      </c>
      <c r="B52" s="3">
        <v>0.47058540431100898</v>
      </c>
      <c r="C52" s="3">
        <v>1.67974710531295</v>
      </c>
    </row>
    <row r="53" spans="1:3" x14ac:dyDescent="0.2">
      <c r="A53" s="3" t="str">
        <f>"GPR65"</f>
        <v>GPR65</v>
      </c>
      <c r="B53" s="3">
        <v>0.468881018006652</v>
      </c>
      <c r="C53" s="3">
        <v>1.6767024561189601</v>
      </c>
    </row>
    <row r="54" spans="1:3" x14ac:dyDescent="0.2">
      <c r="A54" s="3" t="str">
        <f>"MYO1F"</f>
        <v>MYO1F</v>
      </c>
      <c r="B54" s="3">
        <v>0.46867575679372803</v>
      </c>
      <c r="C54" s="3">
        <v>1.67633541241206</v>
      </c>
    </row>
    <row r="55" spans="1:3" x14ac:dyDescent="0.2">
      <c r="A55" s="3" t="str">
        <f>"NCF1"</f>
        <v>NCF1</v>
      </c>
      <c r="B55" s="3">
        <v>0.46638870408424099</v>
      </c>
      <c r="C55" s="3">
        <v>1.6722403040321701</v>
      </c>
    </row>
    <row r="56" spans="1:3" x14ac:dyDescent="0.2">
      <c r="A56" s="3" t="str">
        <f>"PHOSPHO1"</f>
        <v>PHOSPHO1</v>
      </c>
      <c r="B56" s="3">
        <v>0.46525520583503299</v>
      </c>
      <c r="C56" s="3">
        <v>1.67020698448201</v>
      </c>
    </row>
    <row r="57" spans="1:3" x14ac:dyDescent="0.2">
      <c r="A57" s="3" t="str">
        <f>"SELL"</f>
        <v>SELL</v>
      </c>
      <c r="B57" s="3">
        <v>0.46474155030380898</v>
      </c>
      <c r="C57" s="3">
        <v>1.6692847508716</v>
      </c>
    </row>
    <row r="58" spans="1:3" x14ac:dyDescent="0.2">
      <c r="A58" s="3" t="str">
        <f>"IFITM2"</f>
        <v>IFITM2</v>
      </c>
      <c r="B58" s="3">
        <v>0.45990161179456102</v>
      </c>
      <c r="C58" s="3">
        <v>1.66056982038626</v>
      </c>
    </row>
    <row r="59" spans="1:3" x14ac:dyDescent="0.2">
      <c r="A59" s="3" t="str">
        <f>"SLA"</f>
        <v>SLA</v>
      </c>
      <c r="B59" s="3">
        <v>0.45853927361465602</v>
      </c>
      <c r="C59" s="3">
        <v>1.6581084944947999</v>
      </c>
    </row>
    <row r="60" spans="1:3" x14ac:dyDescent="0.2">
      <c r="A60" s="3" t="str">
        <f>"PDE4B"</f>
        <v>PDE4B</v>
      </c>
      <c r="B60" s="3">
        <v>0.45791899893184701</v>
      </c>
      <c r="C60" s="3">
        <v>1.6569866377345299</v>
      </c>
    </row>
    <row r="61" spans="1:3" x14ac:dyDescent="0.2">
      <c r="A61" s="3" t="str">
        <f>"APOBEC3A"</f>
        <v>APOBEC3A</v>
      </c>
      <c r="B61" s="3">
        <v>0.44873840362629003</v>
      </c>
      <c r="C61" s="3">
        <v>1.6402924812187101</v>
      </c>
    </row>
    <row r="62" spans="1:3" x14ac:dyDescent="0.2">
      <c r="A62" s="3" t="str">
        <f>"S100A8"</f>
        <v>S100A8</v>
      </c>
      <c r="B62" s="3">
        <v>0.44558638691330499</v>
      </c>
      <c r="C62" s="3">
        <v>1.6345214791734199</v>
      </c>
    </row>
    <row r="63" spans="1:3" x14ac:dyDescent="0.2">
      <c r="A63" s="3" t="str">
        <f>"LILRA5"</f>
        <v>LILRA5</v>
      </c>
      <c r="B63" s="3">
        <v>0.43925393873955298</v>
      </c>
      <c r="C63" s="3">
        <v>1.6228654225597701</v>
      </c>
    </row>
    <row r="64" spans="1:3" x14ac:dyDescent="0.2">
      <c r="A64" s="3" t="str">
        <f>"EVI2B"</f>
        <v>EVI2B</v>
      </c>
      <c r="B64" s="3">
        <v>0.43843753243677203</v>
      </c>
      <c r="C64" s="3">
        <v>1.6213565758027</v>
      </c>
    </row>
    <row r="65" spans="1:3" x14ac:dyDescent="0.2">
      <c r="A65" s="3" t="str">
        <f>"TAGAP"</f>
        <v>TAGAP</v>
      </c>
      <c r="B65" s="3">
        <v>0.43492938490677502</v>
      </c>
      <c r="C65" s="3">
        <v>1.6148569248720499</v>
      </c>
    </row>
    <row r="66" spans="1:3" x14ac:dyDescent="0.2">
      <c r="A66" s="3" t="str">
        <f>"LCP1"</f>
        <v>LCP1</v>
      </c>
      <c r="B66" s="3">
        <v>0.433101512607869</v>
      </c>
      <c r="C66" s="3">
        <v>1.6114599825184099</v>
      </c>
    </row>
    <row r="67" spans="1:3" x14ac:dyDescent="0.2">
      <c r="A67" s="3" t="str">
        <f>"ALOX5AP"</f>
        <v>ALOX5AP</v>
      </c>
      <c r="B67" s="3">
        <v>0.430427572422241</v>
      </c>
      <c r="C67" s="3">
        <v>1.6064777567825299</v>
      </c>
    </row>
    <row r="68" spans="1:3" x14ac:dyDescent="0.2">
      <c r="A68" s="3" t="str">
        <f>"GLT1D1"</f>
        <v>GLT1D1</v>
      </c>
      <c r="B68" s="3">
        <v>0.42827383055466201</v>
      </c>
      <c r="C68" s="3">
        <v>1.6024535287417501</v>
      </c>
    </row>
    <row r="69" spans="1:3" x14ac:dyDescent="0.2">
      <c r="A69" s="3" t="str">
        <f>"IL18RAP"</f>
        <v>IL18RAP</v>
      </c>
      <c r="B69" s="3">
        <v>0.42806847500035899</v>
      </c>
      <c r="C69" s="3">
        <v>1.6020692977125801</v>
      </c>
    </row>
    <row r="70" spans="1:3" x14ac:dyDescent="0.2">
      <c r="A70" s="3" t="str">
        <f>"HCK"</f>
        <v>HCK</v>
      </c>
      <c r="B70" s="3">
        <v>0.42764752843673098</v>
      </c>
      <c r="C70" s="3">
        <v>1.6012813963861301</v>
      </c>
    </row>
    <row r="71" spans="1:3" x14ac:dyDescent="0.2">
      <c r="A71" s="3" t="str">
        <f>"LILRA6"</f>
        <v>LILRA6</v>
      </c>
      <c r="B71" s="3">
        <v>0.42663408702558597</v>
      </c>
      <c r="C71" s="3">
        <v>1.5993829083277999</v>
      </c>
    </row>
    <row r="72" spans="1:3" x14ac:dyDescent="0.2">
      <c r="A72" s="3" t="str">
        <f>"RASGRP4"</f>
        <v>RASGRP4</v>
      </c>
      <c r="B72" s="3">
        <v>0.42089804757761501</v>
      </c>
      <c r="C72" s="3">
        <v>1.5885947774567799</v>
      </c>
    </row>
    <row r="73" spans="1:3" x14ac:dyDescent="0.2">
      <c r="A73" s="3" t="str">
        <f>"SPI1"</f>
        <v>SPI1</v>
      </c>
      <c r="B73" s="3">
        <v>0.40980467723986402</v>
      </c>
      <c r="C73" s="3">
        <v>1.5675201428769101</v>
      </c>
    </row>
    <row r="74" spans="1:3" x14ac:dyDescent="0.2">
      <c r="A74" s="3" t="str">
        <f>"FOS"</f>
        <v>FOS</v>
      </c>
      <c r="B74" s="3">
        <v>0.40944214804311402</v>
      </c>
      <c r="C74" s="3">
        <v>1.5668266447492301</v>
      </c>
    </row>
    <row r="75" spans="1:3" x14ac:dyDescent="0.2">
      <c r="A75" s="3" t="str">
        <f>"ADGRE2"</f>
        <v>ADGRE2</v>
      </c>
      <c r="B75" s="3">
        <v>0.405580799991133</v>
      </c>
      <c r="C75" s="3">
        <v>1.55942096501522</v>
      </c>
    </row>
    <row r="76" spans="1:3" x14ac:dyDescent="0.2">
      <c r="A76" s="3" t="str">
        <f>"CASS4"</f>
        <v>CASS4</v>
      </c>
      <c r="B76" s="3">
        <v>0.405190286010436</v>
      </c>
      <c r="C76" s="3">
        <v>1.5586700390006001</v>
      </c>
    </row>
    <row r="77" spans="1:3" x14ac:dyDescent="0.2">
      <c r="A77" s="3" t="str">
        <f>"PTGS2"</f>
        <v>PTGS2</v>
      </c>
      <c r="B77" s="3">
        <v>0.40146680055717399</v>
      </c>
      <c r="C77" s="3">
        <v>1.55149183133216</v>
      </c>
    </row>
    <row r="78" spans="1:3" x14ac:dyDescent="0.2">
      <c r="A78" s="3" t="str">
        <f>"NAMPT"</f>
        <v>NAMPT</v>
      </c>
      <c r="B78" s="3">
        <v>0.40142859453625601</v>
      </c>
      <c r="C78" s="3">
        <v>1.5514180048792401</v>
      </c>
    </row>
    <row r="79" spans="1:3" x14ac:dyDescent="0.2">
      <c r="A79" s="3" t="str">
        <f>"CREB5"</f>
        <v>CREB5</v>
      </c>
      <c r="B79" s="3">
        <v>0.39727538712742899</v>
      </c>
      <c r="C79" s="3">
        <v>1.5433716007662699</v>
      </c>
    </row>
    <row r="80" spans="1:3" x14ac:dyDescent="0.2">
      <c r="A80" s="3" t="str">
        <f>"ADGRE3"</f>
        <v>ADGRE3</v>
      </c>
      <c r="B80" s="3">
        <v>0.38775883655864701</v>
      </c>
      <c r="C80" s="3">
        <v>1.5247741713241001</v>
      </c>
    </row>
    <row r="81" spans="1:3" x14ac:dyDescent="0.2">
      <c r="A81" s="3" t="str">
        <f>"TLR4"</f>
        <v>TLR4</v>
      </c>
      <c r="B81" s="3">
        <v>0.38731680313085598</v>
      </c>
      <c r="C81" s="3">
        <v>1.5239048251160701</v>
      </c>
    </row>
    <row r="82" spans="1:3" x14ac:dyDescent="0.2">
      <c r="A82" s="3" t="str">
        <f>"S100A9"</f>
        <v>S100A9</v>
      </c>
      <c r="B82" s="3">
        <v>0.383760734958845</v>
      </c>
      <c r="C82" s="3">
        <v>1.51689298695452</v>
      </c>
    </row>
    <row r="83" spans="1:3" x14ac:dyDescent="0.2">
      <c r="A83" s="3" t="str">
        <f>"DOK3"</f>
        <v>DOK3</v>
      </c>
      <c r="B83" s="3">
        <v>0.38333156044148797</v>
      </c>
      <c r="C83" s="3">
        <v>1.51604454954154</v>
      </c>
    </row>
    <row r="84" spans="1:3" x14ac:dyDescent="0.2">
      <c r="A84" s="3" t="str">
        <f>"PECAM1"</f>
        <v>PECAM1</v>
      </c>
      <c r="B84" s="3">
        <v>0.38307999738766202</v>
      </c>
      <c r="C84" s="3">
        <v>1.5155470123867101</v>
      </c>
    </row>
    <row r="85" spans="1:3" x14ac:dyDescent="0.2">
      <c r="A85" s="3" t="str">
        <f>"LILRB2"</f>
        <v>LILRB2</v>
      </c>
      <c r="B85" s="3">
        <v>0.38230975825574698</v>
      </c>
      <c r="C85" s="3">
        <v>1.5140226297667301</v>
      </c>
    </row>
    <row r="86" spans="1:3" x14ac:dyDescent="0.2">
      <c r="A86" s="3" t="str">
        <f>"IL1R2"</f>
        <v>IL1R2</v>
      </c>
      <c r="B86" s="3">
        <v>0.378565679393498</v>
      </c>
      <c r="C86" s="3">
        <v>1.50659074106659</v>
      </c>
    </row>
    <row r="87" spans="1:3" x14ac:dyDescent="0.2">
      <c r="A87" s="3" t="str">
        <f>"CCR1"</f>
        <v>CCR1</v>
      </c>
      <c r="B87" s="3">
        <v>0.37575484341901999</v>
      </c>
      <c r="C87" s="3">
        <v>1.50098713015638</v>
      </c>
    </row>
    <row r="88" spans="1:3" x14ac:dyDescent="0.2">
      <c r="A88" s="3" t="str">
        <f>"CMTM2"</f>
        <v>CMTM2</v>
      </c>
      <c r="B88" s="3">
        <v>0.37471812167608898</v>
      </c>
      <c r="C88" s="3">
        <v>1.4989150599715799</v>
      </c>
    </row>
    <row r="89" spans="1:3" x14ac:dyDescent="0.2">
      <c r="A89" s="3" t="str">
        <f>"AC018755.2"</f>
        <v>AC018755.2</v>
      </c>
      <c r="B89" s="3">
        <v>0.37225472559773598</v>
      </c>
      <c r="C89" s="3">
        <v>1.49398000374046</v>
      </c>
    </row>
    <row r="90" spans="1:3" x14ac:dyDescent="0.2">
      <c r="A90" s="3" t="str">
        <f>"AATK"</f>
        <v>AATK</v>
      </c>
      <c r="B90" s="3">
        <v>0.37196012720023203</v>
      </c>
      <c r="C90" s="3">
        <v>1.49338872685855</v>
      </c>
    </row>
    <row r="91" spans="1:3" x14ac:dyDescent="0.2">
      <c r="A91" s="3" t="str">
        <f>"CEACAM3"</f>
        <v>CEACAM3</v>
      </c>
      <c r="B91" s="3">
        <v>0.370966028662567</v>
      </c>
      <c r="C91" s="3">
        <v>1.4913917805655601</v>
      </c>
    </row>
    <row r="92" spans="1:3" x14ac:dyDescent="0.2">
      <c r="A92" s="3" t="str">
        <f>"CD53"</f>
        <v>CD53</v>
      </c>
      <c r="B92" s="3">
        <v>0.369694328659051</v>
      </c>
      <c r="C92" s="3">
        <v>1.4888332832867901</v>
      </c>
    </row>
    <row r="93" spans="1:3" x14ac:dyDescent="0.2">
      <c r="A93" s="3" t="str">
        <f>"TLR8"</f>
        <v>TLR8</v>
      </c>
      <c r="B93" s="3">
        <v>0.365046786256853</v>
      </c>
      <c r="C93" s="3">
        <v>1.4794453922878401</v>
      </c>
    </row>
    <row r="94" spans="1:3" x14ac:dyDescent="0.2">
      <c r="A94" s="3" t="str">
        <f>"HRH2"</f>
        <v>HRH2</v>
      </c>
      <c r="B94" s="3">
        <v>0.36458107126523798</v>
      </c>
      <c r="C94" s="3">
        <v>1.47850137659493</v>
      </c>
    </row>
    <row r="95" spans="1:3" x14ac:dyDescent="0.2">
      <c r="A95" s="3" t="str">
        <f>"NCF4"</f>
        <v>NCF4</v>
      </c>
      <c r="B95" s="3">
        <v>0.36279990743378498</v>
      </c>
      <c r="C95" s="3">
        <v>1.47488533930596</v>
      </c>
    </row>
    <row r="96" spans="1:3" x14ac:dyDescent="0.2">
      <c r="A96" s="3" t="str">
        <f>"GMFG"</f>
        <v>GMFG</v>
      </c>
      <c r="B96" s="3">
        <v>0.35837131434855002</v>
      </c>
      <c r="C96" s="3">
        <v>1.46585595146309</v>
      </c>
    </row>
    <row r="97" spans="1:3" x14ac:dyDescent="0.2">
      <c r="A97" s="3" t="str">
        <f>"S100A12"</f>
        <v>S100A12</v>
      </c>
      <c r="B97" s="3">
        <v>0.35752167089228698</v>
      </c>
      <c r="C97" s="3">
        <v>1.46411726041955</v>
      </c>
    </row>
    <row r="98" spans="1:3" x14ac:dyDescent="0.2">
      <c r="A98" s="3" t="str">
        <f>"NCF1C"</f>
        <v>NCF1C</v>
      </c>
      <c r="B98" s="3">
        <v>0.35382370284840098</v>
      </c>
      <c r="C98" s="3">
        <v>1.45652564774299</v>
      </c>
    </row>
    <row r="99" spans="1:3" x14ac:dyDescent="0.2">
      <c r="A99" s="3" t="str">
        <f>"CXCR4"</f>
        <v>CXCR4</v>
      </c>
      <c r="B99" s="3">
        <v>0.35380458931840603</v>
      </c>
      <c r="C99" s="3">
        <v>1.45648630650834</v>
      </c>
    </row>
    <row r="100" spans="1:3" x14ac:dyDescent="0.2">
      <c r="A100" s="3" t="str">
        <f>"CCL3L3"</f>
        <v>CCL3L3</v>
      </c>
      <c r="B100" s="3">
        <v>0.34621550350949598</v>
      </c>
      <c r="C100" s="3">
        <v>1.4407808607138499</v>
      </c>
    </row>
    <row r="101" spans="1:3" x14ac:dyDescent="0.2">
      <c r="A101" s="3" t="str">
        <f>"PELATON"</f>
        <v>PELATON</v>
      </c>
      <c r="B101" s="3">
        <v>0.34380596732773</v>
      </c>
      <c r="C101" s="3">
        <v>1.43575844694669</v>
      </c>
    </row>
    <row r="102" spans="1:3" x14ac:dyDescent="0.2">
      <c r="A102" s="3" t="str">
        <f>"PILRA"</f>
        <v>PILRA</v>
      </c>
      <c r="B102" s="3">
        <v>0.343759723528135</v>
      </c>
      <c r="C102" s="3">
        <v>1.4356618849830201</v>
      </c>
    </row>
    <row r="103" spans="1:3" x14ac:dyDescent="0.2">
      <c r="A103" s="3" t="str">
        <f>"JAML"</f>
        <v>JAML</v>
      </c>
      <c r="B103" s="3">
        <v>0.33613065740321102</v>
      </c>
      <c r="C103" s="3">
        <v>1.41964166617718</v>
      </c>
    </row>
    <row r="104" spans="1:3" x14ac:dyDescent="0.2">
      <c r="A104" s="3" t="str">
        <f>"MXD1"</f>
        <v>MXD1</v>
      </c>
      <c r="B104" s="3">
        <v>0.335608158030334</v>
      </c>
      <c r="C104" s="3">
        <v>1.4185378537954001</v>
      </c>
    </row>
    <row r="105" spans="1:3" x14ac:dyDescent="0.2">
      <c r="A105" s="3" t="str">
        <f>"PIK3R5"</f>
        <v>PIK3R5</v>
      </c>
      <c r="B105" s="3">
        <v>0.334649859826959</v>
      </c>
      <c r="C105" s="3">
        <v>1.41651115386302</v>
      </c>
    </row>
    <row r="106" spans="1:3" x14ac:dyDescent="0.2">
      <c r="A106" s="3" t="str">
        <f>"ITGAM"</f>
        <v>ITGAM</v>
      </c>
      <c r="B106" s="3">
        <v>0.33320071780638699</v>
      </c>
      <c r="C106" s="3">
        <v>1.41344085091588</v>
      </c>
    </row>
    <row r="107" spans="1:3" x14ac:dyDescent="0.2">
      <c r="A107" s="3" t="str">
        <f>"DGAT2"</f>
        <v>DGAT2</v>
      </c>
      <c r="B107" s="3">
        <v>0.33193394103970297</v>
      </c>
      <c r="C107" s="3">
        <v>1.4107514523173701</v>
      </c>
    </row>
    <row r="108" spans="1:3" x14ac:dyDescent="0.2">
      <c r="A108" s="3" t="str">
        <f>"TNFAIP6"</f>
        <v>TNFAIP6</v>
      </c>
      <c r="B108" s="3">
        <v>0.32991748188731401</v>
      </c>
      <c r="C108" s="3">
        <v>1.40645985113385</v>
      </c>
    </row>
    <row r="109" spans="1:3" x14ac:dyDescent="0.2">
      <c r="A109" s="3" t="str">
        <f>"CYTIP"</f>
        <v>CYTIP</v>
      </c>
      <c r="B109" s="3">
        <v>0.32972425415527501</v>
      </c>
      <c r="C109" s="3">
        <v>1.4060479195656701</v>
      </c>
    </row>
    <row r="110" spans="1:3" x14ac:dyDescent="0.2">
      <c r="A110" s="3" t="str">
        <f>"LST1"</f>
        <v>LST1</v>
      </c>
      <c r="B110" s="3">
        <v>0.32927631389169798</v>
      </c>
      <c r="C110" s="3">
        <v>1.4050925158876499</v>
      </c>
    </row>
    <row r="111" spans="1:3" x14ac:dyDescent="0.2">
      <c r="A111" s="3" t="str">
        <f>"CCL4L2"</f>
        <v>CCL4L2</v>
      </c>
      <c r="B111" s="3">
        <v>0.32904813750605399</v>
      </c>
      <c r="C111" s="3">
        <v>1.4046055927777099</v>
      </c>
    </row>
    <row r="112" spans="1:3" x14ac:dyDescent="0.2">
      <c r="A112" s="3" t="str">
        <f>"RASSF2"</f>
        <v>RASSF2</v>
      </c>
      <c r="B112" s="3">
        <v>0.32862919049642803</v>
      </c>
      <c r="C112" s="3">
        <v>1.4037111298228</v>
      </c>
    </row>
    <row r="113" spans="1:3" x14ac:dyDescent="0.2">
      <c r="A113" s="3" t="str">
        <f>"NFAM1"</f>
        <v>NFAM1</v>
      </c>
      <c r="B113" s="3">
        <v>0.324720707960371</v>
      </c>
      <c r="C113" s="3">
        <v>1.39533878934196</v>
      </c>
    </row>
    <row r="114" spans="1:3" x14ac:dyDescent="0.2">
      <c r="A114" s="3" t="str">
        <f>"FYB1"</f>
        <v>FYB1</v>
      </c>
      <c r="B114" s="3">
        <v>0.32351087117173599</v>
      </c>
      <c r="C114" s="3">
        <v>1.3927370034142299</v>
      </c>
    </row>
    <row r="115" spans="1:3" x14ac:dyDescent="0.2">
      <c r="A115" s="3" t="str">
        <f>"ICAM1"</f>
        <v>ICAM1</v>
      </c>
      <c r="B115" s="3">
        <v>0.32146652474333298</v>
      </c>
      <c r="C115" s="3">
        <v>1.3883295019317301</v>
      </c>
    </row>
    <row r="116" spans="1:3" x14ac:dyDescent="0.2">
      <c r="A116" s="3" t="str">
        <f>"NFE2"</f>
        <v>NFE2</v>
      </c>
      <c r="B116" s="3">
        <v>0.31091554804300398</v>
      </c>
      <c r="C116" s="3">
        <v>1.36535597469328</v>
      </c>
    </row>
    <row r="117" spans="1:3" x14ac:dyDescent="0.2">
      <c r="A117" s="3" t="str">
        <f>"CD93"</f>
        <v>CD93</v>
      </c>
      <c r="B117" s="3">
        <v>0.309213459145109</v>
      </c>
      <c r="C117" s="3">
        <v>1.3616135652374399</v>
      </c>
    </row>
    <row r="118" spans="1:3" x14ac:dyDescent="0.2">
      <c r="A118" s="3" t="str">
        <f>"SIGLEC14"</f>
        <v>SIGLEC14</v>
      </c>
      <c r="B118" s="3">
        <v>0.30891751955819702</v>
      </c>
      <c r="C118" s="3">
        <v>1.3609618280561899</v>
      </c>
    </row>
    <row r="119" spans="1:3" x14ac:dyDescent="0.2">
      <c r="A119" s="3" t="str">
        <f>"TMCC3"</f>
        <v>TMCC3</v>
      </c>
      <c r="B119" s="3">
        <v>0.30772111239309802</v>
      </c>
      <c r="C119" s="3">
        <v>1.3583238357659499</v>
      </c>
    </row>
    <row r="120" spans="1:3" x14ac:dyDescent="0.2">
      <c r="A120" s="3" t="str">
        <f>"AC008763.3"</f>
        <v>AC008763.3</v>
      </c>
      <c r="B120" s="3">
        <v>0.30647341321858601</v>
      </c>
      <c r="C120" s="3">
        <v>1.3555672797753</v>
      </c>
    </row>
    <row r="121" spans="1:3" x14ac:dyDescent="0.2">
      <c r="A121" s="3" t="str">
        <f>"APBB1IP"</f>
        <v>APBB1IP</v>
      </c>
      <c r="B121" s="3">
        <v>0.30590035473728799</v>
      </c>
      <c r="C121" s="3">
        <v>1.35429933487959</v>
      </c>
    </row>
    <row r="122" spans="1:3" x14ac:dyDescent="0.2">
      <c r="A122" s="3" t="str">
        <f>"ARHGAP9"</f>
        <v>ARHGAP9</v>
      </c>
      <c r="B122" s="3">
        <v>0.30434902981923301</v>
      </c>
      <c r="C122" s="3">
        <v>1.3508609133206799</v>
      </c>
    </row>
    <row r="123" spans="1:3" x14ac:dyDescent="0.2">
      <c r="A123" s="3" t="str">
        <f>"LAPTM5"</f>
        <v>LAPTM5</v>
      </c>
      <c r="B123" s="3">
        <v>0.30351966757665599</v>
      </c>
      <c r="C123" s="3">
        <v>1.34901908499348</v>
      </c>
    </row>
    <row r="124" spans="1:3" x14ac:dyDescent="0.2">
      <c r="A124" s="3" t="str">
        <f>"TYROBP"</f>
        <v>TYROBP</v>
      </c>
      <c r="B124" s="3">
        <v>0.30130678221985602</v>
      </c>
      <c r="C124" s="3">
        <v>1.3440924097984199</v>
      </c>
    </row>
    <row r="125" spans="1:3" x14ac:dyDescent="0.2">
      <c r="A125" s="3" t="str">
        <f>"FCGR3A"</f>
        <v>FCGR3A</v>
      </c>
      <c r="B125" s="3">
        <v>0.30010276608545899</v>
      </c>
      <c r="C125" s="3">
        <v>1.34140423786832</v>
      </c>
    </row>
    <row r="126" spans="1:3" x14ac:dyDescent="0.2">
      <c r="A126" s="3" t="str">
        <f>"ADM"</f>
        <v>ADM</v>
      </c>
      <c r="B126" s="3">
        <v>0.29791782698500902</v>
      </c>
      <c r="C126" s="3">
        <v>1.33651217906512</v>
      </c>
    </row>
    <row r="127" spans="1:3" x14ac:dyDescent="0.2">
      <c r="A127" s="3" t="str">
        <f>"FOSB"</f>
        <v>FOSB</v>
      </c>
      <c r="B127" s="3">
        <v>0.29588601874069498</v>
      </c>
      <c r="C127" s="3">
        <v>1.33194685587346</v>
      </c>
    </row>
    <row r="128" spans="1:3" x14ac:dyDescent="0.2">
      <c r="A128" s="3" t="str">
        <f>"IGSF6"</f>
        <v>IGSF6</v>
      </c>
      <c r="B128" s="3">
        <v>0.294972847847356</v>
      </c>
      <c r="C128" s="3">
        <v>1.32988992361876</v>
      </c>
    </row>
    <row r="129" spans="1:3" x14ac:dyDescent="0.2">
      <c r="A129" s="3" t="str">
        <f>"SIGLEC5"</f>
        <v>SIGLEC5</v>
      </c>
      <c r="B129" s="3">
        <v>0.29245468995945301</v>
      </c>
      <c r="C129" s="3">
        <v>1.3242011784390699</v>
      </c>
    </row>
    <row r="130" spans="1:3" x14ac:dyDescent="0.2">
      <c r="A130" s="3" t="str">
        <f>"FMNL1"</f>
        <v>FMNL1</v>
      </c>
      <c r="B130" s="3">
        <v>0.29089230064281102</v>
      </c>
      <c r="C130" s="3">
        <v>1.32065928210223</v>
      </c>
    </row>
    <row r="131" spans="1:3" x14ac:dyDescent="0.2">
      <c r="A131" s="3" t="str">
        <f>"WAS"</f>
        <v>WAS</v>
      </c>
      <c r="B131" s="3">
        <v>0.28894312140681</v>
      </c>
      <c r="C131" s="3">
        <v>1.3162271806249699</v>
      </c>
    </row>
    <row r="132" spans="1:3" x14ac:dyDescent="0.2">
      <c r="A132" s="3" t="str">
        <f>"GNG2"</f>
        <v>GNG2</v>
      </c>
      <c r="B132" s="3">
        <v>0.28809161272859701</v>
      </c>
      <c r="C132" s="3">
        <v>1.3142863041513899</v>
      </c>
    </row>
    <row r="133" spans="1:3" x14ac:dyDescent="0.2">
      <c r="A133" s="3" t="str">
        <f>"CD14"</f>
        <v>CD14</v>
      </c>
      <c r="B133" s="3">
        <v>0.286894631557021</v>
      </c>
      <c r="C133" s="3">
        <v>1.31155312245376</v>
      </c>
    </row>
    <row r="134" spans="1:3" x14ac:dyDescent="0.2">
      <c r="A134" s="3" t="str">
        <f>"CD300A"</f>
        <v>CD300A</v>
      </c>
      <c r="B134" s="3">
        <v>0.28680606111024498</v>
      </c>
      <c r="C134" s="3">
        <v>1.31135065471776</v>
      </c>
    </row>
    <row r="135" spans="1:3" x14ac:dyDescent="0.2">
      <c r="A135" s="3" t="str">
        <f>"ADORA2A"</f>
        <v>ADORA2A</v>
      </c>
      <c r="B135" s="3">
        <v>0.28565723829151002</v>
      </c>
      <c r="C135" s="3">
        <v>1.30872166356701</v>
      </c>
    </row>
    <row r="136" spans="1:3" x14ac:dyDescent="0.2">
      <c r="A136" s="3" t="str">
        <f>"MMP9"</f>
        <v>MMP9</v>
      </c>
      <c r="B136" s="3">
        <v>0.28291309384031399</v>
      </c>
      <c r="C136" s="3">
        <v>1.30242042658621</v>
      </c>
    </row>
    <row r="137" spans="1:3" x14ac:dyDescent="0.2">
      <c r="A137" s="3" t="str">
        <f>"CCL3"</f>
        <v>CCL3</v>
      </c>
      <c r="B137" s="3">
        <v>0.282590780487874</v>
      </c>
      <c r="C137" s="3">
        <v>1.3016783133123599</v>
      </c>
    </row>
    <row r="138" spans="1:3" x14ac:dyDescent="0.2">
      <c r="A138" s="3" t="str">
        <f>"PADI4"</f>
        <v>PADI4</v>
      </c>
      <c r="B138" s="3">
        <v>0.28239949999995001</v>
      </c>
      <c r="C138" s="3">
        <v>1.3012376977158899</v>
      </c>
    </row>
    <row r="139" spans="1:3" x14ac:dyDescent="0.2">
      <c r="A139" s="3" t="str">
        <f>"LRRC25"</f>
        <v>LRRC25</v>
      </c>
      <c r="B139" s="3">
        <v>0.280941247226348</v>
      </c>
      <c r="C139" s="3">
        <v>1.2978736877852</v>
      </c>
    </row>
    <row r="140" spans="1:3" x14ac:dyDescent="0.2">
      <c r="A140" s="3" t="str">
        <f>"MIR223HG"</f>
        <v>MIR223HG</v>
      </c>
      <c r="B140" s="3">
        <v>0.28022791978782402</v>
      </c>
      <c r="C140" s="3">
        <v>1.2962249492297999</v>
      </c>
    </row>
    <row r="141" spans="1:3" x14ac:dyDescent="0.2">
      <c r="A141" s="3" t="str">
        <f>"HSPA6"</f>
        <v>HSPA6</v>
      </c>
      <c r="B141" s="3">
        <v>0.27999644000807999</v>
      </c>
      <c r="C141" s="3">
        <v>1.2956894710822999</v>
      </c>
    </row>
    <row r="142" spans="1:3" x14ac:dyDescent="0.2">
      <c r="A142" s="3" t="str">
        <f>"NLRP3"</f>
        <v>NLRP3</v>
      </c>
      <c r="B142" s="3">
        <v>0.27879043772805701</v>
      </c>
      <c r="C142" s="3">
        <v>1.2928960593080701</v>
      </c>
    </row>
    <row r="143" spans="1:3" x14ac:dyDescent="0.2">
      <c r="A143" s="3" t="str">
        <f>"IL1RN"</f>
        <v>IL1RN</v>
      </c>
      <c r="B143" s="3">
        <v>0.278063959169152</v>
      </c>
      <c r="C143" s="3">
        <v>1.2912104312798101</v>
      </c>
    </row>
    <row r="144" spans="1:3" x14ac:dyDescent="0.2">
      <c r="A144" s="3" t="str">
        <f>"THEMIS2"</f>
        <v>THEMIS2</v>
      </c>
      <c r="B144" s="3">
        <v>0.27643689221434598</v>
      </c>
      <c r="C144" s="3">
        <v>1.2874271863337099</v>
      </c>
    </row>
    <row r="145" spans="1:3" x14ac:dyDescent="0.2">
      <c r="A145" s="3" t="str">
        <f>"SPRR2A"</f>
        <v>SPRR2A</v>
      </c>
      <c r="B145" s="3">
        <v>0.27399252352718001</v>
      </c>
      <c r="C145" s="3">
        <v>1.28172256736433</v>
      </c>
    </row>
    <row r="146" spans="1:3" x14ac:dyDescent="0.2">
      <c r="A146" s="3" t="str">
        <f>"CLEC7A"</f>
        <v>CLEC7A</v>
      </c>
      <c r="B146" s="3">
        <v>0.27288261998110702</v>
      </c>
      <c r="C146" s="3">
        <v>1.27912389787521</v>
      </c>
    </row>
    <row r="147" spans="1:3" x14ac:dyDescent="0.2">
      <c r="A147" s="3" t="str">
        <f>"NCF1B"</f>
        <v>NCF1B</v>
      </c>
      <c r="B147" s="3">
        <v>0.27177415389392301</v>
      </c>
      <c r="C147" s="3">
        <v>1.27652331404476</v>
      </c>
    </row>
    <row r="148" spans="1:3" x14ac:dyDescent="0.2">
      <c r="A148" s="3" t="str">
        <f>"CD37"</f>
        <v>CD37</v>
      </c>
      <c r="B148" s="3">
        <v>0.27150388002703502</v>
      </c>
      <c r="C148" s="3">
        <v>1.2758884179250001</v>
      </c>
    </row>
    <row r="149" spans="1:3" x14ac:dyDescent="0.2">
      <c r="A149" s="3" t="str">
        <f>"FERMT3"</f>
        <v>FERMT3</v>
      </c>
      <c r="B149" s="3">
        <v>0.27121206864694097</v>
      </c>
      <c r="C149" s="3">
        <v>1.27520257348043</v>
      </c>
    </row>
    <row r="150" spans="1:3" x14ac:dyDescent="0.2">
      <c r="A150" s="3" t="str">
        <f>"TNFSF13B"</f>
        <v>TNFSF13B</v>
      </c>
      <c r="B150" s="3">
        <v>0.27055554730180498</v>
      </c>
      <c r="C150" s="3">
        <v>1.27365820088485</v>
      </c>
    </row>
    <row r="151" spans="1:3" x14ac:dyDescent="0.2">
      <c r="A151" s="3" t="str">
        <f>"HLX"</f>
        <v>HLX</v>
      </c>
      <c r="B151" s="3">
        <v>0.26952560737041298</v>
      </c>
      <c r="C151" s="3">
        <v>1.27123163404177</v>
      </c>
    </row>
    <row r="152" spans="1:3" x14ac:dyDescent="0.2">
      <c r="A152" s="3" t="str">
        <f>"RAC2"</f>
        <v>RAC2</v>
      </c>
      <c r="B152" s="3">
        <v>0.26776736258584699</v>
      </c>
      <c r="C152" s="3">
        <v>1.26707842283589</v>
      </c>
    </row>
    <row r="153" spans="1:3" x14ac:dyDescent="0.2">
      <c r="A153" s="3" t="str">
        <f>"LIPN"</f>
        <v>LIPN</v>
      </c>
      <c r="B153" s="3">
        <v>0.25932302907771798</v>
      </c>
      <c r="C153" s="3">
        <v>1.2469390269363401</v>
      </c>
    </row>
    <row r="154" spans="1:3" x14ac:dyDescent="0.2">
      <c r="A154" s="3" t="str">
        <f>"ADAM8"</f>
        <v>ADAM8</v>
      </c>
      <c r="B154" s="3">
        <v>0.25712225145485401</v>
      </c>
      <c r="C154" s="3">
        <v>1.2416366003057799</v>
      </c>
    </row>
    <row r="155" spans="1:3" x14ac:dyDescent="0.2">
      <c r="A155" s="3" t="str">
        <f>"AC090559.1"</f>
        <v>AC090559.1</v>
      </c>
      <c r="B155" s="3">
        <v>0.25373598259477398</v>
      </c>
      <c r="C155" s="3">
        <v>1.23343340030115</v>
      </c>
    </row>
    <row r="156" spans="1:3" x14ac:dyDescent="0.2">
      <c r="A156" s="3" t="str">
        <f>"FCER1G"</f>
        <v>FCER1G</v>
      </c>
      <c r="B156" s="3">
        <v>0.25246869292570701</v>
      </c>
      <c r="C156" s="3">
        <v>1.2303493401796199</v>
      </c>
    </row>
    <row r="157" spans="1:3" x14ac:dyDescent="0.2">
      <c r="A157" s="3" t="str">
        <f>"ITGB2"</f>
        <v>ITGB2</v>
      </c>
      <c r="B157" s="3">
        <v>0.25092080229577302</v>
      </c>
      <c r="C157" s="3">
        <v>1.22657189311198</v>
      </c>
    </row>
    <row r="158" spans="1:3" x14ac:dyDescent="0.2">
      <c r="A158" s="3" t="str">
        <f>"LAT2"</f>
        <v>LAT2</v>
      </c>
      <c r="B158" s="3">
        <v>0.25072432714824899</v>
      </c>
      <c r="C158" s="3">
        <v>1.22609158600933</v>
      </c>
    </row>
    <row r="159" spans="1:3" x14ac:dyDescent="0.2">
      <c r="A159" s="3" t="str">
        <f>"CCL4"</f>
        <v>CCL4</v>
      </c>
      <c r="B159" s="3">
        <v>0.24993792064206999</v>
      </c>
      <c r="C159" s="3">
        <v>1.22416723413837</v>
      </c>
    </row>
    <row r="160" spans="1:3" x14ac:dyDescent="0.2">
      <c r="A160" s="3" t="str">
        <f>"CHI3L1"</f>
        <v>CHI3L1</v>
      </c>
      <c r="B160" s="3">
        <v>0.24873683447155601</v>
      </c>
      <c r="C160" s="3">
        <v>1.2212223008110801</v>
      </c>
    </row>
    <row r="161" spans="1:3" x14ac:dyDescent="0.2">
      <c r="A161" s="3" t="str">
        <f>"CST7"</f>
        <v>CST7</v>
      </c>
      <c r="B161" s="3">
        <v>0.247249701479624</v>
      </c>
      <c r="C161" s="3">
        <v>1.21756614218347</v>
      </c>
    </row>
    <row r="162" spans="1:3" x14ac:dyDescent="0.2">
      <c r="A162" s="3" t="str">
        <f>"FAM157A"</f>
        <v>FAM157A</v>
      </c>
      <c r="B162" s="3">
        <v>0.244444995826125</v>
      </c>
      <c r="C162" s="3">
        <v>1.2106406447764599</v>
      </c>
    </row>
    <row r="163" spans="1:3" x14ac:dyDescent="0.2">
      <c r="A163" s="3" t="str">
        <f>"PPP1R18"</f>
        <v>PPP1R18</v>
      </c>
      <c r="B163" s="3">
        <v>0.24370083380973101</v>
      </c>
      <c r="C163" s="3">
        <v>1.20879646816236</v>
      </c>
    </row>
    <row r="164" spans="1:3" x14ac:dyDescent="0.2">
      <c r="A164" s="3" t="str">
        <f>"ZEB2"</f>
        <v>ZEB2</v>
      </c>
      <c r="B164" s="3">
        <v>0.24352335474070899</v>
      </c>
      <c r="C164" s="3">
        <v>1.2083562252166899</v>
      </c>
    </row>
    <row r="165" spans="1:3" x14ac:dyDescent="0.2">
      <c r="A165" s="3" t="str">
        <f>"CXCL2"</f>
        <v>CXCL2</v>
      </c>
      <c r="B165" s="3">
        <v>0.24214355323722001</v>
      </c>
      <c r="C165" s="3">
        <v>1.2049280937173099</v>
      </c>
    </row>
    <row r="166" spans="1:3" x14ac:dyDescent="0.2">
      <c r="A166" s="3" t="str">
        <f>"WIPF1"</f>
        <v>WIPF1</v>
      </c>
      <c r="B166" s="3">
        <v>0.24096907506899501</v>
      </c>
      <c r="C166" s="3">
        <v>1.20200238725313</v>
      </c>
    </row>
    <row r="167" spans="1:3" x14ac:dyDescent="0.2">
      <c r="A167" s="3" t="str">
        <f>"PLXNC1"</f>
        <v>PLXNC1</v>
      </c>
      <c r="B167" s="3">
        <v>0.23960503004034001</v>
      </c>
      <c r="C167" s="3">
        <v>1.1985954931187099</v>
      </c>
    </row>
    <row r="168" spans="1:3" x14ac:dyDescent="0.2">
      <c r="A168" s="3" t="str">
        <f>"RGS18"</f>
        <v>RGS18</v>
      </c>
      <c r="B168" s="3">
        <v>0.23941058491863201</v>
      </c>
      <c r="C168" s="3">
        <v>1.19810905018108</v>
      </c>
    </row>
    <row r="169" spans="1:3" x14ac:dyDescent="0.2">
      <c r="A169" s="3" t="str">
        <f>"P2RY13"</f>
        <v>P2RY13</v>
      </c>
      <c r="B169" s="3">
        <v>0.23856578836970199</v>
      </c>
      <c r="C169" s="3">
        <v>1.19599332739757</v>
      </c>
    </row>
    <row r="170" spans="1:3" x14ac:dyDescent="0.2">
      <c r="A170" s="3" t="str">
        <f>"IRAG1"</f>
        <v>IRAG1</v>
      </c>
      <c r="B170" s="3">
        <v>0.23598205611140899</v>
      </c>
      <c r="C170" s="3">
        <v>1.1894992300980201</v>
      </c>
    </row>
    <row r="171" spans="1:3" x14ac:dyDescent="0.2">
      <c r="A171" s="3" t="str">
        <f>"SH2B2"</f>
        <v>SH2B2</v>
      </c>
      <c r="B171" s="3">
        <v>0.23575687978903001</v>
      </c>
      <c r="C171" s="3">
        <v>1.18893157891178</v>
      </c>
    </row>
    <row r="172" spans="1:3" x14ac:dyDescent="0.2">
      <c r="A172" s="3" t="str">
        <f>"SIRPB2"</f>
        <v>SIRPB2</v>
      </c>
      <c r="B172" s="3">
        <v>0.233439648287596</v>
      </c>
      <c r="C172" s="3">
        <v>1.18307420390026</v>
      </c>
    </row>
    <row r="173" spans="1:3" x14ac:dyDescent="0.2">
      <c r="A173" s="3" t="str">
        <f>"LILRA1"</f>
        <v>LILRA1</v>
      </c>
      <c r="B173" s="3">
        <v>0.23332267018709901</v>
      </c>
      <c r="C173" s="3">
        <v>1.18277774373169</v>
      </c>
    </row>
    <row r="174" spans="1:3" x14ac:dyDescent="0.2">
      <c r="A174" s="3" t="str">
        <f>"CDA"</f>
        <v>CDA</v>
      </c>
      <c r="B174" s="3">
        <v>0.232667264569211</v>
      </c>
      <c r="C174" s="3">
        <v>1.18111535848479</v>
      </c>
    </row>
    <row r="175" spans="1:3" x14ac:dyDescent="0.2">
      <c r="A175" s="3" t="str">
        <f>"CD83"</f>
        <v>CD83</v>
      </c>
      <c r="B175" s="3">
        <v>0.22924001248378101</v>
      </c>
      <c r="C175" s="3">
        <v>1.1723840101835701</v>
      </c>
    </row>
    <row r="176" spans="1:3" x14ac:dyDescent="0.2">
      <c r="A176" s="3" t="str">
        <f>"PTPRE"</f>
        <v>PTPRE</v>
      </c>
      <c r="B176" s="3">
        <v>0.22867881546614199</v>
      </c>
      <c r="C176" s="3">
        <v>1.1709480881397101</v>
      </c>
    </row>
    <row r="177" spans="1:3" x14ac:dyDescent="0.2">
      <c r="A177" s="3" t="str">
        <f>"LTB"</f>
        <v>LTB</v>
      </c>
      <c r="B177" s="3">
        <v>0.22756936558374399</v>
      </c>
      <c r="C177" s="3">
        <v>1.16810416985516</v>
      </c>
    </row>
    <row r="178" spans="1:3" x14ac:dyDescent="0.2">
      <c r="A178" s="3" t="str">
        <f>"SOD2"</f>
        <v>SOD2</v>
      </c>
      <c r="B178" s="3">
        <v>0.22726448951436701</v>
      </c>
      <c r="C178" s="3">
        <v>1.16732144946711</v>
      </c>
    </row>
    <row r="179" spans="1:3" x14ac:dyDescent="0.2">
      <c r="A179" s="3" t="str">
        <f>"RGL4"</f>
        <v>RGL4</v>
      </c>
      <c r="B179" s="3">
        <v>0.22686930066697999</v>
      </c>
      <c r="C179" s="3">
        <v>1.1663060837647301</v>
      </c>
    </row>
    <row r="180" spans="1:3" x14ac:dyDescent="0.2">
      <c r="A180" s="3" t="str">
        <f>"EVI2A"</f>
        <v>EVI2A</v>
      </c>
      <c r="B180" s="3">
        <v>0.22621232755189899</v>
      </c>
      <c r="C180" s="3">
        <v>1.16461615202638</v>
      </c>
    </row>
    <row r="181" spans="1:3" x14ac:dyDescent="0.2">
      <c r="A181" s="3" t="str">
        <f>"CORO1A"</f>
        <v>CORO1A</v>
      </c>
      <c r="B181" s="3">
        <v>0.22444766572382299</v>
      </c>
      <c r="C181" s="3">
        <v>1.1600647259024199</v>
      </c>
    </row>
    <row r="182" spans="1:3" x14ac:dyDescent="0.2">
      <c r="A182" s="3" t="str">
        <f>"LRRK2"</f>
        <v>LRRK2</v>
      </c>
      <c r="B182" s="3">
        <v>0.22364566058276</v>
      </c>
      <c r="C182" s="3">
        <v>1.15799027688786</v>
      </c>
    </row>
    <row r="183" spans="1:3" x14ac:dyDescent="0.2">
      <c r="A183" s="3" t="str">
        <f>"SPRR2D"</f>
        <v>SPRR2D</v>
      </c>
      <c r="B183" s="3">
        <v>0.222622116176838</v>
      </c>
      <c r="C183" s="3">
        <v>1.1553373890604399</v>
      </c>
    </row>
    <row r="184" spans="1:3" x14ac:dyDescent="0.2">
      <c r="A184" s="3" t="str">
        <f>"SLC26A4"</f>
        <v>SLC26A4</v>
      </c>
      <c r="B184" s="3">
        <v>0.22087318018222099</v>
      </c>
      <c r="C184" s="3">
        <v>1.15079023228208</v>
      </c>
    </row>
    <row r="185" spans="1:3" x14ac:dyDescent="0.2">
      <c r="A185" s="3" t="str">
        <f>"SPRR1B"</f>
        <v>SPRR1B</v>
      </c>
      <c r="B185" s="3">
        <v>0.22064391956416601</v>
      </c>
      <c r="C185" s="3">
        <v>1.1501928320507799</v>
      </c>
    </row>
    <row r="186" spans="1:3" x14ac:dyDescent="0.2">
      <c r="A186" s="3" t="str">
        <f>"TNFSF14"</f>
        <v>TNFSF14</v>
      </c>
      <c r="B186" s="3">
        <v>0.220592017895646</v>
      </c>
      <c r="C186" s="3">
        <v>1.1500575452088999</v>
      </c>
    </row>
    <row r="187" spans="1:3" x14ac:dyDescent="0.2">
      <c r="A187" s="3" t="str">
        <f>"S1PR4"</f>
        <v>S1PR4</v>
      </c>
      <c r="B187" s="3">
        <v>0.21983527099816899</v>
      </c>
      <c r="C187" s="3">
        <v>1.14808319869887</v>
      </c>
    </row>
    <row r="188" spans="1:3" x14ac:dyDescent="0.2">
      <c r="A188" s="3" t="str">
        <f>"JAK3"</f>
        <v>JAK3</v>
      </c>
      <c r="B188" s="3">
        <v>0.21980295355729601</v>
      </c>
      <c r="C188" s="3">
        <v>1.14799880715781</v>
      </c>
    </row>
    <row r="189" spans="1:3" x14ac:dyDescent="0.2">
      <c r="A189" s="3" t="str">
        <f>"ICAM3"</f>
        <v>ICAM3</v>
      </c>
      <c r="B189" s="3">
        <v>0.21917984095660001</v>
      </c>
      <c r="C189" s="3">
        <v>1.1463704391146901</v>
      </c>
    </row>
    <row r="190" spans="1:3" x14ac:dyDescent="0.2">
      <c r="A190" s="3" t="str">
        <f>"PFKFB3"</f>
        <v>PFKFB3</v>
      </c>
      <c r="B190" s="3">
        <v>0.21655237256170701</v>
      </c>
      <c r="C190" s="3">
        <v>1.13947853355683</v>
      </c>
    </row>
    <row r="191" spans="1:3" x14ac:dyDescent="0.2">
      <c r="A191" s="3" t="str">
        <f>"SIGLEC10"</f>
        <v>SIGLEC10</v>
      </c>
      <c r="B191" s="3">
        <v>0.213080569494174</v>
      </c>
      <c r="C191" s="3">
        <v>1.13030747391288</v>
      </c>
    </row>
    <row r="192" spans="1:3" x14ac:dyDescent="0.2">
      <c r="A192" s="3" t="str">
        <f>"THBD"</f>
        <v>THBD</v>
      </c>
      <c r="B192" s="3">
        <v>0.212098025061496</v>
      </c>
      <c r="C192" s="3">
        <v>1.1276984595489701</v>
      </c>
    </row>
    <row r="193" spans="1:3" x14ac:dyDescent="0.2">
      <c r="A193" s="3" t="str">
        <f>"HAL"</f>
        <v>HAL</v>
      </c>
      <c r="B193" s="3">
        <v>0.21156335865768899</v>
      </c>
      <c r="C193" s="3">
        <v>1.12627618571896</v>
      </c>
    </row>
    <row r="194" spans="1:3" x14ac:dyDescent="0.2">
      <c r="A194" s="3" t="str">
        <f>"NLRP6"</f>
        <v>NLRP6</v>
      </c>
      <c r="B194" s="3">
        <v>0.21125817429948199</v>
      </c>
      <c r="C194" s="3">
        <v>1.12546355464007</v>
      </c>
    </row>
    <row r="195" spans="1:3" x14ac:dyDescent="0.2">
      <c r="A195" s="3" t="str">
        <f>"SLC7A5"</f>
        <v>SLC7A5</v>
      </c>
      <c r="B195" s="3">
        <v>0.209778277316923</v>
      </c>
      <c r="C195" s="3">
        <v>1.12151460146636</v>
      </c>
    </row>
    <row r="196" spans="1:3" x14ac:dyDescent="0.2">
      <c r="A196" s="3" t="str">
        <f>"COTL1"</f>
        <v>COTL1</v>
      </c>
      <c r="B196" s="3">
        <v>0.20871853112189601</v>
      </c>
      <c r="C196" s="3">
        <v>1.1186782123129899</v>
      </c>
    </row>
    <row r="197" spans="1:3" x14ac:dyDescent="0.2">
      <c r="A197" s="3" t="str">
        <f>"PLAU"</f>
        <v>PLAU</v>
      </c>
      <c r="B197" s="3">
        <v>0.20791982573773701</v>
      </c>
      <c r="C197" s="3">
        <v>1.1165357318826601</v>
      </c>
    </row>
    <row r="198" spans="1:3" x14ac:dyDescent="0.2">
      <c r="A198" s="3" t="str">
        <f>"SPRR2E"</f>
        <v>SPRR2E</v>
      </c>
      <c r="B198" s="3">
        <v>0.207159268445546</v>
      </c>
      <c r="C198" s="3">
        <v>1.11449175319178</v>
      </c>
    </row>
    <row r="199" spans="1:3" x14ac:dyDescent="0.2">
      <c r="A199" s="3" t="str">
        <f>"HK3"</f>
        <v>HK3</v>
      </c>
      <c r="B199" s="3">
        <v>0.20434723336780999</v>
      </c>
      <c r="C199" s="3">
        <v>1.1069017039195701</v>
      </c>
    </row>
    <row r="200" spans="1:3" x14ac:dyDescent="0.2">
      <c r="A200" s="3" t="str">
        <f>"AL627309.6"</f>
        <v>AL627309.6</v>
      </c>
      <c r="B200" s="3">
        <v>0.204224657454109</v>
      </c>
      <c r="C200" s="3">
        <v>1.10656967143217</v>
      </c>
    </row>
    <row r="201" spans="1:3" x14ac:dyDescent="0.2">
      <c r="A201" s="3" t="str">
        <f>"DOCK2"</f>
        <v>DOCK2</v>
      </c>
      <c r="B201" s="3">
        <v>0.20411493863484201</v>
      </c>
      <c r="C201" s="3">
        <v>1.1062723815979301</v>
      </c>
    </row>
    <row r="202" spans="1:3" x14ac:dyDescent="0.2">
      <c r="A202" s="3" t="str">
        <f>"AIF1"</f>
        <v>AIF1</v>
      </c>
      <c r="B202" s="3">
        <v>0.20364112447164301</v>
      </c>
      <c r="C202" s="3">
        <v>1.1049876347079299</v>
      </c>
    </row>
    <row r="203" spans="1:3" x14ac:dyDescent="0.2">
      <c r="A203" s="3" t="str">
        <f>"CSRNP1"</f>
        <v>CSRNP1</v>
      </c>
      <c r="B203" s="3">
        <v>0.20338814448740999</v>
      </c>
      <c r="C203" s="3">
        <v>1.10430106752755</v>
      </c>
    </row>
    <row r="204" spans="1:3" x14ac:dyDescent="0.2">
      <c r="A204" s="3" t="str">
        <f>"ARHGAP15"</f>
        <v>ARHGAP15</v>
      </c>
      <c r="B204" s="3">
        <v>0.20338172124440901</v>
      </c>
      <c r="C204" s="3">
        <v>1.10428362980982</v>
      </c>
    </row>
    <row r="205" spans="1:3" x14ac:dyDescent="0.2">
      <c r="A205" s="3" t="str">
        <f>"LIN7A"</f>
        <v>LIN7A</v>
      </c>
      <c r="B205" s="3">
        <v>0.202124549082809</v>
      </c>
      <c r="C205" s="3">
        <v>1.1008653613535899</v>
      </c>
    </row>
    <row r="206" spans="1:3" x14ac:dyDescent="0.2">
      <c r="A206" s="3" t="str">
        <f>"BIN2"</f>
        <v>BIN2</v>
      </c>
      <c r="B206" s="3">
        <v>0.198784587428187</v>
      </c>
      <c r="C206" s="3">
        <v>1.09173197248425</v>
      </c>
    </row>
    <row r="207" spans="1:3" x14ac:dyDescent="0.2">
      <c r="A207" s="3" t="str">
        <f>"PLK3"</f>
        <v>PLK3</v>
      </c>
      <c r="B207" s="3">
        <v>0.19731034476564899</v>
      </c>
      <c r="C207" s="3">
        <v>1.08767614231819</v>
      </c>
    </row>
    <row r="208" spans="1:3" x14ac:dyDescent="0.2">
      <c r="A208" s="3" t="str">
        <f>"LMNB1"</f>
        <v>LMNB1</v>
      </c>
      <c r="B208" s="3">
        <v>0.19305392460415</v>
      </c>
      <c r="C208" s="3">
        <v>1.0758803913921799</v>
      </c>
    </row>
    <row r="209" spans="1:3" x14ac:dyDescent="0.2">
      <c r="A209" s="3" t="str">
        <f>"JUNB"</f>
        <v>JUNB</v>
      </c>
      <c r="B209" s="3">
        <v>0.19032863131001401</v>
      </c>
      <c r="C209" s="3">
        <v>1.0682594346996299</v>
      </c>
    </row>
    <row r="210" spans="1:3" x14ac:dyDescent="0.2">
      <c r="A210" s="3" t="str">
        <f>"SNX10"</f>
        <v>SNX10</v>
      </c>
      <c r="B210" s="3">
        <v>0.18876652631833599</v>
      </c>
      <c r="C210" s="3">
        <v>1.06386658139657</v>
      </c>
    </row>
    <row r="211" spans="1:3" x14ac:dyDescent="0.2">
      <c r="A211" s="3" t="str">
        <f>"FGL2"</f>
        <v>FGL2</v>
      </c>
      <c r="B211" s="3">
        <v>0.18803722724247801</v>
      </c>
      <c r="C211" s="3">
        <v>1.06180946941634</v>
      </c>
    </row>
    <row r="212" spans="1:3" x14ac:dyDescent="0.2">
      <c r="A212" s="3" t="str">
        <f>"TNFRSF6B"</f>
        <v>TNFRSF6B</v>
      </c>
      <c r="B212" s="3">
        <v>0.185462554655282</v>
      </c>
      <c r="C212" s="3">
        <v>1.0545150775684</v>
      </c>
    </row>
    <row r="213" spans="1:3" x14ac:dyDescent="0.2">
      <c r="A213" s="3" t="str">
        <f>"CEACAM4"</f>
        <v>CEACAM4</v>
      </c>
      <c r="B213" s="3">
        <v>0.18372243221790499</v>
      </c>
      <c r="C213" s="3">
        <v>1.04955636798105</v>
      </c>
    </row>
    <row r="214" spans="1:3" x14ac:dyDescent="0.2">
      <c r="A214" s="3" t="str">
        <f>"ZFP36"</f>
        <v>ZFP36</v>
      </c>
      <c r="B214" s="3">
        <v>0.18179078328464901</v>
      </c>
      <c r="C214" s="3">
        <v>1.04402429564989</v>
      </c>
    </row>
    <row r="215" spans="1:3" x14ac:dyDescent="0.2">
      <c r="A215" s="3" t="str">
        <f>"FCGR1B"</f>
        <v>FCGR1B</v>
      </c>
      <c r="B215" s="3">
        <v>0.18132156494926799</v>
      </c>
      <c r="C215" s="3">
        <v>1.0426760648845299</v>
      </c>
    </row>
    <row r="216" spans="1:3" x14ac:dyDescent="0.2">
      <c r="A216" s="3" t="str">
        <f>"AC092299.1"</f>
        <v>AC092299.1</v>
      </c>
      <c r="B216" s="3">
        <v>0.18082602963779701</v>
      </c>
      <c r="C216" s="3">
        <v>1.04125032078267</v>
      </c>
    </row>
    <row r="217" spans="1:3" x14ac:dyDescent="0.2">
      <c r="A217" s="3" t="str">
        <f>"TBXAS1"</f>
        <v>TBXAS1</v>
      </c>
      <c r="B217" s="3">
        <v>0.17767914170809301</v>
      </c>
      <c r="C217" s="3">
        <v>1.03215019439134</v>
      </c>
    </row>
    <row r="218" spans="1:3" x14ac:dyDescent="0.2">
      <c r="A218" s="3" t="str">
        <f>"LINC00877"</f>
        <v>LINC00877</v>
      </c>
      <c r="B218" s="3">
        <v>0.177111449616732</v>
      </c>
      <c r="C218" s="3">
        <v>1.03049999427688</v>
      </c>
    </row>
    <row r="219" spans="1:3" x14ac:dyDescent="0.2">
      <c r="A219" s="3" t="str">
        <f>"PREX1"</f>
        <v>PREX1</v>
      </c>
      <c r="B219" s="3">
        <v>0.17654592614641801</v>
      </c>
      <c r="C219" s="3">
        <v>1.0288534663942599</v>
      </c>
    </row>
    <row r="220" spans="1:3" x14ac:dyDescent="0.2">
      <c r="A220" s="3" t="str">
        <f>"EGR1"</f>
        <v>EGR1</v>
      </c>
      <c r="B220" s="3">
        <v>0.175765044006511</v>
      </c>
      <c r="C220" s="3">
        <v>1.0265755784795501</v>
      </c>
    </row>
    <row r="221" spans="1:3" x14ac:dyDescent="0.2">
      <c r="A221" s="3" t="str">
        <f>"AC005192.1"</f>
        <v>AC005192.1</v>
      </c>
      <c r="B221" s="3">
        <v>0.173061926277704</v>
      </c>
      <c r="C221" s="3">
        <v>1.01865106022867</v>
      </c>
    </row>
    <row r="222" spans="1:3" x14ac:dyDescent="0.2">
      <c r="A222" s="3" t="str">
        <f>"APOBR"</f>
        <v>APOBR</v>
      </c>
      <c r="B222" s="3">
        <v>0.17231535270151599</v>
      </c>
      <c r="C222" s="3">
        <v>1.0164515009867301</v>
      </c>
    </row>
    <row r="223" spans="1:3" x14ac:dyDescent="0.2">
      <c r="A223" s="3" t="str">
        <f>"AC007342.3"</f>
        <v>AC007342.3</v>
      </c>
      <c r="B223" s="3">
        <v>0.171465442267136</v>
      </c>
      <c r="C223" s="3">
        <v>1.01394168220926</v>
      </c>
    </row>
    <row r="224" spans="1:3" x14ac:dyDescent="0.2">
      <c r="A224" s="3" t="str">
        <f>"SIGLEC9"</f>
        <v>SIGLEC9</v>
      </c>
      <c r="B224" s="3">
        <v>0.17125776339729701</v>
      </c>
      <c r="C224" s="3">
        <v>1.0133274533000201</v>
      </c>
    </row>
    <row r="225" spans="1:3" x14ac:dyDescent="0.2">
      <c r="A225" s="3" t="str">
        <f>"NLRP12"</f>
        <v>NLRP12</v>
      </c>
      <c r="B225" s="3">
        <v>0.17043916955452601</v>
      </c>
      <c r="C225" s="3">
        <v>1.01090275380521</v>
      </c>
    </row>
    <row r="226" spans="1:3" x14ac:dyDescent="0.2">
      <c r="A226" s="3" t="str">
        <f>"MPP1"</f>
        <v>MPP1</v>
      </c>
      <c r="B226" s="3">
        <v>0.16895176137491999</v>
      </c>
      <c r="C226" s="3">
        <v>1.0064820566038499</v>
      </c>
    </row>
    <row r="227" spans="1:3" x14ac:dyDescent="0.2">
      <c r="A227" s="3" t="str">
        <f>"ALOX5"</f>
        <v>ALOX5</v>
      </c>
      <c r="B227" s="3">
        <v>0.16833661370809599</v>
      </c>
      <c r="C227" s="3">
        <v>1.00464810212309</v>
      </c>
    </row>
    <row r="228" spans="1:3" x14ac:dyDescent="0.2">
      <c r="A228" s="3" t="str">
        <f>"GCA"</f>
        <v>GCA</v>
      </c>
      <c r="B228" s="3">
        <v>0.16798367459984101</v>
      </c>
      <c r="C228" s="3">
        <v>1.00359436328443</v>
      </c>
    </row>
    <row r="229" spans="1:3" x14ac:dyDescent="0.2">
      <c r="A229" s="3" t="str">
        <f>"AMPD2"</f>
        <v>AMPD2</v>
      </c>
      <c r="B229" s="3">
        <v>0.16789400992752301</v>
      </c>
      <c r="C229" s="3">
        <v>1.00332648317276</v>
      </c>
    </row>
    <row r="230" spans="1:3" x14ac:dyDescent="0.2">
      <c r="A230" s="3" t="str">
        <f>"EGR2"</f>
        <v>EGR2</v>
      </c>
      <c r="B230" s="3">
        <v>0.16780436930850401</v>
      </c>
      <c r="C230" s="3">
        <v>1.0030586034100299</v>
      </c>
    </row>
    <row r="231" spans="1:3" x14ac:dyDescent="0.2">
      <c r="A231" s="3" t="str">
        <f>"SNX20"</f>
        <v>SNX20</v>
      </c>
      <c r="B231" s="3">
        <v>0.167299871343805</v>
      </c>
      <c r="C231" s="3">
        <v>1.0015496380968301</v>
      </c>
    </row>
    <row r="232" spans="1:3" x14ac:dyDescent="0.2">
      <c r="A232" s="3" t="str">
        <f>"CXCL5"</f>
        <v>CXCL5</v>
      </c>
      <c r="B232" s="3">
        <v>0.16706330678462999</v>
      </c>
      <c r="C232" s="3">
        <v>1.0008412844021899</v>
      </c>
    </row>
    <row r="233" spans="1:3" x14ac:dyDescent="0.2">
      <c r="A233" s="3" t="str">
        <f>"RASGRP2"</f>
        <v>RASGRP2</v>
      </c>
      <c r="B233" s="3">
        <v>0.166981331637339</v>
      </c>
      <c r="C233" s="3">
        <v>1.0005957063031801</v>
      </c>
    </row>
    <row r="234" spans="1:3" x14ac:dyDescent="0.2">
      <c r="A234" s="3" t="str">
        <f>"FLI1"</f>
        <v>FLI1</v>
      </c>
      <c r="B234" s="3">
        <v>0.16675452213136799</v>
      </c>
      <c r="C234" s="3">
        <v>0.99991592452075795</v>
      </c>
    </row>
    <row r="235" spans="1:3" x14ac:dyDescent="0.2">
      <c r="A235" s="3" t="str">
        <f>"PGLYRP1"</f>
        <v>PGLYRP1</v>
      </c>
      <c r="B235" s="3">
        <v>0.165655146245799</v>
      </c>
      <c r="C235" s="3">
        <v>0.99661436102586898</v>
      </c>
    </row>
    <row r="236" spans="1:3" x14ac:dyDescent="0.2">
      <c r="A236" s="3" t="str">
        <f>"ARHGAP30"</f>
        <v>ARHGAP30</v>
      </c>
      <c r="B236" s="3">
        <v>0.165286313845386</v>
      </c>
      <c r="C236" s="3">
        <v>0.99550425816933297</v>
      </c>
    </row>
    <row r="237" spans="1:3" x14ac:dyDescent="0.2">
      <c r="A237" s="3" t="str">
        <f>"RELT"</f>
        <v>RELT</v>
      </c>
      <c r="B237" s="3">
        <v>0.16440492646700799</v>
      </c>
      <c r="C237" s="3">
        <v>0.99284645271782801</v>
      </c>
    </row>
    <row r="238" spans="1:3" x14ac:dyDescent="0.2">
      <c r="A238" s="3" t="str">
        <f>"DPEP2"</f>
        <v>DPEP2</v>
      </c>
      <c r="B238" s="3">
        <v>0.16385379229560601</v>
      </c>
      <c r="C238" s="3">
        <v>0.99118089750512095</v>
      </c>
    </row>
    <row r="239" spans="1:3" x14ac:dyDescent="0.2">
      <c r="A239" s="3" t="str">
        <f>"FAM157B"</f>
        <v>FAM157B</v>
      </c>
      <c r="B239" s="3">
        <v>0.16272077291586101</v>
      </c>
      <c r="C239" s="3">
        <v>0.98774803436001402</v>
      </c>
    </row>
    <row r="240" spans="1:3" x14ac:dyDescent="0.2">
      <c r="A240" s="3" t="str">
        <f>"PADI2"</f>
        <v>PADI2</v>
      </c>
      <c r="B240" s="3">
        <v>0.162168133023746</v>
      </c>
      <c r="C240" s="3">
        <v>0.98606928977660002</v>
      </c>
    </row>
    <row r="241" spans="1:3" x14ac:dyDescent="0.2">
      <c r="A241" s="3" t="str">
        <f>"NR4A3"</f>
        <v>NR4A3</v>
      </c>
      <c r="B241" s="3">
        <v>0.16213880262889699</v>
      </c>
      <c r="C241" s="3">
        <v>0.98598011347258296</v>
      </c>
    </row>
    <row r="242" spans="1:3" x14ac:dyDescent="0.2">
      <c r="A242" s="3" t="str">
        <f>"NAMPTP1"</f>
        <v>NAMPTP1</v>
      </c>
      <c r="B242" s="3">
        <v>0.16209768975035299</v>
      </c>
      <c r="C242" s="3">
        <v>0.98585510005818699</v>
      </c>
    </row>
    <row r="243" spans="1:3" x14ac:dyDescent="0.2">
      <c r="A243" s="3" t="str">
        <f>"OLR1"</f>
        <v>OLR1</v>
      </c>
      <c r="B243" s="3">
        <v>0.1614218298207</v>
      </c>
      <c r="C243" s="3">
        <v>0.98379771127262405</v>
      </c>
    </row>
    <row r="244" spans="1:3" x14ac:dyDescent="0.2">
      <c r="A244" s="3" t="str">
        <f>"GLIPR1"</f>
        <v>GLIPR1</v>
      </c>
      <c r="B244" s="3">
        <v>0.16090603460508399</v>
      </c>
      <c r="C244" s="3">
        <v>0.98222467694525695</v>
      </c>
    </row>
    <row r="245" spans="1:3" x14ac:dyDescent="0.2">
      <c r="A245" s="3" t="str">
        <f>"CLEC4D"</f>
        <v>CLEC4D</v>
      </c>
      <c r="B245" s="3">
        <v>0.159894713394717</v>
      </c>
      <c r="C245" s="3">
        <v>0.97913308870836202</v>
      </c>
    </row>
    <row r="246" spans="1:3" x14ac:dyDescent="0.2">
      <c r="A246" s="3" t="str">
        <f>"ITGA5"</f>
        <v>ITGA5</v>
      </c>
      <c r="B246" s="3">
        <v>0.15942139771477401</v>
      </c>
      <c r="C246" s="3">
        <v>0.97768281400245705</v>
      </c>
    </row>
    <row r="247" spans="1:3" x14ac:dyDescent="0.2">
      <c r="A247" s="3" t="str">
        <f>"ADAM19"</f>
        <v>ADAM19</v>
      </c>
      <c r="B247" s="3">
        <v>0.15843229765438199</v>
      </c>
      <c r="C247" s="3">
        <v>0.97464517053578603</v>
      </c>
    </row>
    <row r="248" spans="1:3" x14ac:dyDescent="0.2">
      <c r="A248" s="3" t="str">
        <f>"CXCL3"</f>
        <v>CXCL3</v>
      </c>
      <c r="B248" s="3">
        <v>0.158367164080331</v>
      </c>
      <c r="C248" s="3">
        <v>0.974444805300126</v>
      </c>
    </row>
    <row r="249" spans="1:3" x14ac:dyDescent="0.2">
      <c r="A249" s="3" t="str">
        <f>"LINC01002"</f>
        <v>LINC01002</v>
      </c>
      <c r="B249" s="3">
        <v>0.15731956108333101</v>
      </c>
      <c r="C249" s="3">
        <v>0.97121646842272102</v>
      </c>
    </row>
    <row r="250" spans="1:3" x14ac:dyDescent="0.2">
      <c r="A250" s="3" t="str">
        <f>"FCGR1A"</f>
        <v>FCGR1A</v>
      </c>
      <c r="B250" s="3">
        <v>0.155481200506284</v>
      </c>
      <c r="C250" s="3">
        <v>0.96552520943172304</v>
      </c>
    </row>
    <row r="251" spans="1:3" x14ac:dyDescent="0.2">
      <c r="A251" s="3" t="str">
        <f>"CD48"</f>
        <v>CD48</v>
      </c>
      <c r="B251" s="3">
        <v>0.154593147475829</v>
      </c>
      <c r="C251" s="3">
        <v>0.96276389346972902</v>
      </c>
    </row>
    <row r="252" spans="1:3" x14ac:dyDescent="0.2">
      <c r="A252" s="3" t="str">
        <f>"KRT6A"</f>
        <v>KRT6A</v>
      </c>
      <c r="B252" s="3">
        <v>0.1545845675949</v>
      </c>
      <c r="C252" s="3">
        <v>0.96273717652166502</v>
      </c>
    </row>
    <row r="253" spans="1:3" x14ac:dyDescent="0.2">
      <c r="A253" s="3" t="str">
        <f>"AC105046.1"</f>
        <v>AC105046.1</v>
      </c>
      <c r="B253" s="3">
        <v>0.15373243040245299</v>
      </c>
      <c r="C253" s="3">
        <v>0.96007999711276504</v>
      </c>
    </row>
    <row r="254" spans="1:3" x14ac:dyDescent="0.2">
      <c r="A254" s="3" t="str">
        <f>"CD300E"</f>
        <v>CD300E</v>
      </c>
      <c r="B254" s="3">
        <v>0.15351201735782499</v>
      </c>
      <c r="C254" s="3">
        <v>0.95939149547624103</v>
      </c>
    </row>
    <row r="255" spans="1:3" x14ac:dyDescent="0.2">
      <c r="A255" s="3" t="str">
        <f>"S100A7"</f>
        <v>S100A7</v>
      </c>
      <c r="B255" s="3">
        <v>0.15280120237515701</v>
      </c>
      <c r="C255" s="3">
        <v>0.95716775719428504</v>
      </c>
    </row>
    <row r="256" spans="1:3" x14ac:dyDescent="0.2">
      <c r="A256" s="3" t="str">
        <f>"AC134669.1"</f>
        <v>AC134669.1</v>
      </c>
      <c r="B256" s="3">
        <v>0.15160752369770999</v>
      </c>
      <c r="C256" s="3">
        <v>0.95342174316814599</v>
      </c>
    </row>
    <row r="257" spans="1:3" x14ac:dyDescent="0.2">
      <c r="A257" s="3" t="str">
        <f>"PRKCB"</f>
        <v>PRKCB</v>
      </c>
      <c r="B257" s="3">
        <v>0.147994705879021</v>
      </c>
      <c r="C257" s="3">
        <v>0.94199319368083201</v>
      </c>
    </row>
    <row r="258" spans="1:3" x14ac:dyDescent="0.2">
      <c r="A258" s="3" t="str">
        <f>"C5AR1"</f>
        <v>C5AR1</v>
      </c>
      <c r="B258" s="3">
        <v>0.147334289485996</v>
      </c>
      <c r="C258" s="3">
        <v>0.93988905311427795</v>
      </c>
    </row>
    <row r="259" spans="1:3" x14ac:dyDescent="0.2">
      <c r="A259" s="3" t="str">
        <f>"ST3GAL2"</f>
        <v>ST3GAL2</v>
      </c>
      <c r="B259" s="3">
        <v>0.14665266750672101</v>
      </c>
      <c r="C259" s="3">
        <v>0.93771239849193</v>
      </c>
    </row>
    <row r="260" spans="1:3" x14ac:dyDescent="0.2">
      <c r="A260" s="3" t="str">
        <f>"AC099489.1"</f>
        <v>AC099489.1</v>
      </c>
      <c r="B260" s="3">
        <v>0.14655264492064099</v>
      </c>
      <c r="C260" s="3">
        <v>0.93739256654264203</v>
      </c>
    </row>
    <row r="261" spans="1:3" x14ac:dyDescent="0.2">
      <c r="A261" s="3" t="str">
        <f>"DUSP2"</f>
        <v>DUSP2</v>
      </c>
      <c r="B261" s="3">
        <v>0.145829608273086</v>
      </c>
      <c r="C261" s="3">
        <v>0.93507733295062101</v>
      </c>
    </row>
    <row r="262" spans="1:3" x14ac:dyDescent="0.2">
      <c r="A262" s="3" t="str">
        <f>"DUSP1"</f>
        <v>DUSP1</v>
      </c>
      <c r="B262" s="3">
        <v>0.14358739917593</v>
      </c>
      <c r="C262" s="3">
        <v>0.92786082621328703</v>
      </c>
    </row>
    <row r="263" spans="1:3" x14ac:dyDescent="0.2">
      <c r="A263" s="3" t="str">
        <f>"DEFB4A"</f>
        <v>DEFB4A</v>
      </c>
      <c r="B263" s="3">
        <v>0.14245138665635099</v>
      </c>
      <c r="C263" s="3">
        <v>0.92418308481869405</v>
      </c>
    </row>
    <row r="264" spans="1:3" x14ac:dyDescent="0.2">
      <c r="A264" s="3" t="str">
        <f>"SPRR2F"</f>
        <v>SPRR2F</v>
      </c>
      <c r="B264" s="3">
        <v>0.141297785259276</v>
      </c>
      <c r="C264" s="3">
        <v>0.92043336303068402</v>
      </c>
    </row>
    <row r="265" spans="1:3" x14ac:dyDescent="0.2">
      <c r="A265" s="3" t="str">
        <f>"KLK6"</f>
        <v>KLK6</v>
      </c>
      <c r="B265" s="3">
        <v>0.140996045273244</v>
      </c>
      <c r="C265" s="3">
        <v>0.91945004973475897</v>
      </c>
    </row>
    <row r="266" spans="1:3" x14ac:dyDescent="0.2">
      <c r="A266" s="3" t="str">
        <f>"HAS1"</f>
        <v>HAS1</v>
      </c>
      <c r="B266" s="3">
        <v>0.139332289580995</v>
      </c>
      <c r="C266" s="3">
        <v>0.91400918855897595</v>
      </c>
    </row>
    <row r="267" spans="1:3" x14ac:dyDescent="0.2">
      <c r="A267" s="3" t="str">
        <f>"CCL20"</f>
        <v>CCL20</v>
      </c>
      <c r="B267" s="3">
        <v>0.13932634015585799</v>
      </c>
      <c r="C267" s="3">
        <v>0.91398967446318502</v>
      </c>
    </row>
    <row r="268" spans="1:3" x14ac:dyDescent="0.2">
      <c r="A268" s="3" t="str">
        <f>"SASH3"</f>
        <v>SASH3</v>
      </c>
      <c r="B268" s="3">
        <v>0.13889025122606399</v>
      </c>
      <c r="C268" s="3">
        <v>0.91255816784622901</v>
      </c>
    </row>
    <row r="269" spans="1:3" x14ac:dyDescent="0.2">
      <c r="A269" s="3" t="str">
        <f>"VNN2"</f>
        <v>VNN2</v>
      </c>
      <c r="B269" s="3">
        <v>0.13403661691934601</v>
      </c>
      <c r="C269" s="3">
        <v>0.89647132743182201</v>
      </c>
    </row>
    <row r="270" spans="1:3" x14ac:dyDescent="0.2">
      <c r="A270" s="3" t="str">
        <f>"PAG1"</f>
        <v>PAG1</v>
      </c>
      <c r="B270" s="3">
        <v>0.13162474794772</v>
      </c>
      <c r="C270" s="3">
        <v>0.88836911431799903</v>
      </c>
    </row>
    <row r="271" spans="1:3" x14ac:dyDescent="0.2">
      <c r="A271" s="3" t="str">
        <f>"KRT16"</f>
        <v>KRT16</v>
      </c>
      <c r="B271" s="3">
        <v>0.130569788966554</v>
      </c>
      <c r="C271" s="3">
        <v>0.88480185804436096</v>
      </c>
    </row>
    <row r="272" spans="1:3" x14ac:dyDescent="0.2">
      <c r="A272" s="3" t="str">
        <f>"C3AR1"</f>
        <v>C3AR1</v>
      </c>
      <c r="B272" s="3">
        <v>0.122099661282132</v>
      </c>
      <c r="C272" s="3">
        <v>0.85562192454932595</v>
      </c>
    </row>
    <row r="273" spans="1:3" x14ac:dyDescent="0.2">
      <c r="A273" s="3" t="str">
        <f>"GADD45B"</f>
        <v>GADD45B</v>
      </c>
      <c r="B273" s="3">
        <v>0.12128635092909899</v>
      </c>
      <c r="C273" s="3">
        <v>0.85276749862906598</v>
      </c>
    </row>
    <row r="274" spans="1:3" x14ac:dyDescent="0.2">
      <c r="A274" s="3" t="str">
        <f>"FN1"</f>
        <v>FN1</v>
      </c>
      <c r="B274" s="3">
        <v>0.120787321439982</v>
      </c>
      <c r="C274" s="3">
        <v>-0.85101134567523296</v>
      </c>
    </row>
    <row r="275" spans="1:3" x14ac:dyDescent="0.2">
      <c r="A275" s="3" t="str">
        <f>"SPRR1A"</f>
        <v>SPRR1A</v>
      </c>
      <c r="B275" s="3">
        <v>0.12011863573994699</v>
      </c>
      <c r="C275" s="3">
        <v>0.84865245202468698</v>
      </c>
    </row>
    <row r="276" spans="1:3" x14ac:dyDescent="0.2">
      <c r="A276" s="3" t="str">
        <f>"C15orf48"</f>
        <v>C15orf48</v>
      </c>
      <c r="B276" s="3">
        <v>0.11911791146006501</v>
      </c>
      <c r="C276" s="3">
        <v>0.84510994026238395</v>
      </c>
    </row>
    <row r="277" spans="1:3" x14ac:dyDescent="0.2">
      <c r="A277" s="3" t="str">
        <f>"SBSN"</f>
        <v>SBSN</v>
      </c>
      <c r="B277" s="3">
        <v>0.11872652227260901</v>
      </c>
      <c r="C277" s="3">
        <v>0.843720396747629</v>
      </c>
    </row>
    <row r="278" spans="1:3" x14ac:dyDescent="0.2">
      <c r="A278" s="3" t="str">
        <f>"GBP2"</f>
        <v>GBP2</v>
      </c>
      <c r="B278" s="3">
        <v>0.114929576961634</v>
      </c>
      <c r="C278" s="3">
        <v>0.83011942950524298</v>
      </c>
    </row>
    <row r="279" spans="1:3" x14ac:dyDescent="0.2">
      <c r="A279" s="3" t="str">
        <f>"HCAR2"</f>
        <v>HCAR2</v>
      </c>
      <c r="B279" s="3">
        <v>0.112700190298305</v>
      </c>
      <c r="C279" s="3">
        <v>0.82202873587580405</v>
      </c>
    </row>
    <row r="280" spans="1:3" x14ac:dyDescent="0.2">
      <c r="A280" s="3" t="str">
        <f>"MAFF"</f>
        <v>MAFF</v>
      </c>
      <c r="B280" s="3">
        <v>0.112476504702179</v>
      </c>
      <c r="C280" s="3">
        <v>0.82121255572321705</v>
      </c>
    </row>
    <row r="281" spans="1:3" x14ac:dyDescent="0.2">
      <c r="A281" s="3" t="str">
        <f>"SPRR3"</f>
        <v>SPRR3</v>
      </c>
      <c r="B281" s="3">
        <v>0.11062057879656099</v>
      </c>
      <c r="C281" s="3">
        <v>0.81440913824482097</v>
      </c>
    </row>
    <row r="282" spans="1:3" x14ac:dyDescent="0.2">
      <c r="A282" s="3" t="str">
        <f>"SAA1"</f>
        <v>SAA1</v>
      </c>
      <c r="B282" s="3">
        <v>0.108796188831808</v>
      </c>
      <c r="C282" s="3">
        <v>0.80766546997699595</v>
      </c>
    </row>
    <row r="283" spans="1:3" x14ac:dyDescent="0.2">
      <c r="A283" s="3" t="str">
        <f>"CCRL2"</f>
        <v>CCRL2</v>
      </c>
      <c r="B283" s="3">
        <v>0.107711625642228</v>
      </c>
      <c r="C283" s="3">
        <v>0.803629674850869</v>
      </c>
    </row>
    <row r="284" spans="1:3" x14ac:dyDescent="0.2">
      <c r="A284" s="3" t="str">
        <f>"SAA2"</f>
        <v>SAA2</v>
      </c>
      <c r="B284" s="3">
        <v>0.106235371477251</v>
      </c>
      <c r="C284" s="3">
        <v>0.79810355499584296</v>
      </c>
    </row>
    <row r="285" spans="1:3" x14ac:dyDescent="0.2">
      <c r="A285" s="3" t="str">
        <f>"HBA2"</f>
        <v>HBA2</v>
      </c>
      <c r="B285" s="3">
        <v>0.105833858748887</v>
      </c>
      <c r="C285" s="3">
        <v>0.79659392554736597</v>
      </c>
    </row>
    <row r="286" spans="1:3" x14ac:dyDescent="0.2">
      <c r="A286" s="3" t="str">
        <f>"KRT24"</f>
        <v>KRT24</v>
      </c>
      <c r="B286" s="3">
        <v>0.103908406627713</v>
      </c>
      <c r="C286" s="3">
        <v>0.78931438450833702</v>
      </c>
    </row>
    <row r="287" spans="1:3" x14ac:dyDescent="0.2">
      <c r="A287" s="3" t="str">
        <f>"KRT78"</f>
        <v>KRT78</v>
      </c>
      <c r="B287" s="3">
        <v>0.101919816633475</v>
      </c>
      <c r="C287" s="3">
        <v>0.78172498295575299</v>
      </c>
    </row>
    <row r="288" spans="1:3" x14ac:dyDescent="0.2">
      <c r="A288" s="3" t="str">
        <f>"SKAP2"</f>
        <v>SKAP2</v>
      </c>
      <c r="B288" s="3">
        <v>0.101527881501252</v>
      </c>
      <c r="C288" s="3">
        <v>0.78022046393475197</v>
      </c>
    </row>
    <row r="289" spans="1:3" x14ac:dyDescent="0.2">
      <c r="A289" s="3" t="str">
        <f>"SPP1"</f>
        <v>SPP1</v>
      </c>
      <c r="B289" s="3">
        <v>0.101453231519991</v>
      </c>
      <c r="C289" s="3">
        <v>0.77993357646998795</v>
      </c>
    </row>
    <row r="290" spans="1:3" x14ac:dyDescent="0.2">
      <c r="A290" s="3" t="str">
        <f>"KLK7"</f>
        <v>KLK7</v>
      </c>
      <c r="B290" s="3">
        <v>0.100923233750881</v>
      </c>
      <c r="C290" s="3">
        <v>0.77789369896938698</v>
      </c>
    </row>
    <row r="291" spans="1:3" x14ac:dyDescent="0.2">
      <c r="A291" s="3" t="str">
        <f>"DOC2B"</f>
        <v>DOC2B</v>
      </c>
      <c r="B291" s="3">
        <v>9.9810568484070702E-2</v>
      </c>
      <c r="C291" s="3">
        <v>0.77359372703712603</v>
      </c>
    </row>
    <row r="292" spans="1:3" x14ac:dyDescent="0.2">
      <c r="A292" s="3" t="str">
        <f>"AC139495.2"</f>
        <v>AC139495.2</v>
      </c>
      <c r="B292" s="3">
        <v>9.6148840236322003E-2</v>
      </c>
      <c r="C292" s="3">
        <v>0.75927080311456896</v>
      </c>
    </row>
    <row r="293" spans="1:3" x14ac:dyDescent="0.2">
      <c r="A293" s="3" t="str">
        <f>"CXCL1"</f>
        <v>CXCL1</v>
      </c>
      <c r="B293" s="3">
        <v>9.5818765072569104E-2</v>
      </c>
      <c r="C293" s="3">
        <v>0.75796640935838799</v>
      </c>
    </row>
    <row r="294" spans="1:3" x14ac:dyDescent="0.2">
      <c r="A294" s="3" t="str">
        <f>"CRCT1"</f>
        <v>CRCT1</v>
      </c>
      <c r="B294" s="3">
        <v>9.1479335316076493E-2</v>
      </c>
      <c r="C294" s="3">
        <v>0.74060420756640599</v>
      </c>
    </row>
    <row r="295" spans="1:3" x14ac:dyDescent="0.2">
      <c r="A295" s="3" t="str">
        <f>"KLK13"</f>
        <v>KLK13</v>
      </c>
      <c r="B295" s="3">
        <v>8.8035202417641095E-2</v>
      </c>
      <c r="C295" s="3">
        <v>0.72652883979674898</v>
      </c>
    </row>
    <row r="296" spans="1:3" x14ac:dyDescent="0.2">
      <c r="A296" s="3" t="str">
        <f>"TNIP3"</f>
        <v>TNIP3</v>
      </c>
      <c r="B296" s="3">
        <v>8.7539615084394701E-2</v>
      </c>
      <c r="C296" s="3">
        <v>0.72448098483644796</v>
      </c>
    </row>
    <row r="297" spans="1:3" x14ac:dyDescent="0.2">
      <c r="A297" s="3" t="str">
        <f>"HBA1"</f>
        <v>HBA1</v>
      </c>
      <c r="B297" s="3">
        <v>8.6644472874172096E-2</v>
      </c>
      <c r="C297" s="3">
        <v>0.72076735247225898</v>
      </c>
    </row>
    <row r="298" spans="1:3" x14ac:dyDescent="0.2">
      <c r="A298" s="3" t="str">
        <f>"HBB"</f>
        <v>HBB</v>
      </c>
      <c r="B298" s="3">
        <v>8.4794622228369795E-2</v>
      </c>
      <c r="C298" s="3">
        <v>0.71303168611038104</v>
      </c>
    </row>
    <row r="299" spans="1:3" x14ac:dyDescent="0.2">
      <c r="A299" s="3" t="str">
        <f>"SLC9A3"</f>
        <v>SLC9A3</v>
      </c>
      <c r="B299" s="3">
        <v>8.3069152041706701E-2</v>
      </c>
      <c r="C299" s="3">
        <v>0.70573972437448096</v>
      </c>
    </row>
    <row r="300" spans="1:3" x14ac:dyDescent="0.2">
      <c r="A300" s="3" t="str">
        <f>"SERPINA3"</f>
        <v>SERPINA3</v>
      </c>
      <c r="B300" s="3">
        <v>8.2708639794364505E-2</v>
      </c>
      <c r="C300" s="3">
        <v>0.70420663744266598</v>
      </c>
    </row>
    <row r="301" spans="1:3" x14ac:dyDescent="0.2">
      <c r="A301" s="3" t="str">
        <f>"HP"</f>
        <v>HP</v>
      </c>
      <c r="B301" s="3">
        <v>8.2653332133147905E-2</v>
      </c>
      <c r="C301" s="3">
        <v>0.70397114490169999</v>
      </c>
    </row>
    <row r="302" spans="1:3" x14ac:dyDescent="0.2">
      <c r="A302" s="3" t="str">
        <f>"CSF3"</f>
        <v>CSF3</v>
      </c>
      <c r="B302" s="3">
        <v>8.08091671135069E-2</v>
      </c>
      <c r="C302" s="3">
        <v>0.69607332366117702</v>
      </c>
    </row>
    <row r="303" spans="1:3" x14ac:dyDescent="0.2">
      <c r="A303" s="3" t="str">
        <f>"EMP1"</f>
        <v>EMP1</v>
      </c>
      <c r="B303" s="3">
        <v>7.9568888967206403E-2</v>
      </c>
      <c r="C303" s="3">
        <v>0.69071091950813501</v>
      </c>
    </row>
    <row r="304" spans="1:3" x14ac:dyDescent="0.2">
      <c r="A304" s="3" t="str">
        <f>"ECM1"</f>
        <v>ECM1</v>
      </c>
      <c r="B304" s="3">
        <v>7.9368235410727406E-2</v>
      </c>
      <c r="C304" s="3">
        <v>0.68983946654734096</v>
      </c>
    </row>
    <row r="305" spans="1:3" x14ac:dyDescent="0.2">
      <c r="A305" s="3" t="str">
        <f>"SLCO4A1"</f>
        <v>SLCO4A1</v>
      </c>
      <c r="B305" s="3">
        <v>7.7535162156202597E-2</v>
      </c>
      <c r="C305" s="3">
        <v>0.68182673239528402</v>
      </c>
    </row>
    <row r="306" spans="1:3" x14ac:dyDescent="0.2">
      <c r="A306" s="3" t="str">
        <f>"IDO1"</f>
        <v>IDO1</v>
      </c>
      <c r="B306" s="3">
        <v>7.5227312457278206E-2</v>
      </c>
      <c r="C306" s="3">
        <v>0.67160272282606504</v>
      </c>
    </row>
    <row r="307" spans="1:3" x14ac:dyDescent="0.2">
      <c r="A307" s="3" t="str">
        <f>"CPA4"</f>
        <v>CPA4</v>
      </c>
      <c r="B307" s="3">
        <v>7.4887796259500802E-2</v>
      </c>
      <c r="C307" s="3">
        <v>0.67008546896696397</v>
      </c>
    </row>
    <row r="308" spans="1:3" x14ac:dyDescent="0.2">
      <c r="A308" s="3" t="str">
        <f>"KRT6B"</f>
        <v>KRT6B</v>
      </c>
      <c r="B308" s="3">
        <v>7.2351213440043097E-2</v>
      </c>
      <c r="C308" s="3">
        <v>0.65863921458574903</v>
      </c>
    </row>
    <row r="309" spans="1:3" x14ac:dyDescent="0.2">
      <c r="A309" s="3" t="str">
        <f>"A2ML1"</f>
        <v>A2ML1</v>
      </c>
      <c r="B309" s="3">
        <v>7.2141585170274594E-2</v>
      </c>
      <c r="C309" s="3">
        <v>0.65768436153573695</v>
      </c>
    </row>
    <row r="310" spans="1:3" x14ac:dyDescent="0.2">
      <c r="A310" s="3" t="str">
        <f>"BCAT1"</f>
        <v>BCAT1</v>
      </c>
      <c r="B310" s="3">
        <v>7.1884744165949602E-2</v>
      </c>
      <c r="C310" s="3">
        <v>0.65651256215824305</v>
      </c>
    </row>
    <row r="311" spans="1:3" x14ac:dyDescent="0.2">
      <c r="A311" s="3" t="str">
        <f>"NELL2"</f>
        <v>NELL2</v>
      </c>
      <c r="B311" s="3">
        <v>7.07459395883107E-2</v>
      </c>
      <c r="C311" s="3">
        <v>-0.65129153610990198</v>
      </c>
    </row>
    <row r="312" spans="1:3" x14ac:dyDescent="0.2">
      <c r="A312" s="3" t="str">
        <f>"CYP1B1"</f>
        <v>CYP1B1</v>
      </c>
      <c r="B312" s="3">
        <v>6.9078711621840302E-2</v>
      </c>
      <c r="C312" s="3">
        <v>0.64357147905541201</v>
      </c>
    </row>
    <row r="313" spans="1:3" x14ac:dyDescent="0.2">
      <c r="A313" s="3" t="str">
        <f>"NCCRP1"</f>
        <v>NCCRP1</v>
      </c>
      <c r="B313" s="3">
        <v>6.8593787658827399E-2</v>
      </c>
      <c r="C313" s="3">
        <v>0.64130860492249098</v>
      </c>
    </row>
    <row r="314" spans="1:3" x14ac:dyDescent="0.2">
      <c r="A314" s="3" t="str">
        <f>"LYPD3"</f>
        <v>LYPD3</v>
      </c>
      <c r="B314" s="3">
        <v>6.6509638065552906E-2</v>
      </c>
      <c r="C314" s="3">
        <v>0.63149071170599902</v>
      </c>
    </row>
    <row r="315" spans="1:3" x14ac:dyDescent="0.2">
      <c r="A315" s="3" t="str">
        <f>"SAA2-SAA4"</f>
        <v>SAA2-SAA4</v>
      </c>
      <c r="B315" s="3">
        <v>6.2034671185468397E-2</v>
      </c>
      <c r="C315" s="3">
        <v>0.60987652512269197</v>
      </c>
    </row>
    <row r="316" spans="1:3" x14ac:dyDescent="0.2">
      <c r="A316" s="3" t="str">
        <f>"PROS1"</f>
        <v>PROS1</v>
      </c>
      <c r="B316" s="3">
        <v>6.0466891973456997E-2</v>
      </c>
      <c r="C316" s="3">
        <v>-0.60212061700280295</v>
      </c>
    </row>
    <row r="317" spans="1:3" x14ac:dyDescent="0.2">
      <c r="A317" s="3" t="str">
        <f>"TP63"</f>
        <v>TP63</v>
      </c>
      <c r="B317" s="3">
        <v>5.9217328250847703E-2</v>
      </c>
      <c r="C317" s="3">
        <v>-0.59586665042851505</v>
      </c>
    </row>
    <row r="318" spans="1:3" x14ac:dyDescent="0.2">
      <c r="A318" s="3" t="str">
        <f>"HSPB8"</f>
        <v>HSPB8</v>
      </c>
      <c r="B318" s="3">
        <v>5.8342105681868303E-2</v>
      </c>
      <c r="C318" s="3">
        <v>0.59144685212320303</v>
      </c>
    </row>
    <row r="319" spans="1:3" x14ac:dyDescent="0.2">
      <c r="A319" s="3" t="str">
        <f>"TPSAB1"</f>
        <v>TPSAB1</v>
      </c>
      <c r="B319" s="3">
        <v>5.7998549055388503E-2</v>
      </c>
      <c r="C319" s="3">
        <v>0.58970286719155196</v>
      </c>
    </row>
    <row r="320" spans="1:3" x14ac:dyDescent="0.2">
      <c r="A320" s="3" t="str">
        <f>"PRSS27"</f>
        <v>PRSS27</v>
      </c>
      <c r="B320" s="3">
        <v>5.7302980152766199E-2</v>
      </c>
      <c r="C320" s="3">
        <v>0.586156086982346</v>
      </c>
    </row>
    <row r="321" spans="1:3" x14ac:dyDescent="0.2">
      <c r="A321" s="3" t="str">
        <f>"SEC14L3"</f>
        <v>SEC14L3</v>
      </c>
      <c r="B321" s="3">
        <v>5.6141787014795698E-2</v>
      </c>
      <c r="C321" s="3">
        <v>-0.58018672944969896</v>
      </c>
    </row>
    <row r="322" spans="1:3" x14ac:dyDescent="0.2">
      <c r="A322" s="3" t="str">
        <f>"IVL"</f>
        <v>IVL</v>
      </c>
      <c r="B322" s="3">
        <v>5.5689332063096501E-2</v>
      </c>
      <c r="C322" s="3">
        <v>0.57784409472898901</v>
      </c>
    </row>
    <row r="323" spans="1:3" x14ac:dyDescent="0.2">
      <c r="A323" s="3" t="str">
        <f>"RYR3"</f>
        <v>RYR3</v>
      </c>
      <c r="B323" s="3">
        <v>5.5635851786572599E-2</v>
      </c>
      <c r="C323" s="3">
        <v>-0.57756656684577301</v>
      </c>
    </row>
    <row r="324" spans="1:3" x14ac:dyDescent="0.2">
      <c r="A324" s="3" t="str">
        <f>"SLC23A1"</f>
        <v>SLC23A1</v>
      </c>
      <c r="B324" s="3">
        <v>5.5532756029099399E-2</v>
      </c>
      <c r="C324" s="3">
        <v>-0.57703119018562499</v>
      </c>
    </row>
    <row r="325" spans="1:3" x14ac:dyDescent="0.2">
      <c r="A325" s="3" t="str">
        <f>"LCN2"</f>
        <v>LCN2</v>
      </c>
      <c r="B325" s="3">
        <v>5.5035404959753099E-2</v>
      </c>
      <c r="C325" s="3">
        <v>0.57444143454093599</v>
      </c>
    </row>
    <row r="326" spans="1:3" x14ac:dyDescent="0.2">
      <c r="A326" s="3" t="str">
        <f>"FGF14"</f>
        <v>FGF14</v>
      </c>
      <c r="B326" s="3">
        <v>5.4654890256495697E-2</v>
      </c>
      <c r="C326" s="3">
        <v>-0.57245214650622001</v>
      </c>
    </row>
    <row r="327" spans="1:3" x14ac:dyDescent="0.2">
      <c r="A327" s="3" t="str">
        <f>"TMPRSS11E"</f>
        <v>TMPRSS11E</v>
      </c>
      <c r="B327" s="3">
        <v>5.43743599703089E-2</v>
      </c>
      <c r="C327" s="3">
        <v>0.57098112751901398</v>
      </c>
    </row>
    <row r="328" spans="1:3" x14ac:dyDescent="0.2">
      <c r="A328" s="3" t="str">
        <f>"HSD17B13"</f>
        <v>HSD17B13</v>
      </c>
      <c r="B328" s="3">
        <v>5.4134498067092203E-2</v>
      </c>
      <c r="C328" s="3">
        <v>-0.56972034952134598</v>
      </c>
    </row>
    <row r="329" spans="1:3" x14ac:dyDescent="0.2">
      <c r="A329" s="3" t="str">
        <f>"STC1"</f>
        <v>STC1</v>
      </c>
      <c r="B329" s="3">
        <v>5.3346824906693402E-2</v>
      </c>
      <c r="C329" s="3">
        <v>0.56556036094284901</v>
      </c>
    </row>
    <row r="330" spans="1:3" x14ac:dyDescent="0.2">
      <c r="A330" s="3" t="str">
        <f>"FHOD3"</f>
        <v>FHOD3</v>
      </c>
      <c r="B330" s="3">
        <v>5.2210187156529399E-2</v>
      </c>
      <c r="C330" s="3">
        <v>-0.55950284587030097</v>
      </c>
    </row>
    <row r="331" spans="1:3" x14ac:dyDescent="0.2">
      <c r="A331" s="3" t="str">
        <f>"TGM3"</f>
        <v>TGM3</v>
      </c>
      <c r="B331" s="3">
        <v>5.0135669845250599E-2</v>
      </c>
      <c r="C331" s="3">
        <v>0.54827454827925504</v>
      </c>
    </row>
    <row r="332" spans="1:3" x14ac:dyDescent="0.2">
      <c r="A332" s="3" t="str">
        <f>"SCGB1A1"</f>
        <v>SCGB1A1</v>
      </c>
      <c r="B332" s="3">
        <v>4.8399549028319701E-2</v>
      </c>
      <c r="C332" s="3">
        <v>-0.53869796182960505</v>
      </c>
    </row>
    <row r="333" spans="1:3" x14ac:dyDescent="0.2">
      <c r="A333" s="3" t="str">
        <f>"MS4A1"</f>
        <v>MS4A1</v>
      </c>
      <c r="B333" s="3">
        <v>4.7867409217899101E-2</v>
      </c>
      <c r="C333" s="3">
        <v>0.53572835836240296</v>
      </c>
    </row>
    <row r="334" spans="1:3" x14ac:dyDescent="0.2">
      <c r="A334" s="3" t="str">
        <f>"ISLR"</f>
        <v>ISLR</v>
      </c>
      <c r="B334" s="3">
        <v>4.7418716042359199E-2</v>
      </c>
      <c r="C334" s="3">
        <v>-0.53321157687138998</v>
      </c>
    </row>
    <row r="335" spans="1:3" x14ac:dyDescent="0.2">
      <c r="A335" s="3" t="str">
        <f>"RHCG"</f>
        <v>RHCG</v>
      </c>
      <c r="B335" s="3">
        <v>4.5259561585173497E-2</v>
      </c>
      <c r="C335" s="3">
        <v>0.52093057260970099</v>
      </c>
    </row>
    <row r="336" spans="1:3" x14ac:dyDescent="0.2">
      <c r="A336" s="3" t="str">
        <f>"CDSN"</f>
        <v>CDSN</v>
      </c>
      <c r="B336" s="3">
        <v>4.4821856159130903E-2</v>
      </c>
      <c r="C336" s="3">
        <v>0.51840549179136497</v>
      </c>
    </row>
    <row r="337" spans="1:3" x14ac:dyDescent="0.2">
      <c r="A337" s="3" t="str">
        <f>"CD177"</f>
        <v>CD177</v>
      </c>
      <c r="B337" s="3">
        <v>4.4493919311808697E-2</v>
      </c>
      <c r="C337" s="3">
        <v>0.51650556643254597</v>
      </c>
    </row>
    <row r="338" spans="1:3" x14ac:dyDescent="0.2">
      <c r="A338" s="3" t="str">
        <f>"DKK3"</f>
        <v>DKK3</v>
      </c>
      <c r="B338" s="3">
        <v>4.3354086380652898E-2</v>
      </c>
      <c r="C338" s="3">
        <v>-0.50984679567415103</v>
      </c>
    </row>
    <row r="339" spans="1:3" x14ac:dyDescent="0.2">
      <c r="A339" s="3" t="str">
        <f>"RGPD2"</f>
        <v>RGPD2</v>
      </c>
      <c r="B339" s="3">
        <v>4.3264375751231599E-2</v>
      </c>
      <c r="C339" s="3">
        <v>0.509319021172144</v>
      </c>
    </row>
    <row r="340" spans="1:3" x14ac:dyDescent="0.2">
      <c r="A340" s="3" t="str">
        <f>"THBS1"</f>
        <v>THBS1</v>
      </c>
      <c r="B340" s="3">
        <v>4.2554994206079298E-2</v>
      </c>
      <c r="C340" s="3">
        <v>0.50512625530294997</v>
      </c>
    </row>
    <row r="341" spans="1:3" x14ac:dyDescent="0.2">
      <c r="A341" s="3" t="str">
        <f>"RGPD1"</f>
        <v>RGPD1</v>
      </c>
      <c r="B341" s="3">
        <v>4.1718321758528298E-2</v>
      </c>
      <c r="C341" s="3">
        <v>0.50013596909763003</v>
      </c>
    </row>
    <row r="342" spans="1:3" x14ac:dyDescent="0.2">
      <c r="A342" s="3" t="str">
        <f>"KRT14"</f>
        <v>KRT14</v>
      </c>
      <c r="B342" s="3">
        <v>4.15134931161091E-2</v>
      </c>
      <c r="C342" s="3">
        <v>0.49890667439511499</v>
      </c>
    </row>
    <row r="343" spans="1:3" x14ac:dyDescent="0.2">
      <c r="A343" s="3" t="str">
        <f>"TMEM265"</f>
        <v>TMEM265</v>
      </c>
      <c r="B343" s="3">
        <v>4.1213179763703402E-2</v>
      </c>
      <c r="C343" s="3">
        <v>0.49709882497017899</v>
      </c>
    </row>
    <row r="344" spans="1:3" x14ac:dyDescent="0.2">
      <c r="A344" s="3" t="str">
        <f>"RNASE1"</f>
        <v>RNASE1</v>
      </c>
      <c r="B344" s="3">
        <v>4.0348467726115902E-2</v>
      </c>
      <c r="C344" s="3">
        <v>0.49185625435219299</v>
      </c>
    </row>
    <row r="345" spans="1:3" x14ac:dyDescent="0.2">
      <c r="A345" s="3" t="str">
        <f>"IGKC"</f>
        <v>IGKC</v>
      </c>
      <c r="B345" s="3">
        <v>4.0019123432487903E-2</v>
      </c>
      <c r="C345" s="3">
        <v>0.48984475333740901</v>
      </c>
    </row>
    <row r="346" spans="1:3" x14ac:dyDescent="0.2">
      <c r="A346" s="3" t="str">
        <f>"SLC5A5"</f>
        <v>SLC5A5</v>
      </c>
      <c r="B346" s="3">
        <v>3.9881795187062703E-2</v>
      </c>
      <c r="C346" s="3">
        <v>0.48900356387716098</v>
      </c>
    </row>
    <row r="347" spans="1:3" x14ac:dyDescent="0.2">
      <c r="A347" s="3" t="str">
        <f>"OXTR"</f>
        <v>OXTR</v>
      </c>
      <c r="B347" s="3">
        <v>3.9838065372920499E-2</v>
      </c>
      <c r="C347" s="3">
        <v>-0.48873539766372398</v>
      </c>
    </row>
    <row r="348" spans="1:3" x14ac:dyDescent="0.2">
      <c r="A348" s="3" t="str">
        <f>"CORO2B"</f>
        <v>CORO2B</v>
      </c>
      <c r="B348" s="3">
        <v>3.9631838887771699E-2</v>
      </c>
      <c r="C348" s="3">
        <v>-0.487468757842143</v>
      </c>
    </row>
    <row r="349" spans="1:3" x14ac:dyDescent="0.2">
      <c r="A349" s="3" t="str">
        <f>"SLURP2"</f>
        <v>SLURP2</v>
      </c>
      <c r="B349" s="3">
        <v>3.9616169234340401E-2</v>
      </c>
      <c r="C349" s="3">
        <v>0.48737238051165999</v>
      </c>
    </row>
    <row r="350" spans="1:3" x14ac:dyDescent="0.2">
      <c r="A350" s="3" t="str">
        <f>"MUC2"</f>
        <v>MUC2</v>
      </c>
      <c r="B350" s="3">
        <v>3.9100009837207399E-2</v>
      </c>
      <c r="C350" s="3">
        <v>-0.484186981454379</v>
      </c>
    </row>
    <row r="351" spans="1:3" x14ac:dyDescent="0.2">
      <c r="A351" s="3" t="str">
        <f>"GJA4"</f>
        <v>GJA4</v>
      </c>
      <c r="B351" s="3">
        <v>3.8912253729574603E-2</v>
      </c>
      <c r="C351" s="3">
        <v>-0.48302306280974</v>
      </c>
    </row>
    <row r="352" spans="1:3" x14ac:dyDescent="0.2">
      <c r="A352" s="3" t="str">
        <f>"TMPRSS11A"</f>
        <v>TMPRSS11A</v>
      </c>
      <c r="B352" s="3">
        <v>3.8537258927340598E-2</v>
      </c>
      <c r="C352" s="3">
        <v>0.48068999773175403</v>
      </c>
    </row>
    <row r="353" spans="1:3" x14ac:dyDescent="0.2">
      <c r="A353" s="3" t="str">
        <f>"SCGB3A1"</f>
        <v>SCGB3A1</v>
      </c>
      <c r="B353" s="3">
        <v>3.7995672432335599E-2</v>
      </c>
      <c r="C353" s="3">
        <v>-0.47730033843875203</v>
      </c>
    </row>
    <row r="354" spans="1:3" x14ac:dyDescent="0.2">
      <c r="A354" s="3" t="str">
        <f>"CGREF1"</f>
        <v>CGREF1</v>
      </c>
      <c r="B354" s="3">
        <v>3.6392513326246399E-2</v>
      </c>
      <c r="C354" s="3">
        <v>-0.46712240660079402</v>
      </c>
    </row>
    <row r="355" spans="1:3" x14ac:dyDescent="0.2">
      <c r="A355" s="3" t="str">
        <f>"TBC1D3L"</f>
        <v>TBC1D3L</v>
      </c>
      <c r="B355" s="3">
        <v>3.5707109774677698E-2</v>
      </c>
      <c r="C355" s="3">
        <v>0.462702689859602</v>
      </c>
    </row>
    <row r="356" spans="1:3" x14ac:dyDescent="0.2">
      <c r="A356" s="3" t="str">
        <f>"LY6D"</f>
        <v>LY6D</v>
      </c>
      <c r="B356" s="3">
        <v>3.5706776178543599E-2</v>
      </c>
      <c r="C356" s="3">
        <v>0.46270052843866799</v>
      </c>
    </row>
    <row r="357" spans="1:3" x14ac:dyDescent="0.2">
      <c r="A357" s="3" t="str">
        <f>"UCA1"</f>
        <v>UCA1</v>
      </c>
      <c r="B357" s="3">
        <v>3.5507360946436799E-2</v>
      </c>
      <c r="C357" s="3">
        <v>0.46140667428967203</v>
      </c>
    </row>
    <row r="358" spans="1:3" x14ac:dyDescent="0.2">
      <c r="A358" s="3" t="str">
        <f>"CLEC12A"</f>
        <v>CLEC12A</v>
      </c>
      <c r="B358" s="3">
        <v>3.5187994753217398E-2</v>
      </c>
      <c r="C358" s="3">
        <v>0.459326957085051</v>
      </c>
    </row>
    <row r="359" spans="1:3" x14ac:dyDescent="0.2">
      <c r="A359" s="3" t="str">
        <f>"TPSB2"</f>
        <v>TPSB2</v>
      </c>
      <c r="B359" s="3">
        <v>3.5054184848085597E-2</v>
      </c>
      <c r="C359" s="3">
        <v>0.458452780545134</v>
      </c>
    </row>
    <row r="360" spans="1:3" x14ac:dyDescent="0.2">
      <c r="A360" s="3" t="str">
        <f>"MAL"</f>
        <v>MAL</v>
      </c>
      <c r="B360" s="3">
        <v>3.4569068412708299E-2</v>
      </c>
      <c r="C360" s="3">
        <v>0.45526945433659899</v>
      </c>
    </row>
    <row r="361" spans="1:3" x14ac:dyDescent="0.2">
      <c r="A361" s="3" t="str">
        <f>"TSPAN11"</f>
        <v>TSPAN11</v>
      </c>
      <c r="B361" s="3">
        <v>3.3804720439245997E-2</v>
      </c>
      <c r="C361" s="3">
        <v>-0.45020814645134899</v>
      </c>
    </row>
    <row r="362" spans="1:3" x14ac:dyDescent="0.2">
      <c r="A362" s="3" t="str">
        <f>"TMPRSS11B"</f>
        <v>TMPRSS11B</v>
      </c>
      <c r="B362" s="3">
        <v>3.3731314029087002E-2</v>
      </c>
      <c r="C362" s="3">
        <v>0.44971907090478003</v>
      </c>
    </row>
    <row r="363" spans="1:3" x14ac:dyDescent="0.2">
      <c r="A363" s="3" t="str">
        <f>"POSTN"</f>
        <v>POSTN</v>
      </c>
      <c r="B363" s="3">
        <v>3.3413556971592699E-2</v>
      </c>
      <c r="C363" s="3">
        <v>-0.447595828026284</v>
      </c>
    </row>
    <row r="364" spans="1:3" x14ac:dyDescent="0.2">
      <c r="A364" s="3" t="str">
        <f>"SCEL"</f>
        <v>SCEL</v>
      </c>
      <c r="B364" s="3">
        <v>3.3394088698270097E-2</v>
      </c>
      <c r="C364" s="3">
        <v>0.44746541408116602</v>
      </c>
    </row>
    <row r="365" spans="1:3" x14ac:dyDescent="0.2">
      <c r="A365" s="3" t="str">
        <f>"SSUH2"</f>
        <v>SSUH2</v>
      </c>
      <c r="B365" s="3">
        <v>3.2679240461728903E-2</v>
      </c>
      <c r="C365" s="3">
        <v>-0.44265018684316498</v>
      </c>
    </row>
    <row r="366" spans="1:3" x14ac:dyDescent="0.2">
      <c r="A366" s="3" t="str">
        <f>"GSTA2"</f>
        <v>GSTA2</v>
      </c>
      <c r="B366" s="3">
        <v>3.2084342446228903E-2</v>
      </c>
      <c r="C366" s="3">
        <v>-0.43860264502631702</v>
      </c>
    </row>
    <row r="367" spans="1:3" x14ac:dyDescent="0.2">
      <c r="A367" s="3" t="str">
        <f>"CACNA1H"</f>
        <v>CACNA1H</v>
      </c>
      <c r="B367" s="3">
        <v>3.1966018847305398E-2</v>
      </c>
      <c r="C367" s="3">
        <v>-0.43779313833854799</v>
      </c>
    </row>
    <row r="368" spans="1:3" x14ac:dyDescent="0.2">
      <c r="A368" s="3" t="str">
        <f>"PKD1P1"</f>
        <v>PKD1P1</v>
      </c>
      <c r="B368" s="3">
        <v>3.1150049386886799E-2</v>
      </c>
      <c r="C368" s="3">
        <v>-0.43216943132020702</v>
      </c>
    </row>
    <row r="369" spans="1:3" x14ac:dyDescent="0.2">
      <c r="A369" s="3" t="str">
        <f>"TRIM31"</f>
        <v>TRIM31</v>
      </c>
      <c r="B369" s="3">
        <v>3.1089551383192901E-2</v>
      </c>
      <c r="C369" s="3">
        <v>0.43174955887598498</v>
      </c>
    </row>
    <row r="370" spans="1:3" x14ac:dyDescent="0.2">
      <c r="A370" s="3" t="str">
        <f>"IGHG2"</f>
        <v>IGHG2</v>
      </c>
      <c r="B370" s="3">
        <v>3.0842096792763798E-2</v>
      </c>
      <c r="C370" s="3">
        <v>0.430027889560196</v>
      </c>
    </row>
    <row r="371" spans="1:3" x14ac:dyDescent="0.2">
      <c r="A371" s="3" t="str">
        <f>"CPA3"</f>
        <v>CPA3</v>
      </c>
      <c r="B371" s="3">
        <v>3.03321494638173E-2</v>
      </c>
      <c r="C371" s="3">
        <v>0.42645800265915201</v>
      </c>
    </row>
    <row r="372" spans="1:3" x14ac:dyDescent="0.2">
      <c r="A372" s="3" t="str">
        <f>"KRT13"</f>
        <v>KRT13</v>
      </c>
      <c r="B372" s="3">
        <v>3.00702479306687E-2</v>
      </c>
      <c r="C372" s="3">
        <v>0.424612895260714</v>
      </c>
    </row>
    <row r="373" spans="1:3" x14ac:dyDescent="0.2">
      <c r="A373" s="3" t="str">
        <f>"APOE"</f>
        <v>APOE</v>
      </c>
      <c r="B373" s="3">
        <v>2.9937279169728399E-2</v>
      </c>
      <c r="C373" s="3">
        <v>0.42367304925410099</v>
      </c>
    </row>
    <row r="374" spans="1:3" x14ac:dyDescent="0.2">
      <c r="A374" s="3" t="str">
        <f>"IGHA1"</f>
        <v>IGHA1</v>
      </c>
      <c r="B374" s="3">
        <v>2.9765674220216601E-2</v>
      </c>
      <c r="C374" s="3">
        <v>0.42245702558668402</v>
      </c>
    </row>
    <row r="375" spans="1:3" x14ac:dyDescent="0.2">
      <c r="A375" s="3" t="str">
        <f>"MYCT1"</f>
        <v>MYCT1</v>
      </c>
      <c r="B375" s="3">
        <v>2.96832399412299E-2</v>
      </c>
      <c r="C375" s="3">
        <v>-0.42187163509797598</v>
      </c>
    </row>
    <row r="376" spans="1:3" x14ac:dyDescent="0.2">
      <c r="A376" s="3" t="str">
        <f>"BPIFB2"</f>
        <v>BPIFB2</v>
      </c>
      <c r="B376" s="3">
        <v>2.8708923006082999E-2</v>
      </c>
      <c r="C376" s="3">
        <v>-0.41489015084356701</v>
      </c>
    </row>
    <row r="377" spans="1:3" x14ac:dyDescent="0.2">
      <c r="A377" s="3" t="str">
        <f>"KCNJ16"</f>
        <v>KCNJ16</v>
      </c>
      <c r="B377" s="3">
        <v>2.8006625518743899E-2</v>
      </c>
      <c r="C377" s="3">
        <v>-0.40978406575389797</v>
      </c>
    </row>
    <row r="378" spans="1:3" x14ac:dyDescent="0.2">
      <c r="A378" s="3" t="str">
        <f>"OSBPL6"</f>
        <v>OSBPL6</v>
      </c>
      <c r="B378" s="3">
        <v>2.7994691464153201E-2</v>
      </c>
      <c r="C378" s="3">
        <v>-0.409696748799451</v>
      </c>
    </row>
    <row r="379" spans="1:3" x14ac:dyDescent="0.2">
      <c r="A379" s="3" t="str">
        <f>"ADGRF5"</f>
        <v>ADGRF5</v>
      </c>
      <c r="B379" s="3">
        <v>2.7887443845640701E-2</v>
      </c>
      <c r="C379" s="3">
        <v>-0.40891122194268298</v>
      </c>
    </row>
    <row r="380" spans="1:3" x14ac:dyDescent="0.2">
      <c r="A380" s="3" t="str">
        <f>"UBD"</f>
        <v>UBD</v>
      </c>
      <c r="B380" s="3">
        <v>2.7593833799350299E-2</v>
      </c>
      <c r="C380" s="3">
        <v>0.40675293649696898</v>
      </c>
    </row>
    <row r="381" spans="1:3" x14ac:dyDescent="0.2">
      <c r="A381" s="3" t="str">
        <f>"MUC5B"</f>
        <v>MUC5B</v>
      </c>
      <c r="B381" s="3">
        <v>2.74607798390816E-2</v>
      </c>
      <c r="C381" s="3">
        <v>0.40577109600210998</v>
      </c>
    </row>
    <row r="382" spans="1:3" x14ac:dyDescent="0.2">
      <c r="A382" s="3" t="str">
        <f>"DUOXA2"</f>
        <v>DUOXA2</v>
      </c>
      <c r="B382" s="3">
        <v>2.69042897010748E-2</v>
      </c>
      <c r="C382" s="3">
        <v>0.40163859598812501</v>
      </c>
    </row>
    <row r="383" spans="1:3" x14ac:dyDescent="0.2">
      <c r="A383" s="3" t="str">
        <f>"DUOX2"</f>
        <v>DUOX2</v>
      </c>
      <c r="B383" s="3">
        <v>2.5811360896843698E-2</v>
      </c>
      <c r="C383" s="3">
        <v>0.39339616913141301</v>
      </c>
    </row>
    <row r="384" spans="1:3" x14ac:dyDescent="0.2">
      <c r="A384" s="3" t="str">
        <f>"FOXI2"</f>
        <v>FOXI2</v>
      </c>
      <c r="B384" s="3">
        <v>2.5673419705293299E-2</v>
      </c>
      <c r="C384" s="3">
        <v>-0.39234356612356203</v>
      </c>
    </row>
    <row r="385" spans="1:3" x14ac:dyDescent="0.2">
      <c r="A385" s="3" t="str">
        <f>"CLCNKB"</f>
        <v>CLCNKB</v>
      </c>
      <c r="B385" s="3">
        <v>2.4543737469991399E-2</v>
      </c>
      <c r="C385" s="3">
        <v>-0.383614507851475</v>
      </c>
    </row>
    <row r="386" spans="1:3" x14ac:dyDescent="0.2">
      <c r="A386" s="3" t="str">
        <f>"HLA-DQA1"</f>
        <v>HLA-DQA1</v>
      </c>
      <c r="B386" s="3">
        <v>2.3806128729985099E-2</v>
      </c>
      <c r="C386" s="3">
        <v>0.37780618526680698</v>
      </c>
    </row>
    <row r="387" spans="1:3" x14ac:dyDescent="0.2">
      <c r="A387" s="3" t="str">
        <f>"FCGBP"</f>
        <v>FCGBP</v>
      </c>
      <c r="B387" s="3">
        <v>2.35356960152386E-2</v>
      </c>
      <c r="C387" s="3">
        <v>0.37565415596844098</v>
      </c>
    </row>
    <row r="388" spans="1:3" x14ac:dyDescent="0.2">
      <c r="A388" s="3" t="str">
        <f>"IGLC1"</f>
        <v>IGLC1</v>
      </c>
      <c r="B388" s="3">
        <v>2.3467799812013801E-2</v>
      </c>
      <c r="C388" s="3">
        <v>0.37511191765613999</v>
      </c>
    </row>
    <row r="389" spans="1:3" x14ac:dyDescent="0.2">
      <c r="A389" s="3" t="str">
        <f>"SPINK7"</f>
        <v>SPINK7</v>
      </c>
      <c r="B389" s="3">
        <v>2.3275988791709199E-2</v>
      </c>
      <c r="C389" s="3">
        <v>0.37357580809607999</v>
      </c>
    </row>
    <row r="390" spans="1:3" x14ac:dyDescent="0.2">
      <c r="A390" s="3" t="str">
        <f>"BPIFA1"</f>
        <v>BPIFA1</v>
      </c>
      <c r="B390" s="3">
        <v>2.2723210641173198E-2</v>
      </c>
      <c r="C390" s="3">
        <v>0.36911315376051101</v>
      </c>
    </row>
    <row r="391" spans="1:3" x14ac:dyDescent="0.2">
      <c r="A391" s="3" t="str">
        <f>"CRNN"</f>
        <v>CRNN</v>
      </c>
      <c r="B391" s="3">
        <v>2.2105503493927599E-2</v>
      </c>
      <c r="C391" s="3">
        <v>0.36406160591603598</v>
      </c>
    </row>
    <row r="392" spans="1:3" x14ac:dyDescent="0.2">
      <c r="A392" s="3" t="str">
        <f>"IGLC2"</f>
        <v>IGLC2</v>
      </c>
      <c r="B392" s="3">
        <v>2.1875891764355501E-2</v>
      </c>
      <c r="C392" s="3">
        <v>0.36216590104834501</v>
      </c>
    </row>
    <row r="393" spans="1:3" x14ac:dyDescent="0.2">
      <c r="A393" s="3" t="str">
        <f>"COL28A1"</f>
        <v>COL28A1</v>
      </c>
      <c r="B393" s="3">
        <v>2.18613313556421E-2</v>
      </c>
      <c r="C393" s="3">
        <v>-0.36204535370441199</v>
      </c>
    </row>
    <row r="394" spans="1:3" x14ac:dyDescent="0.2">
      <c r="A394" s="3" t="str">
        <f>"AMY1A"</f>
        <v>AMY1A</v>
      </c>
      <c r="B394" s="3">
        <v>2.0070208397701801E-2</v>
      </c>
      <c r="C394" s="3">
        <v>-0.346897057368312</v>
      </c>
    </row>
    <row r="395" spans="1:3" x14ac:dyDescent="0.2">
      <c r="A395" s="3" t="str">
        <f>"TUBBP5"</f>
        <v>TUBBP5</v>
      </c>
      <c r="B395" s="3">
        <v>1.95510032135617E-2</v>
      </c>
      <c r="C395" s="3">
        <v>-0.34238063921949102</v>
      </c>
    </row>
    <row r="396" spans="1:3" x14ac:dyDescent="0.2">
      <c r="A396" s="3" t="str">
        <f>"CST1"</f>
        <v>CST1</v>
      </c>
      <c r="B396" s="3">
        <v>1.9247820066944699E-2</v>
      </c>
      <c r="C396" s="3">
        <v>0.33971556829694599</v>
      </c>
    </row>
    <row r="397" spans="1:3" x14ac:dyDescent="0.2">
      <c r="A397" s="3" t="str">
        <f>"H3P6"</f>
        <v>H3P6</v>
      </c>
      <c r="B397" s="3">
        <v>1.9071000870451198E-2</v>
      </c>
      <c r="C397" s="3">
        <v>0.33815157755851599</v>
      </c>
    </row>
    <row r="398" spans="1:3" x14ac:dyDescent="0.2">
      <c r="A398" s="3" t="str">
        <f>"MTCO1P12"</f>
        <v>MTCO1P12</v>
      </c>
      <c r="B398" s="3">
        <v>1.8837614481459299E-2</v>
      </c>
      <c r="C398" s="3">
        <v>0.33607609877390898</v>
      </c>
    </row>
    <row r="399" spans="1:3" x14ac:dyDescent="0.2">
      <c r="A399" s="3" t="str">
        <f>"AMY1C"</f>
        <v>AMY1C</v>
      </c>
      <c r="B399" s="3">
        <v>1.8765723938156099E-2</v>
      </c>
      <c r="C399" s="3">
        <v>-0.33543419720144002</v>
      </c>
    </row>
    <row r="400" spans="1:3" x14ac:dyDescent="0.2">
      <c r="A400" s="3" t="str">
        <f>"CYP2A6"</f>
        <v>CYP2A6</v>
      </c>
      <c r="B400" s="3">
        <v>1.7642669037934801E-2</v>
      </c>
      <c r="C400" s="3">
        <v>-0.32524214638605897</v>
      </c>
    </row>
    <row r="401" spans="1:3" x14ac:dyDescent="0.2">
      <c r="A401" s="3" t="str">
        <f>"LGI1"</f>
        <v>LGI1</v>
      </c>
      <c r="B401" s="3">
        <v>1.73141813415119E-2</v>
      </c>
      <c r="C401" s="3">
        <v>0.32220008880245399</v>
      </c>
    </row>
    <row r="402" spans="1:3" x14ac:dyDescent="0.2">
      <c r="A402" s="3" t="str">
        <f>"AP002761.4"</f>
        <v>AP002761.4</v>
      </c>
      <c r="B402" s="3">
        <v>1.7252665816708899E-2</v>
      </c>
      <c r="C402" s="3">
        <v>0.32162720743454998</v>
      </c>
    </row>
    <row r="403" spans="1:3" x14ac:dyDescent="0.2">
      <c r="A403" s="3" t="str">
        <f>"ASCL3"</f>
        <v>ASCL3</v>
      </c>
      <c r="B403" s="3">
        <v>1.7143031182856001E-2</v>
      </c>
      <c r="C403" s="3">
        <v>-0.32060366478955299</v>
      </c>
    </row>
    <row r="404" spans="1:3" x14ac:dyDescent="0.2">
      <c r="A404" s="3" t="str">
        <f>"IGHG3"</f>
        <v>IGHG3</v>
      </c>
      <c r="B404" s="3">
        <v>1.66397440239726E-2</v>
      </c>
      <c r="C404" s="3">
        <v>0.31586244689734799</v>
      </c>
    </row>
    <row r="405" spans="1:3" x14ac:dyDescent="0.2">
      <c r="A405" s="3" t="str">
        <f>"IGHM"</f>
        <v>IGHM</v>
      </c>
      <c r="B405" s="3">
        <v>1.6582755533065499E-2</v>
      </c>
      <c r="C405" s="3">
        <v>0.31532109353149401</v>
      </c>
    </row>
    <row r="406" spans="1:3" x14ac:dyDescent="0.2">
      <c r="A406" s="3" t="str">
        <f>"FLG"</f>
        <v>FLG</v>
      </c>
      <c r="B406" s="3">
        <v>1.61506670425886E-2</v>
      </c>
      <c r="C406" s="3">
        <v>0.31118589726988999</v>
      </c>
    </row>
    <row r="407" spans="1:3" x14ac:dyDescent="0.2">
      <c r="A407" s="3" t="str">
        <f>"HLA-DQB1"</f>
        <v>HLA-DQB1</v>
      </c>
      <c r="B407" s="3">
        <v>1.5831489732476198E-2</v>
      </c>
      <c r="C407" s="3">
        <v>0.308095650077577</v>
      </c>
    </row>
    <row r="408" spans="1:3" x14ac:dyDescent="0.2">
      <c r="A408" s="3" t="str">
        <f>"HLA-DRB5"</f>
        <v>HLA-DRB5</v>
      </c>
      <c r="B408" s="3">
        <v>1.49121259751835E-2</v>
      </c>
      <c r="C408" s="3">
        <v>0.29901602014843498</v>
      </c>
    </row>
    <row r="409" spans="1:3" x14ac:dyDescent="0.2">
      <c r="A409" s="3" t="str">
        <f>"LTF"</f>
        <v>LTF</v>
      </c>
      <c r="B409" s="3">
        <v>1.47859383088097E-2</v>
      </c>
      <c r="C409" s="3">
        <v>0.297748182936308</v>
      </c>
    </row>
    <row r="410" spans="1:3" x14ac:dyDescent="0.2">
      <c r="A410" s="3" t="str">
        <f>"AC011511.4"</f>
        <v>AC011511.4</v>
      </c>
      <c r="B410" s="3">
        <v>1.44826971023153E-2</v>
      </c>
      <c r="C410" s="3">
        <v>0.29467914340118601</v>
      </c>
    </row>
    <row r="411" spans="1:3" x14ac:dyDescent="0.2">
      <c r="A411" s="3" t="str">
        <f>"PAMR1"</f>
        <v>PAMR1</v>
      </c>
      <c r="B411" s="3">
        <v>1.43805639909364E-2</v>
      </c>
      <c r="C411" s="3">
        <v>-0.29363825487754802</v>
      </c>
    </row>
    <row r="412" spans="1:3" x14ac:dyDescent="0.2">
      <c r="A412" s="3" t="str">
        <f>"RPTN"</f>
        <v>RPTN</v>
      </c>
      <c r="B412" s="3">
        <v>1.37117514127873E-2</v>
      </c>
      <c r="C412" s="3">
        <v>0.28672868333566798</v>
      </c>
    </row>
    <row r="413" spans="1:3" x14ac:dyDescent="0.2">
      <c r="A413" s="3" t="str">
        <f>"IGHA2"</f>
        <v>IGHA2</v>
      </c>
      <c r="B413" s="3">
        <v>1.3542001294837401E-2</v>
      </c>
      <c r="C413" s="3">
        <v>0.28494831971150097</v>
      </c>
    </row>
    <row r="414" spans="1:3" x14ac:dyDescent="0.2">
      <c r="A414" s="3" t="str">
        <f>"TPSD1"</f>
        <v>TPSD1</v>
      </c>
      <c r="B414" s="3">
        <v>1.18989328370243E-2</v>
      </c>
      <c r="C414" s="3">
        <v>0.267102948076896</v>
      </c>
    </row>
    <row r="415" spans="1:3" x14ac:dyDescent="0.2">
      <c r="A415" s="3" t="str">
        <f>"IGHG1"</f>
        <v>IGHG1</v>
      </c>
      <c r="B415" s="3">
        <v>1.18125456910536E-2</v>
      </c>
      <c r="C415" s="3">
        <v>0.26613158809785298</v>
      </c>
    </row>
    <row r="416" spans="1:3" x14ac:dyDescent="0.2">
      <c r="A416" s="3" t="str">
        <f>"LINC00689"</f>
        <v>LINC00689</v>
      </c>
      <c r="B416" s="3">
        <v>1.1219346139749301E-2</v>
      </c>
      <c r="C416" s="3">
        <v>-0.25936325529798898</v>
      </c>
    </row>
    <row r="417" spans="1:3" x14ac:dyDescent="0.2">
      <c r="A417" s="3" t="str">
        <f>"ZBTB16"</f>
        <v>ZBTB16</v>
      </c>
      <c r="B417" s="3">
        <v>1.08074126703356E-2</v>
      </c>
      <c r="C417" s="3">
        <v>-0.25455729202543098</v>
      </c>
    </row>
    <row r="418" spans="1:3" x14ac:dyDescent="0.2">
      <c r="A418" s="3" t="str">
        <f>"IGLC3"</f>
        <v>IGLC3</v>
      </c>
      <c r="B418" s="3">
        <v>1.0755475454109599E-2</v>
      </c>
      <c r="C418" s="3">
        <v>0.25394489200656201</v>
      </c>
    </row>
    <row r="419" spans="1:3" x14ac:dyDescent="0.2">
      <c r="A419" s="3" t="str">
        <f>"SYT5"</f>
        <v>SYT5</v>
      </c>
      <c r="B419" s="3">
        <v>1.0746855142728899E-2</v>
      </c>
      <c r="C419" s="3">
        <v>0.25384310557902301</v>
      </c>
    </row>
    <row r="420" spans="1:3" x14ac:dyDescent="0.2">
      <c r="A420" s="3" t="str">
        <f>"ALOX15B"</f>
        <v>ALOX15B</v>
      </c>
      <c r="B420" s="3">
        <v>1.0417934530202301E-2</v>
      </c>
      <c r="C420" s="3">
        <v>-0.24992832972055601</v>
      </c>
    </row>
    <row r="421" spans="1:3" x14ac:dyDescent="0.2">
      <c r="A421" s="3" t="str">
        <f>"COL3A1"</f>
        <v>COL3A1</v>
      </c>
      <c r="B421" s="3">
        <v>1.0333021482367999E-2</v>
      </c>
      <c r="C421" s="3">
        <v>-0.248907705287813</v>
      </c>
    </row>
    <row r="422" spans="1:3" x14ac:dyDescent="0.2">
      <c r="A422" s="3" t="str">
        <f>"CHP2"</f>
        <v>CHP2</v>
      </c>
      <c r="B422" s="3">
        <v>1.00750067428919E-2</v>
      </c>
      <c r="C422" s="3">
        <v>-0.24578045711059701</v>
      </c>
    </row>
    <row r="423" spans="1:3" x14ac:dyDescent="0.2">
      <c r="A423" s="3" t="str">
        <f>"C6"</f>
        <v>C6</v>
      </c>
      <c r="B423" s="3">
        <v>9.9943380671877902E-3</v>
      </c>
      <c r="C423" s="3">
        <v>-0.244794520748042</v>
      </c>
    </row>
    <row r="424" spans="1:3" x14ac:dyDescent="0.2">
      <c r="A424" s="3" t="str">
        <f>"IGHG4"</f>
        <v>IGHG4</v>
      </c>
      <c r="B424" s="3">
        <v>9.9832828275621503E-3</v>
      </c>
      <c r="C424" s="3">
        <v>0.24465909352589699</v>
      </c>
    </row>
    <row r="425" spans="1:3" x14ac:dyDescent="0.2">
      <c r="A425" s="3" t="str">
        <f>"RARRES1"</f>
        <v>RARRES1</v>
      </c>
      <c r="B425" s="3">
        <v>9.6939697764017608E-3</v>
      </c>
      <c r="C425" s="3">
        <v>0.241087950793448</v>
      </c>
    </row>
    <row r="426" spans="1:3" x14ac:dyDescent="0.2">
      <c r="A426" s="3" t="str">
        <f>"AL035078.4"</f>
        <v>AL035078.4</v>
      </c>
      <c r="B426" s="3">
        <v>9.39128555463206E-3</v>
      </c>
      <c r="C426" s="3">
        <v>-0.237294240801562</v>
      </c>
    </row>
    <row r="427" spans="1:3" x14ac:dyDescent="0.2">
      <c r="A427" s="3" t="str">
        <f>"SLC22A16"</f>
        <v>SLC22A16</v>
      </c>
      <c r="B427" s="3">
        <v>9.3409444590898706E-3</v>
      </c>
      <c r="C427" s="3">
        <v>0.23665738957326399</v>
      </c>
    </row>
    <row r="428" spans="1:3" x14ac:dyDescent="0.2">
      <c r="A428" s="3" t="str">
        <f>"RGPD6"</f>
        <v>RGPD6</v>
      </c>
      <c r="B428" s="3">
        <v>9.3407787522044195E-3</v>
      </c>
      <c r="C428" s="3">
        <v>0.236655290431521</v>
      </c>
    </row>
    <row r="429" spans="1:3" x14ac:dyDescent="0.2">
      <c r="A429" s="3" t="str">
        <f>"CES1P1"</f>
        <v>CES1P1</v>
      </c>
      <c r="B429" s="3">
        <v>8.4531692811849295E-3</v>
      </c>
      <c r="C429" s="3">
        <v>-0.22513056326775199</v>
      </c>
    </row>
    <row r="430" spans="1:3" x14ac:dyDescent="0.2">
      <c r="A430" s="3" t="str">
        <f>"LINC01436"</f>
        <v>LINC01436</v>
      </c>
      <c r="B430" s="3">
        <v>8.0431387258178104E-3</v>
      </c>
      <c r="C430" s="3">
        <v>-0.219602588308875</v>
      </c>
    </row>
    <row r="431" spans="1:3" x14ac:dyDescent="0.2">
      <c r="A431" s="3" t="str">
        <f>"CYP1A1"</f>
        <v>CYP1A1</v>
      </c>
      <c r="B431" s="3">
        <v>7.7137174848271699E-3</v>
      </c>
      <c r="C431" s="3">
        <v>0.215058463807934</v>
      </c>
    </row>
    <row r="432" spans="1:3" x14ac:dyDescent="0.2">
      <c r="A432" s="3" t="str">
        <f>"AL133320.2"</f>
        <v>AL133320.2</v>
      </c>
      <c r="B432" s="3">
        <v>7.3500384542159597E-3</v>
      </c>
      <c r="C432" s="3">
        <v>-0.209927570885139</v>
      </c>
    </row>
    <row r="433" spans="1:3" x14ac:dyDescent="0.2">
      <c r="A433" s="3" t="str">
        <f>"FABP5P7"</f>
        <v>FABP5P7</v>
      </c>
      <c r="B433" s="3">
        <v>7.2888434924006399E-3</v>
      </c>
      <c r="C433" s="3">
        <v>0.20905183662652599</v>
      </c>
    </row>
    <row r="434" spans="1:3" x14ac:dyDescent="0.2">
      <c r="A434" s="3" t="str">
        <f>"C1orf141"</f>
        <v>C1orf141</v>
      </c>
      <c r="B434" s="3">
        <v>6.91918574467623E-3</v>
      </c>
      <c r="C434" s="3">
        <v>-0.203681774306358</v>
      </c>
    </row>
    <row r="435" spans="1:3" x14ac:dyDescent="0.2">
      <c r="A435" s="3" t="str">
        <f>"TF"</f>
        <v>TF</v>
      </c>
      <c r="B435" s="3">
        <v>6.6671705920473097E-3</v>
      </c>
      <c r="C435" s="3">
        <v>0.19993805299758999</v>
      </c>
    </row>
    <row r="436" spans="1:3" x14ac:dyDescent="0.2">
      <c r="A436" s="3" t="str">
        <f>"NPIPA8"</f>
        <v>NPIPA8</v>
      </c>
      <c r="B436" s="3">
        <v>6.5610003338657397E-3</v>
      </c>
      <c r="C436" s="3">
        <v>0.19833972411056999</v>
      </c>
    </row>
    <row r="437" spans="1:3" x14ac:dyDescent="0.2">
      <c r="A437" s="3" t="str">
        <f>"XIST"</f>
        <v>XIST</v>
      </c>
      <c r="B437" s="3">
        <v>6.3393374695311401E-3</v>
      </c>
      <c r="C437" s="3">
        <v>0.194960491354492</v>
      </c>
    </row>
    <row r="438" spans="1:3" x14ac:dyDescent="0.2">
      <c r="A438" s="3" t="str">
        <f>"AC005832.4"</f>
        <v>AC005832.4</v>
      </c>
      <c r="B438" s="3">
        <v>6.2756949410253801E-3</v>
      </c>
      <c r="C438" s="3">
        <v>0.19397938904241299</v>
      </c>
    </row>
    <row r="439" spans="1:3" x14ac:dyDescent="0.2">
      <c r="A439" s="3" t="str">
        <f>"NPIPB15"</f>
        <v>NPIPB15</v>
      </c>
      <c r="B439" s="3">
        <v>6.2720551041570002E-3</v>
      </c>
      <c r="C439" s="3">
        <v>0.19392312788375701</v>
      </c>
    </row>
    <row r="440" spans="1:3" x14ac:dyDescent="0.2">
      <c r="A440" s="3" t="str">
        <f>"HLA-DQA2"</f>
        <v>HLA-DQA2</v>
      </c>
      <c r="B440" s="3">
        <v>6.1274174949360596E-3</v>
      </c>
      <c r="C440" s="3">
        <v>0.191674090408536</v>
      </c>
    </row>
    <row r="441" spans="1:3" x14ac:dyDescent="0.2">
      <c r="A441" s="3" t="str">
        <f>"COL1A2"</f>
        <v>COL1A2</v>
      </c>
      <c r="B441" s="3">
        <v>5.6980225930962601E-3</v>
      </c>
      <c r="C441" s="3">
        <v>-0.184836083784299</v>
      </c>
    </row>
    <row r="442" spans="1:3" x14ac:dyDescent="0.2">
      <c r="A442" s="3" t="str">
        <f>"EDN2"</f>
        <v>EDN2</v>
      </c>
      <c r="B442" s="3">
        <v>5.5400577281447903E-3</v>
      </c>
      <c r="C442" s="3">
        <v>0.18225599388646199</v>
      </c>
    </row>
    <row r="443" spans="1:3" x14ac:dyDescent="0.2">
      <c r="A443" s="3" t="str">
        <f>"DNAAF4-CCPG1"</f>
        <v>DNAAF4-CCPG1</v>
      </c>
      <c r="B443" s="3">
        <v>5.3224406476736104E-3</v>
      </c>
      <c r="C443" s="3">
        <v>-0.17864056697992201</v>
      </c>
    </row>
    <row r="444" spans="1:3" x14ac:dyDescent="0.2">
      <c r="A444" s="3" t="str">
        <f>"CXCL10"</f>
        <v>CXCL10</v>
      </c>
      <c r="B444" s="3">
        <v>5.2719466214782998E-3</v>
      </c>
      <c r="C444" s="3">
        <v>0.17779116554730701</v>
      </c>
    </row>
    <row r="445" spans="1:3" x14ac:dyDescent="0.2">
      <c r="A445" s="3" t="str">
        <f>"H2AC18"</f>
        <v>H2AC18</v>
      </c>
      <c r="B445" s="3">
        <v>5.0248874213414596E-3</v>
      </c>
      <c r="C445" s="3">
        <v>0.17357526739097101</v>
      </c>
    </row>
    <row r="446" spans="1:3" x14ac:dyDescent="0.2">
      <c r="A446" s="3" t="str">
        <f>"C1QL2"</f>
        <v>C1QL2</v>
      </c>
      <c r="B446" s="3">
        <v>4.9860311703051304E-3</v>
      </c>
      <c r="C446" s="3">
        <v>-0.17290285698420099</v>
      </c>
    </row>
    <row r="447" spans="1:3" x14ac:dyDescent="0.2">
      <c r="A447" s="3" t="str">
        <f>"SIK1"</f>
        <v>SIK1</v>
      </c>
      <c r="B447" s="3">
        <v>4.7335126180055804E-3</v>
      </c>
      <c r="C447" s="3">
        <v>0.16846762153619399</v>
      </c>
    </row>
    <row r="448" spans="1:3" x14ac:dyDescent="0.2">
      <c r="A448" s="3" t="str">
        <f>"DCT"</f>
        <v>DCT</v>
      </c>
      <c r="B448" s="3">
        <v>4.65240113925102E-3</v>
      </c>
      <c r="C448" s="3">
        <v>-0.16701798952442301</v>
      </c>
    </row>
    <row r="449" spans="1:3" x14ac:dyDescent="0.2">
      <c r="A449" s="3" t="str">
        <f>"U2AF1L5"</f>
        <v>U2AF1L5</v>
      </c>
      <c r="B449" s="3">
        <v>4.2671092770893504E-3</v>
      </c>
      <c r="C449" s="3">
        <v>-0.15995269335546899</v>
      </c>
    </row>
    <row r="450" spans="1:3" x14ac:dyDescent="0.2">
      <c r="A450" s="3" t="str">
        <f>"MTND4P12"</f>
        <v>MTND4P12</v>
      </c>
      <c r="B450" s="3">
        <v>3.8739835103666301E-3</v>
      </c>
      <c r="C450" s="3">
        <v>0.152406524251292</v>
      </c>
    </row>
    <row r="451" spans="1:3" x14ac:dyDescent="0.2">
      <c r="A451" s="3" t="str">
        <f>"AC126755.5"</f>
        <v>AC126755.5</v>
      </c>
      <c r="B451" s="3">
        <v>3.83177523111976E-3</v>
      </c>
      <c r="C451" s="3">
        <v>-0.15157399164996499</v>
      </c>
    </row>
    <row r="452" spans="1:3" x14ac:dyDescent="0.2">
      <c r="A452" s="3" t="str">
        <f>"NOS2"</f>
        <v>NOS2</v>
      </c>
      <c r="B452" s="3">
        <v>3.7556917334043501E-3</v>
      </c>
      <c r="C452" s="3">
        <v>-0.150061624626949</v>
      </c>
    </row>
    <row r="453" spans="1:3" x14ac:dyDescent="0.2">
      <c r="A453" s="3" t="str">
        <f>"JCHAIN"</f>
        <v>JCHAIN</v>
      </c>
      <c r="B453" s="3">
        <v>3.5962545443037099E-3</v>
      </c>
      <c r="C453" s="3">
        <v>0.146841863303385</v>
      </c>
    </row>
    <row r="454" spans="1:3" x14ac:dyDescent="0.2">
      <c r="A454" s="3" t="str">
        <f>"GSTM1"</f>
        <v>GSTM1</v>
      </c>
      <c r="B454" s="3">
        <v>3.5362715121772001E-3</v>
      </c>
      <c r="C454" s="3">
        <v>0.14561210362685001</v>
      </c>
    </row>
    <row r="455" spans="1:3" x14ac:dyDescent="0.2">
      <c r="A455" s="3" t="str">
        <f>"SERPINB11"</f>
        <v>SERPINB11</v>
      </c>
      <c r="B455" s="3">
        <v>3.03226499621074E-3</v>
      </c>
      <c r="C455" s="3">
        <v>-0.13483674225877301</v>
      </c>
    </row>
    <row r="456" spans="1:3" x14ac:dyDescent="0.2">
      <c r="A456" s="3" t="str">
        <f>"HLA-L"</f>
        <v>HLA-L</v>
      </c>
      <c r="B456" s="3">
        <v>3.0143611669226399E-3</v>
      </c>
      <c r="C456" s="3">
        <v>0.13443808514170999</v>
      </c>
    </row>
    <row r="457" spans="1:3" x14ac:dyDescent="0.2">
      <c r="A457" s="3" t="str">
        <f>"AC105052.3"</f>
        <v>AC105052.3</v>
      </c>
      <c r="B457" s="3">
        <v>2.6421621103856598E-3</v>
      </c>
      <c r="C457" s="3">
        <v>0.12586483332229001</v>
      </c>
    </row>
    <row r="458" spans="1:3" x14ac:dyDescent="0.2">
      <c r="A458" s="3" t="str">
        <f>"LGALS7"</f>
        <v>LGALS7</v>
      </c>
      <c r="B458" s="3">
        <v>2.4680873090255099E-3</v>
      </c>
      <c r="C458" s="3">
        <v>0.12164798912186101</v>
      </c>
    </row>
    <row r="459" spans="1:3" x14ac:dyDescent="0.2">
      <c r="A459" s="3" t="str">
        <f>"RPL10P9"</f>
        <v>RPL10P9</v>
      </c>
      <c r="B459" s="3">
        <v>1.9800464098099499E-3</v>
      </c>
      <c r="C459" s="3">
        <v>-0.10895881208137401</v>
      </c>
    </row>
    <row r="460" spans="1:3" x14ac:dyDescent="0.2">
      <c r="A460" s="3" t="str">
        <f>"CD36"</f>
        <v>CD36</v>
      </c>
      <c r="B460" s="3">
        <v>1.92764530800719E-3</v>
      </c>
      <c r="C460" s="3">
        <v>0.107507369997509</v>
      </c>
    </row>
    <row r="461" spans="1:3" x14ac:dyDescent="0.2">
      <c r="A461" s="3" t="str">
        <f>"MTND2P28"</f>
        <v>MTND2P28</v>
      </c>
      <c r="B461" s="3">
        <v>1.8921208936992101E-3</v>
      </c>
      <c r="C461" s="3">
        <v>-0.10651214125927801</v>
      </c>
    </row>
    <row r="462" spans="1:3" x14ac:dyDescent="0.2">
      <c r="A462" s="3" t="str">
        <f>"GATD3A"</f>
        <v>GATD3A</v>
      </c>
      <c r="B462" s="3">
        <v>1.82698731408277E-3</v>
      </c>
      <c r="C462" s="3">
        <v>-0.104662822100001</v>
      </c>
    </row>
    <row r="463" spans="1:3" x14ac:dyDescent="0.2">
      <c r="A463" s="3" t="str">
        <f>"STATH"</f>
        <v>STATH</v>
      </c>
      <c r="B463" s="3">
        <v>1.6524870285202699E-3</v>
      </c>
      <c r="C463" s="3">
        <v>9.9539098794932598E-2</v>
      </c>
    </row>
    <row r="464" spans="1:3" x14ac:dyDescent="0.2">
      <c r="A464" s="3" t="str">
        <f>"LRRC37A4P"</f>
        <v>LRRC37A4P</v>
      </c>
      <c r="B464" s="3">
        <v>1.5480147397026599E-3</v>
      </c>
      <c r="C464" s="3">
        <v>-9.6341237532334395E-2</v>
      </c>
    </row>
    <row r="465" spans="1:3" x14ac:dyDescent="0.2">
      <c r="A465" s="3" t="str">
        <f>"NSFP1"</f>
        <v>NSFP1</v>
      </c>
      <c r="B465" s="3">
        <v>1.4795150502926199E-3</v>
      </c>
      <c r="C465" s="3">
        <v>9.4185569593582999E-2</v>
      </c>
    </row>
    <row r="466" spans="1:3" x14ac:dyDescent="0.2">
      <c r="A466" s="3" t="str">
        <f>"DMBT1"</f>
        <v>DMBT1</v>
      </c>
      <c r="B466" s="3">
        <v>1.4598121889331699E-3</v>
      </c>
      <c r="C466" s="3">
        <v>-9.3556327962606697E-2</v>
      </c>
    </row>
    <row r="467" spans="1:3" x14ac:dyDescent="0.2">
      <c r="A467" s="3" t="str">
        <f>"ARHGEF35"</f>
        <v>ARHGEF35</v>
      </c>
      <c r="B467" s="3">
        <v>1.3541627528578599E-3</v>
      </c>
      <c r="C467" s="3">
        <v>-9.0107327042399404E-2</v>
      </c>
    </row>
    <row r="468" spans="1:3" x14ac:dyDescent="0.2">
      <c r="A468" s="3" t="str">
        <f>"CXCL9"</f>
        <v>CXCL9</v>
      </c>
      <c r="B468" s="3">
        <v>1.2122205136913501E-3</v>
      </c>
      <c r="C468" s="3">
        <v>8.5254142271966996E-2</v>
      </c>
    </row>
    <row r="469" spans="1:3" x14ac:dyDescent="0.2">
      <c r="A469" s="3" t="str">
        <f>"C4B"</f>
        <v>C4B</v>
      </c>
      <c r="B469" s="3">
        <v>1.1858148360355801E-3</v>
      </c>
      <c r="C469" s="3">
        <v>-8.4320488649373998E-2</v>
      </c>
    </row>
    <row r="470" spans="1:3" x14ac:dyDescent="0.2">
      <c r="A470" s="3" t="str">
        <f>"TBC1D3D"</f>
        <v>TBC1D3D</v>
      </c>
      <c r="B470" s="4">
        <v>8.9805810718365797E-4</v>
      </c>
      <c r="C470" s="3">
        <v>7.3379862522109193E-2</v>
      </c>
    </row>
    <row r="471" spans="1:3" x14ac:dyDescent="0.2">
      <c r="A471" s="3" t="str">
        <f>"PEDS1-UBE2V1"</f>
        <v>PEDS1-UBE2V1</v>
      </c>
      <c r="B471" s="4">
        <v>8.8910987487333601E-4</v>
      </c>
      <c r="C471" s="3">
        <v>-7.3013369592275001E-2</v>
      </c>
    </row>
    <row r="472" spans="1:3" x14ac:dyDescent="0.2">
      <c r="A472" s="3" t="str">
        <f>"CU638689.4"</f>
        <v>CU638689.4</v>
      </c>
      <c r="B472" s="4">
        <v>8.6766703949017298E-4</v>
      </c>
      <c r="C472" s="3">
        <v>7.2127557368948395E-2</v>
      </c>
    </row>
    <row r="473" spans="1:3" x14ac:dyDescent="0.2">
      <c r="A473" s="3" t="str">
        <f>"PKD1P5"</f>
        <v>PKD1P5</v>
      </c>
      <c r="B473" s="4">
        <v>8.2541422175784495E-4</v>
      </c>
      <c r="C473" s="3">
        <v>-7.0349440631348806E-2</v>
      </c>
    </row>
    <row r="474" spans="1:3" x14ac:dyDescent="0.2">
      <c r="A474" s="3" t="str">
        <f>"AC010422.6"</f>
        <v>AC010422.6</v>
      </c>
      <c r="B474" s="4">
        <v>7.3928589866550899E-4</v>
      </c>
      <c r="C474" s="3">
        <v>-6.6578021654130001E-2</v>
      </c>
    </row>
    <row r="475" spans="1:3" x14ac:dyDescent="0.2">
      <c r="A475" s="3" t="str">
        <f>"BIVM-ERCC5"</f>
        <v>BIVM-ERCC5</v>
      </c>
      <c r="B475" s="4">
        <v>7.1488847375253699E-4</v>
      </c>
      <c r="C475" s="3">
        <v>-6.5470223323592897E-2</v>
      </c>
    </row>
    <row r="476" spans="1:3" x14ac:dyDescent="0.2">
      <c r="A476" s="3" t="str">
        <f>"PSCA"</f>
        <v>PSCA</v>
      </c>
      <c r="B476" s="4">
        <v>5.7452619423136201E-4</v>
      </c>
      <c r="C476" s="3">
        <v>-5.8692092313479001E-2</v>
      </c>
    </row>
    <row r="477" spans="1:3" x14ac:dyDescent="0.2">
      <c r="A477" s="3" t="str">
        <f>"TBC1D3C"</f>
        <v>TBC1D3C</v>
      </c>
      <c r="B477" s="4">
        <v>5.3215878948660795E-4</v>
      </c>
      <c r="C477" s="3">
        <v>5.6486581777961599E-2</v>
      </c>
    </row>
    <row r="478" spans="1:3" x14ac:dyDescent="0.2">
      <c r="A478" s="3" t="str">
        <f>"TYRP1"</f>
        <v>TYRP1</v>
      </c>
      <c r="B478" s="4">
        <v>5.1040503467943599E-4</v>
      </c>
      <c r="C478" s="3">
        <v>-5.5319997230421601E-2</v>
      </c>
    </row>
    <row r="479" spans="1:3" x14ac:dyDescent="0.2">
      <c r="A479" s="3" t="str">
        <f>"ERAP2"</f>
        <v>ERAP2</v>
      </c>
      <c r="B479" s="4">
        <v>5.0396161320928699E-4</v>
      </c>
      <c r="C479" s="3">
        <v>5.4969704659523798E-2</v>
      </c>
    </row>
    <row r="480" spans="1:3" x14ac:dyDescent="0.2">
      <c r="A480" s="3" t="str">
        <f>"RPL13P12"</f>
        <v>RPL13P12</v>
      </c>
      <c r="B480" s="4">
        <v>4.3365332610741298E-4</v>
      </c>
      <c r="C480" s="3">
        <v>5.09912919574508E-2</v>
      </c>
    </row>
    <row r="481" spans="1:3" x14ac:dyDescent="0.2">
      <c r="A481" s="3" t="str">
        <f>"GBP3"</f>
        <v>GBP3</v>
      </c>
      <c r="B481" s="4">
        <v>3.7229041558814501E-4</v>
      </c>
      <c r="C481" s="3">
        <v>4.7246060605205503E-2</v>
      </c>
    </row>
    <row r="482" spans="1:3" x14ac:dyDescent="0.2">
      <c r="A482" s="3" t="str">
        <f>"LOXHD1"</f>
        <v>LOXHD1</v>
      </c>
      <c r="B482" s="4">
        <v>3.5864704720852699E-4</v>
      </c>
      <c r="C482" s="3">
        <v>4.63722645332518E-2</v>
      </c>
    </row>
    <row r="483" spans="1:3" x14ac:dyDescent="0.2">
      <c r="A483" s="3" t="str">
        <f>"AC006064.6"</f>
        <v>AC006064.6</v>
      </c>
      <c r="B483" s="4">
        <v>2.9802610382657398E-4</v>
      </c>
      <c r="C483" s="3">
        <v>4.2271905733981298E-2</v>
      </c>
    </row>
    <row r="484" spans="1:3" x14ac:dyDescent="0.2">
      <c r="A484" s="3" t="str">
        <f>"IKBKGP1"</f>
        <v>IKBKGP1</v>
      </c>
      <c r="B484" s="4">
        <v>2.9619342683818398E-4</v>
      </c>
      <c r="C484" s="3">
        <v>-4.2141732210834698E-2</v>
      </c>
    </row>
    <row r="485" spans="1:3" x14ac:dyDescent="0.2">
      <c r="A485" s="3" t="str">
        <f>"AC019257.8"</f>
        <v>AC019257.8</v>
      </c>
      <c r="B485" s="4">
        <v>2.36314123684976E-4</v>
      </c>
      <c r="C485" s="3">
        <v>3.7641724712106098E-2</v>
      </c>
    </row>
    <row r="486" spans="1:3" x14ac:dyDescent="0.2">
      <c r="A486" s="3" t="str">
        <f>"KLHDC7B"</f>
        <v>KLHDC7B</v>
      </c>
      <c r="B486" s="4">
        <v>2.0614836002312299E-4</v>
      </c>
      <c r="C486" s="3">
        <v>3.5157227313063602E-2</v>
      </c>
    </row>
    <row r="487" spans="1:3" x14ac:dyDescent="0.2">
      <c r="A487" s="3" t="str">
        <f>"NPHP3-ACAD11"</f>
        <v>NPHP3-ACAD11</v>
      </c>
      <c r="B487" s="4">
        <v>1.9661218177877401E-4</v>
      </c>
      <c r="C487" s="3">
        <v>3.4334433497745703E-2</v>
      </c>
    </row>
    <row r="488" spans="1:3" x14ac:dyDescent="0.2">
      <c r="A488" s="3" t="str">
        <f>"SMIM11B"</f>
        <v>SMIM11B</v>
      </c>
      <c r="B488" s="4">
        <v>1.8117548172621599E-4</v>
      </c>
      <c r="C488" s="3">
        <v>-3.2959027382998697E-2</v>
      </c>
    </row>
    <row r="489" spans="1:3" x14ac:dyDescent="0.2">
      <c r="A489" s="3" t="str">
        <f>"AC024560.1"</f>
        <v>AC024560.1</v>
      </c>
      <c r="B489" s="4">
        <v>1.5121465463455001E-4</v>
      </c>
      <c r="C489" s="3">
        <v>3.01107529633441E-2</v>
      </c>
    </row>
    <row r="490" spans="1:3" x14ac:dyDescent="0.2">
      <c r="A490" s="3" t="str">
        <f>"F8A3"</f>
        <v>F8A3</v>
      </c>
      <c r="B490" s="4">
        <v>9.3121741036841202E-5</v>
      </c>
      <c r="C490" s="3">
        <v>-2.36292653004927E-2</v>
      </c>
    </row>
    <row r="491" spans="1:3" x14ac:dyDescent="0.2">
      <c r="A491" s="3" t="str">
        <f>"PKD1P2"</f>
        <v>PKD1P2</v>
      </c>
      <c r="B491" s="4">
        <v>9.0786917604636502E-5</v>
      </c>
      <c r="C491" s="3">
        <v>-2.3331158844041602E-2</v>
      </c>
    </row>
    <row r="492" spans="1:3" x14ac:dyDescent="0.2">
      <c r="A492" s="3" t="str">
        <f>"AC048338.1"</f>
        <v>AC048338.1</v>
      </c>
      <c r="B492" s="4">
        <v>5.7000082464975803E-5</v>
      </c>
      <c r="C492" s="3">
        <v>-1.8486828692346701E-2</v>
      </c>
    </row>
    <row r="493" spans="1:3" x14ac:dyDescent="0.2">
      <c r="A493" s="3" t="str">
        <f>"PAX8-AS1"</f>
        <v>PAX8-AS1</v>
      </c>
      <c r="B493" s="4">
        <v>5.5252594536705002E-5</v>
      </c>
      <c r="C493" s="3">
        <v>1.82012415404946E-2</v>
      </c>
    </row>
    <row r="494" spans="1:3" x14ac:dyDescent="0.2">
      <c r="A494" s="3" t="str">
        <f>"ADA2"</f>
        <v>ADA2</v>
      </c>
      <c r="B494" s="4">
        <v>5.3686476603995799E-5</v>
      </c>
      <c r="C494" s="3">
        <v>-1.7941432938556E-2</v>
      </c>
    </row>
    <row r="495" spans="1:3" x14ac:dyDescent="0.2">
      <c r="A495" s="3" t="str">
        <f>"FP671120.4"</f>
        <v>FP671120.4</v>
      </c>
      <c r="B495" s="4">
        <v>4.23524431012963E-5</v>
      </c>
      <c r="C495" s="3">
        <v>1.5935434468405899E-2</v>
      </c>
    </row>
    <row r="496" spans="1:3" x14ac:dyDescent="0.2">
      <c r="A496" s="3" t="str">
        <f>"MUC7"</f>
        <v>MUC7</v>
      </c>
      <c r="B496" s="4">
        <v>4.2217952510885703E-5</v>
      </c>
      <c r="C496" s="3">
        <v>1.59101127874012E-2</v>
      </c>
    </row>
    <row r="497" spans="1:3" x14ac:dyDescent="0.2">
      <c r="A497" s="3" t="str">
        <f>"MDGA1"</f>
        <v>MDGA1</v>
      </c>
      <c r="B497" s="4">
        <v>2.8133811670517198E-5</v>
      </c>
      <c r="C497" s="3">
        <v>-1.29879007987658E-2</v>
      </c>
    </row>
    <row r="498" spans="1:3" x14ac:dyDescent="0.2">
      <c r="A498" s="3" t="str">
        <f>"TMSB4Y"</f>
        <v>TMSB4Y</v>
      </c>
      <c r="B498" s="4">
        <v>1.5498495737134099E-5</v>
      </c>
      <c r="C498" s="3">
        <v>-9.6398316391185703E-3</v>
      </c>
    </row>
    <row r="499" spans="1:3" x14ac:dyDescent="0.2">
      <c r="A499" s="3" t="str">
        <f>"CU633967.1"</f>
        <v>CU633967.1</v>
      </c>
      <c r="B499" s="4">
        <v>8.8323780189015793E-6</v>
      </c>
      <c r="C499" s="3">
        <v>-7.2771863963385398E-3</v>
      </c>
    </row>
    <row r="500" spans="1:3" x14ac:dyDescent="0.2">
      <c r="A500" s="3" t="str">
        <f>"SDHAP2"</f>
        <v>SDHAP2</v>
      </c>
      <c r="B500" s="4">
        <v>8.2896483757891798E-6</v>
      </c>
      <c r="C500" s="3">
        <v>7.0500586436650498E-3</v>
      </c>
    </row>
    <row r="501" spans="1:3" x14ac:dyDescent="0.2">
      <c r="A501" s="3" t="str">
        <f>"CU634019.1"</f>
        <v>CU634019.1</v>
      </c>
      <c r="B501" s="4">
        <v>7.2319584563923902E-6</v>
      </c>
      <c r="C501" s="3">
        <v>-6.5849523430987801E-3</v>
      </c>
    </row>
  </sheetData>
  <sortState xmlns:xlrd2="http://schemas.microsoft.com/office/spreadsheetml/2017/richdata2" ref="I2:K501">
    <sortCondition descending="1" ref="J2:J5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PC1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Gillen, Austin E</dc:creator>
  <cp:lastModifiedBy>Vladar, Eszter</cp:lastModifiedBy>
  <dcterms:created xsi:type="dcterms:W3CDTF">2023-05-08T05:39:13Z</dcterms:created>
  <dcterms:modified xsi:type="dcterms:W3CDTF">2024-12-17T18:11:56Z</dcterms:modified>
</cp:coreProperties>
</file>