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lygallagher/Dropbox/AAIM Research Committee/AAIM Survey Data Deidentified Datasets/"/>
    </mc:Choice>
  </mc:AlternateContent>
  <xr:revisionPtr revIDLastSave="0" documentId="13_ncr:1_{C82AFCAB-D44B-504E-ADEE-BA86EF816807}" xr6:coauthVersionLast="47" xr6:coauthVersionMax="47" xr10:uidLastSave="{00000000-0000-0000-0000-000000000000}"/>
  <bookViews>
    <workbookView xWindow="1960" yWindow="620" windowWidth="21760" windowHeight="15280" firstSheet="5" activeTab="15" xr2:uid="{1425F6F9-DFF4-4749-B6E7-F8F9161A4AA1}"/>
  </bookViews>
  <sheets>
    <sheet name="Age Completion Residency" sheetId="1" r:id="rId1"/>
    <sheet name="Figure 1A" sheetId="3" r:id="rId2"/>
    <sheet name="Figure 1B" sheetId="4" r:id="rId3"/>
    <sheet name="Figure 1C" sheetId="5" r:id="rId4"/>
    <sheet name="Figure 2A" sheetId="6" r:id="rId5"/>
    <sheet name="Figure 2B" sheetId="7" r:id="rId6"/>
    <sheet name="Figure 2C" sheetId="8" r:id="rId7"/>
    <sheet name="Figure 3A" sheetId="9" r:id="rId8"/>
    <sheet name="Figure 3B" sheetId="11" r:id="rId9"/>
    <sheet name="Figure 3C" sheetId="12" r:id="rId10"/>
    <sheet name="Figure 3D" sheetId="14" r:id="rId11"/>
    <sheet name="Figure 3E" sheetId="15" r:id="rId12"/>
    <sheet name="Figure 4A" sheetId="13" r:id="rId13"/>
    <sheet name="Figure 4B" sheetId="16" r:id="rId14"/>
    <sheet name="Figure 4C" sheetId="17" r:id="rId15"/>
    <sheet name="Figure 4D" sheetId="18" r:id="rId16"/>
  </sheets>
  <externalReferences>
    <externalReference r:id="rId1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6" l="1"/>
  <c r="B8" i="16"/>
  <c r="C8" i="13"/>
  <c r="B8" i="13"/>
  <c r="C18" i="13"/>
  <c r="B18" i="13"/>
  <c r="C8" i="15"/>
  <c r="B8" i="15"/>
  <c r="C8" i="14"/>
  <c r="B8" i="12"/>
  <c r="C8" i="12"/>
  <c r="C8" i="11"/>
  <c r="C11" i="8"/>
  <c r="B11" i="8"/>
  <c r="B12" i="7"/>
  <c r="C12" i="7"/>
  <c r="B70" i="5" l="1"/>
  <c r="B69" i="5"/>
  <c r="B68" i="5"/>
  <c r="F7" i="5"/>
  <c r="F6" i="5"/>
  <c r="F5" i="5"/>
  <c r="F4" i="5"/>
  <c r="B6" i="4" l="1"/>
  <c r="B5" i="3"/>
  <c r="C4" i="3" s="1"/>
  <c r="E12" i="3" s="1"/>
  <c r="C3" i="3"/>
  <c r="E11" i="3" s="1"/>
  <c r="C2" i="3"/>
  <c r="E10" i="3" s="1"/>
  <c r="B101" i="1"/>
  <c r="B100" i="1"/>
  <c r="E13" i="4" l="1"/>
  <c r="C4" i="4"/>
  <c r="C5" i="4"/>
  <c r="E14" i="4" s="1"/>
  <c r="C2" i="4"/>
  <c r="E11" i="4" s="1"/>
  <c r="C3" i="4"/>
  <c r="E12" i="4" s="1"/>
</calcChain>
</file>

<file path=xl/sharedStrings.xml><?xml version="1.0" encoding="utf-8"?>
<sst xmlns="http://schemas.openxmlformats.org/spreadsheetml/2006/main" count="172" uniqueCount="76">
  <si>
    <t>ID</t>
  </si>
  <si>
    <t>Age at completion of residency</t>
  </si>
  <si>
    <t>Average</t>
  </si>
  <si>
    <t>StDev</t>
  </si>
  <si>
    <t>Degree Type</t>
  </si>
  <si>
    <t>MD-PhD or Non-US Medical Degree and PhD</t>
  </si>
  <si>
    <t>MD and Masters</t>
  </si>
  <si>
    <t>MD</t>
  </si>
  <si>
    <t>Number</t>
  </si>
  <si>
    <t>Percent of Graduates of ABIM Research Pathway (n=97)</t>
  </si>
  <si>
    <t>Total</t>
  </si>
  <si>
    <t>MD-PhD</t>
  </si>
  <si>
    <t>MD &amp; Masters</t>
  </si>
  <si>
    <t>Degree Type (n=97)</t>
  </si>
  <si>
    <t>MD-PhD through NIH-funded Medical Scientist Training Program</t>
  </si>
  <si>
    <t>MD-PhD through non-NIH funded MD / PhD program</t>
  </si>
  <si>
    <t>PhD after graduating from medical school</t>
  </si>
  <si>
    <t>PhD prior to matriculating into medical school</t>
  </si>
  <si>
    <t>NIH Funded MSTP</t>
  </si>
  <si>
    <t>Non-NIH funded MD-PhD</t>
  </si>
  <si>
    <t>PhD after medical school</t>
  </si>
  <si>
    <t>PhD before medical school</t>
  </si>
  <si>
    <t>MD-PhD Training</t>
  </si>
  <si>
    <t>MD-PhD Training (n=78)</t>
  </si>
  <si>
    <t>Median</t>
  </si>
  <si>
    <t>Years to complete MD-PhD</t>
  </si>
  <si>
    <t>Cardiology</t>
  </si>
  <si>
    <t>Endocrinology</t>
  </si>
  <si>
    <t>Gastroenterology</t>
  </si>
  <si>
    <t>Geriatric medicine</t>
  </si>
  <si>
    <t>Hematology/Oncology</t>
  </si>
  <si>
    <t>Infectious Diseases</t>
  </si>
  <si>
    <t>Nephrology</t>
  </si>
  <si>
    <t>Pulmonary</t>
  </si>
  <si>
    <t>Rheumatology</t>
  </si>
  <si>
    <t>Percent</t>
  </si>
  <si>
    <t>Subspecialty (n=97)</t>
  </si>
  <si>
    <t>Subspecialty (n=59)</t>
  </si>
  <si>
    <t>Male</t>
  </si>
  <si>
    <t>Female</t>
  </si>
  <si>
    <t>Subspecialty (n=34)</t>
  </si>
  <si>
    <t>Academic: Research Dominant</t>
  </si>
  <si>
    <t>Academic: Clinical Dominant</t>
  </si>
  <si>
    <t>Industry</t>
  </si>
  <si>
    <t>Private Practice</t>
  </si>
  <si>
    <t>Other</t>
  </si>
  <si>
    <t>Primary Workplace Setting</t>
  </si>
  <si>
    <t>MSTP Graduates (n=56)</t>
  </si>
  <si>
    <t>Non-MSTP Graduates (n=41)</t>
  </si>
  <si>
    <t>Basic</t>
  </si>
  <si>
    <t>Translational</t>
  </si>
  <si>
    <t>Not doing research</t>
  </si>
  <si>
    <t>Clinical / Implementation / Outcomes</t>
  </si>
  <si>
    <t>Research capabilites</t>
  </si>
  <si>
    <t>Clinical capabilities</t>
  </si>
  <si>
    <t>Very confident</t>
  </si>
  <si>
    <t>Somewhat confident</t>
  </si>
  <si>
    <t>Neutral</t>
  </si>
  <si>
    <t>Somewhat unconfident</t>
  </si>
  <si>
    <t>Very unconfident</t>
  </si>
  <si>
    <t>Career as P-S</t>
  </si>
  <si>
    <t>unsure</t>
  </si>
  <si>
    <t>Career as a Physician-Scientist</t>
  </si>
  <si>
    <t>Obtaining a position with sufficient protected time</t>
  </si>
  <si>
    <t>Obtaining independent research funding</t>
  </si>
  <si>
    <t>Conducting meaningful research</t>
  </si>
  <si>
    <t>Being respected by your clinical peers for your research accomplishments</t>
  </si>
  <si>
    <t>Earning a satisfactory salary</t>
  </si>
  <si>
    <t>Achieving work-life balance</t>
  </si>
  <si>
    <t>Total Resonders</t>
  </si>
  <si>
    <t>PD</t>
  </si>
  <si>
    <t>Chair</t>
  </si>
  <si>
    <t>Very satisfied</t>
  </si>
  <si>
    <t>Somewhat satisfied</t>
  </si>
  <si>
    <t>Somewhat dissatisfied</t>
  </si>
  <si>
    <t>Very dissatisfied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</si>
</sst>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1" fontId="0" fillId="0" borderId="0" xfId="0" applyNumberForma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0"/>
              <a:t>Degree Type (n=97)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 1A'!$E$9</c:f>
              <c:strCache>
                <c:ptCount val="1"/>
                <c:pt idx="0">
                  <c:v>Degree Type (n=97)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F99-BB4E-B800-A399AD747812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F99-BB4E-B800-A399AD747812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F99-BB4E-B800-A399AD74781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1A'!$D$10:$D$12</c:f>
              <c:strCache>
                <c:ptCount val="3"/>
                <c:pt idx="0">
                  <c:v>MD-PhD</c:v>
                </c:pt>
                <c:pt idx="1">
                  <c:v>MD &amp; Masters</c:v>
                </c:pt>
                <c:pt idx="2">
                  <c:v>MD</c:v>
                </c:pt>
              </c:strCache>
            </c:strRef>
          </c:cat>
          <c:val>
            <c:numRef>
              <c:f>'Figure 1A'!$E$10:$E$12</c:f>
              <c:numCache>
                <c:formatCode>0.00</c:formatCode>
                <c:ptCount val="3"/>
                <c:pt idx="0">
                  <c:v>80.412371134020617</c:v>
                </c:pt>
                <c:pt idx="1">
                  <c:v>7.216494845360824</c:v>
                </c:pt>
                <c:pt idx="2">
                  <c:v>12.371134020618557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92-BE42-9317-3207108DBA8F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0"/>
              <a:t>MD-PhD Training (n=78)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 1B'!$E$10</c:f>
              <c:strCache>
                <c:ptCount val="1"/>
                <c:pt idx="0">
                  <c:v>MD-PhD Training (n=78)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ECB-9841-9D6A-385BCE900271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ECB-9841-9D6A-385BCE900271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ECB-9841-9D6A-385BCE900271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8ECB-9841-9D6A-385BCE90027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1B'!$D$11:$D$14</c:f>
              <c:strCache>
                <c:ptCount val="4"/>
                <c:pt idx="0">
                  <c:v>NIH Funded MSTP</c:v>
                </c:pt>
                <c:pt idx="1">
                  <c:v>Non-NIH funded MD-PhD</c:v>
                </c:pt>
                <c:pt idx="2">
                  <c:v>PhD after medical school</c:v>
                </c:pt>
                <c:pt idx="3">
                  <c:v>PhD before medical school</c:v>
                </c:pt>
              </c:strCache>
            </c:strRef>
          </c:cat>
          <c:val>
            <c:numRef>
              <c:f>'Figure 1B'!$E$11:$E$14</c:f>
              <c:numCache>
                <c:formatCode>0</c:formatCode>
                <c:ptCount val="4"/>
                <c:pt idx="0">
                  <c:v>71.794871794871796</c:v>
                </c:pt>
                <c:pt idx="1">
                  <c:v>11.538461538461538</c:v>
                </c:pt>
                <c:pt idx="2">
                  <c:v>7.6923076923076925</c:v>
                </c:pt>
                <c:pt idx="3">
                  <c:v>8.9743589743589745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3B-0346-8D67-DD59C36D9BC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TIME SPENT IN MD-PHD TRAINING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1C'!$F$3</c:f>
              <c:strCache>
                <c:ptCount val="1"/>
                <c:pt idx="0">
                  <c:v>Number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'Figure 1C'!$E$4:$E$7</c:f>
              <c:numCache>
                <c:formatCode>0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'Figure 1C'!$F$4:$F$7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42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87-544A-938A-23C5E4339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8"/>
        <c:axId val="901191519"/>
        <c:axId val="617536367"/>
      </c:barChart>
      <c:catAx>
        <c:axId val="9011915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7536367"/>
        <c:crosses val="autoZero"/>
        <c:auto val="1"/>
        <c:lblAlgn val="ctr"/>
        <c:lblOffset val="100"/>
        <c:noMultiLvlLbl val="0"/>
      </c:catAx>
      <c:valAx>
        <c:axId val="61753636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119151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 2A'!$B$2</c:f>
              <c:strCache>
                <c:ptCount val="1"/>
                <c:pt idx="0">
                  <c:v>Subspecialty (n=97)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E67-D048-B0B6-1D2041590B72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E67-D048-B0B6-1D2041590B72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E67-D048-B0B6-1D2041590B72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E67-D048-B0B6-1D2041590B72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E67-D048-B0B6-1D2041590B72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1E67-D048-B0B6-1D2041590B72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E67-D048-B0B6-1D2041590B72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1E67-D048-B0B6-1D2041590B72}"/>
              </c:ext>
            </c:extLst>
          </c:dPt>
          <c:dPt>
            <c:idx val="8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E67-D048-B0B6-1D2041590B7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2A'!$A$3:$A$11</c:f>
              <c:strCache>
                <c:ptCount val="9"/>
                <c:pt idx="0">
                  <c:v>Cardiology</c:v>
                </c:pt>
                <c:pt idx="1">
                  <c:v>Endocrinology</c:v>
                </c:pt>
                <c:pt idx="2">
                  <c:v>Gastroenterology</c:v>
                </c:pt>
                <c:pt idx="3">
                  <c:v>Geriatric medicine</c:v>
                </c:pt>
                <c:pt idx="4">
                  <c:v>Hematology/Oncology</c:v>
                </c:pt>
                <c:pt idx="5">
                  <c:v>Infectious Diseases</c:v>
                </c:pt>
                <c:pt idx="6">
                  <c:v>Nephrology</c:v>
                </c:pt>
                <c:pt idx="7">
                  <c:v>Pulmonary</c:v>
                </c:pt>
                <c:pt idx="8">
                  <c:v>Rheumatology</c:v>
                </c:pt>
              </c:strCache>
            </c:strRef>
          </c:cat>
          <c:val>
            <c:numRef>
              <c:f>'Figure 2A'!$B$3:$B$11</c:f>
              <c:numCache>
                <c:formatCode>0</c:formatCode>
                <c:ptCount val="9"/>
                <c:pt idx="0">
                  <c:v>20.618556701030926</c:v>
                </c:pt>
                <c:pt idx="1">
                  <c:v>11.340206185567011</c:v>
                </c:pt>
                <c:pt idx="2">
                  <c:v>9.2783505154639183</c:v>
                </c:pt>
                <c:pt idx="3">
                  <c:v>2.0618556701030926</c:v>
                </c:pt>
                <c:pt idx="4">
                  <c:v>20.618556701030926</c:v>
                </c:pt>
                <c:pt idx="5">
                  <c:v>12.371134020618557</c:v>
                </c:pt>
                <c:pt idx="6">
                  <c:v>3.0927835051546393</c:v>
                </c:pt>
                <c:pt idx="7">
                  <c:v>12.371134020618557</c:v>
                </c:pt>
                <c:pt idx="8">
                  <c:v>8.2474226804123703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67-D048-B0B6-1D2041590B7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Subspecialty: Male (n=59)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 2B'!$B$2</c:f>
              <c:strCache>
                <c:ptCount val="1"/>
                <c:pt idx="0">
                  <c:v>Subspecialty (n=59)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2C9-1E4D-BADC-CCB6DCF908D7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2C9-1E4D-BADC-CCB6DCF908D7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2C9-1E4D-BADC-CCB6DCF908D7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2C9-1E4D-BADC-CCB6DCF908D7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2C9-1E4D-BADC-CCB6DCF908D7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2C9-1E4D-BADC-CCB6DCF908D7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2C9-1E4D-BADC-CCB6DCF908D7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2C9-1E4D-BADC-CCB6DCF908D7}"/>
              </c:ext>
            </c:extLst>
          </c:dPt>
          <c:dPt>
            <c:idx val="8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2C9-1E4D-BADC-CCB6DCF908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2B'!$A$3:$A$11</c:f>
              <c:strCache>
                <c:ptCount val="9"/>
                <c:pt idx="0">
                  <c:v>Cardiology</c:v>
                </c:pt>
                <c:pt idx="1">
                  <c:v>Endocrinology</c:v>
                </c:pt>
                <c:pt idx="2">
                  <c:v>Gastroenterology</c:v>
                </c:pt>
                <c:pt idx="3">
                  <c:v>Geriatric medicine</c:v>
                </c:pt>
                <c:pt idx="4">
                  <c:v>Hematology/Oncology</c:v>
                </c:pt>
                <c:pt idx="5">
                  <c:v>Infectious Diseases</c:v>
                </c:pt>
                <c:pt idx="6">
                  <c:v>Nephrology</c:v>
                </c:pt>
                <c:pt idx="7">
                  <c:v>Pulmonary</c:v>
                </c:pt>
                <c:pt idx="8">
                  <c:v>Rheumatology</c:v>
                </c:pt>
              </c:strCache>
            </c:strRef>
          </c:cat>
          <c:val>
            <c:numRef>
              <c:f>'Figure 2B'!$B$3:$B$11</c:f>
              <c:numCache>
                <c:formatCode>0</c:formatCode>
                <c:ptCount val="9"/>
                <c:pt idx="0">
                  <c:v>27.118644067796609</c:v>
                </c:pt>
                <c:pt idx="1">
                  <c:v>8.4745762711864394</c:v>
                </c:pt>
                <c:pt idx="2">
                  <c:v>13.559322033898304</c:v>
                </c:pt>
                <c:pt idx="3">
                  <c:v>3.3898305084745761</c:v>
                </c:pt>
                <c:pt idx="4">
                  <c:v>18.64406779661017</c:v>
                </c:pt>
                <c:pt idx="5">
                  <c:v>6.7796610169491522</c:v>
                </c:pt>
                <c:pt idx="6">
                  <c:v>1.6949152542372881</c:v>
                </c:pt>
                <c:pt idx="7">
                  <c:v>16.949152542372879</c:v>
                </c:pt>
                <c:pt idx="8">
                  <c:v>3.3898305084745761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2C9-1E4D-BADC-CCB6DCF908D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Subspecialty: Female (n=34)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 2C'!$B$2</c:f>
              <c:strCache>
                <c:ptCount val="1"/>
                <c:pt idx="0">
                  <c:v>Subspecialty (n=34)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803-2F41-BC31-1ABA894C6660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803-2F41-BC31-1ABA894C6660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803-2F41-BC31-1ABA894C6660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803-2F41-BC31-1ABA894C6660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803-2F41-BC31-1ABA894C6660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803-2F41-BC31-1ABA894C6660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803-2F41-BC31-1ABA894C6660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803-2F41-BC31-1ABA894C666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2C'!$A$3:$A$10</c:f>
              <c:strCache>
                <c:ptCount val="8"/>
                <c:pt idx="0">
                  <c:v>Cardiology</c:v>
                </c:pt>
                <c:pt idx="1">
                  <c:v>Endocrinology</c:v>
                </c:pt>
                <c:pt idx="2">
                  <c:v>Gastroenterology</c:v>
                </c:pt>
                <c:pt idx="3">
                  <c:v>Hematology/Oncology</c:v>
                </c:pt>
                <c:pt idx="4">
                  <c:v>Infectious Diseases</c:v>
                </c:pt>
                <c:pt idx="5">
                  <c:v>Nephrology</c:v>
                </c:pt>
                <c:pt idx="6">
                  <c:v>Pulmonary</c:v>
                </c:pt>
                <c:pt idx="7">
                  <c:v>Rheumatology</c:v>
                </c:pt>
              </c:strCache>
            </c:strRef>
          </c:cat>
          <c:val>
            <c:numRef>
              <c:f>'Figure 2C'!$B$3:$B$10</c:f>
              <c:numCache>
                <c:formatCode>0</c:formatCode>
                <c:ptCount val="8"/>
                <c:pt idx="0">
                  <c:v>11.76470588235294</c:v>
                </c:pt>
                <c:pt idx="1">
                  <c:v>14.705882352941178</c:v>
                </c:pt>
                <c:pt idx="2">
                  <c:v>2.9411764705882351</c:v>
                </c:pt>
                <c:pt idx="3">
                  <c:v>23.52941176470588</c:v>
                </c:pt>
                <c:pt idx="4">
                  <c:v>20.588235294117645</c:v>
                </c:pt>
                <c:pt idx="5">
                  <c:v>2.9411764705882351</c:v>
                </c:pt>
                <c:pt idx="6">
                  <c:v>5.8823529411764701</c:v>
                </c:pt>
                <c:pt idx="7">
                  <c:v>17.647058823529413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803-2F41-BC31-1ABA894C666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 3A'!$B$2</c:f>
              <c:strCache>
                <c:ptCount val="1"/>
                <c:pt idx="0">
                  <c:v>Primary Workplace Setting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3A'!$A$3:$A$7</c:f>
              <c:strCache>
                <c:ptCount val="5"/>
                <c:pt idx="0">
                  <c:v>Academic: Research Dominant</c:v>
                </c:pt>
                <c:pt idx="1">
                  <c:v>Academic: Clinical Dominant</c:v>
                </c:pt>
                <c:pt idx="2">
                  <c:v>Industry</c:v>
                </c:pt>
                <c:pt idx="3">
                  <c:v>Private Practice</c:v>
                </c:pt>
                <c:pt idx="4">
                  <c:v>Other</c:v>
                </c:pt>
              </c:strCache>
            </c:strRef>
          </c:cat>
          <c:val>
            <c:numRef>
              <c:f>'Figure 3A'!$B$3:$B$7</c:f>
              <c:numCache>
                <c:formatCode>0</c:formatCode>
                <c:ptCount val="5"/>
                <c:pt idx="0">
                  <c:v>60.824742268041234</c:v>
                </c:pt>
                <c:pt idx="1">
                  <c:v>18.556701030927837</c:v>
                </c:pt>
                <c:pt idx="2">
                  <c:v>9.2783505154639183</c:v>
                </c:pt>
                <c:pt idx="3">
                  <c:v>10.309278350515463</c:v>
                </c:pt>
                <c:pt idx="4">
                  <c:v>1.0309278350515463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53-CB4E-BADC-3B7C9A93CBF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 3B'!$B$2</c:f>
              <c:strCache>
                <c:ptCount val="1"/>
                <c:pt idx="0">
                  <c:v>MSTP Graduates (n=56)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2D2-7845-B475-37B831A2299C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2D2-7845-B475-37B831A2299C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2D2-7845-B475-37B831A2299C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2D2-7845-B475-37B831A2299C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F2D2-7845-B475-37B831A229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3B'!$A$3:$A$7</c:f>
              <c:strCache>
                <c:ptCount val="4"/>
                <c:pt idx="0">
                  <c:v>Academic: Research Dominant</c:v>
                </c:pt>
                <c:pt idx="1">
                  <c:v>Academic: Clinical Dominant</c:v>
                </c:pt>
                <c:pt idx="2">
                  <c:v>Industry</c:v>
                </c:pt>
                <c:pt idx="3">
                  <c:v>Private Practice</c:v>
                </c:pt>
              </c:strCache>
            </c:strRef>
          </c:cat>
          <c:val>
            <c:numRef>
              <c:f>'Figure 3B'!$B$3:$B$7</c:f>
              <c:numCache>
                <c:formatCode>0</c:formatCode>
                <c:ptCount val="5"/>
                <c:pt idx="0">
                  <c:v>73.214285714285708</c:v>
                </c:pt>
                <c:pt idx="1">
                  <c:v>14.285714285714285</c:v>
                </c:pt>
                <c:pt idx="2">
                  <c:v>8.9285714285714288</c:v>
                </c:pt>
                <c:pt idx="3">
                  <c:v>3.5714285714285712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2D2-7845-B475-37B831A2299C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 3C'!$B$2</c:f>
              <c:strCache>
                <c:ptCount val="1"/>
                <c:pt idx="0">
                  <c:v>Non-MSTP Graduates (n=41)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F3B-E948-B0E3-8751F28905DB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F3B-E948-B0E3-8751F28905DB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F3B-E948-B0E3-8751F28905DB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9F3B-E948-B0E3-8751F28905DB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9F3B-E948-B0E3-8751F28905D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3C'!$A$3:$A$7</c:f>
              <c:strCache>
                <c:ptCount val="5"/>
                <c:pt idx="0">
                  <c:v>Academic: Research Dominant</c:v>
                </c:pt>
                <c:pt idx="1">
                  <c:v>Academic: Clinical Dominant</c:v>
                </c:pt>
                <c:pt idx="2">
                  <c:v>Industry</c:v>
                </c:pt>
                <c:pt idx="3">
                  <c:v>Private Practice</c:v>
                </c:pt>
                <c:pt idx="4">
                  <c:v>Other</c:v>
                </c:pt>
              </c:strCache>
            </c:strRef>
          </c:cat>
          <c:val>
            <c:numRef>
              <c:f>'Figure 3C'!$B$3:$B$7</c:f>
              <c:numCache>
                <c:formatCode>0</c:formatCode>
                <c:ptCount val="5"/>
                <c:pt idx="0">
                  <c:v>43.902439024390247</c:v>
                </c:pt>
                <c:pt idx="1">
                  <c:v>24.390243902439025</c:v>
                </c:pt>
                <c:pt idx="2">
                  <c:v>9.7560975609756095</c:v>
                </c:pt>
                <c:pt idx="3">
                  <c:v>19.512195121951219</c:v>
                </c:pt>
                <c:pt idx="4">
                  <c:v>2.4390243902439024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F3B-E948-B0E3-8751F28905DB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 3D'!$B$2</c:f>
              <c:strCache>
                <c:ptCount val="1"/>
                <c:pt idx="0">
                  <c:v>MSTP Graduates (n=56)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04F-CA4C-B645-3FED3B000BCA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04F-CA4C-B645-3FED3B000BCA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104F-CA4C-B645-3FED3B000BCA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104F-CA4C-B645-3FED3B000BC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3D'!$A$3:$A$6</c:f>
              <c:strCache>
                <c:ptCount val="4"/>
                <c:pt idx="0">
                  <c:v>Basic</c:v>
                </c:pt>
                <c:pt idx="1">
                  <c:v>Translational</c:v>
                </c:pt>
                <c:pt idx="2">
                  <c:v>Clinical / Implementation / Outcomes</c:v>
                </c:pt>
                <c:pt idx="3">
                  <c:v>Not doing research</c:v>
                </c:pt>
              </c:strCache>
            </c:strRef>
          </c:cat>
          <c:val>
            <c:numRef>
              <c:f>'Figure 3D'!$B$3:$B$6</c:f>
              <c:numCache>
                <c:formatCode>0</c:formatCode>
                <c:ptCount val="4"/>
                <c:pt idx="0">
                  <c:v>39.285714285714285</c:v>
                </c:pt>
                <c:pt idx="1">
                  <c:v>41.071428571428569</c:v>
                </c:pt>
                <c:pt idx="2">
                  <c:v>14.285714285714285</c:v>
                </c:pt>
                <c:pt idx="3">
                  <c:v>5.3571428571428568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04F-CA4C-B645-3FED3B000BCA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 3E'!$B$2</c:f>
              <c:strCache>
                <c:ptCount val="1"/>
                <c:pt idx="0">
                  <c:v>Non-MSTP Graduates (n=41)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323-CE4B-A5B6-B42A8AE15AC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6323-CE4B-A5B6-B42A8AE15AC1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6323-CE4B-A5B6-B42A8AE15AC1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6323-CE4B-A5B6-B42A8AE15A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3E'!$A$3:$A$6</c:f>
              <c:strCache>
                <c:ptCount val="4"/>
                <c:pt idx="0">
                  <c:v>Basic</c:v>
                </c:pt>
                <c:pt idx="1">
                  <c:v>Translational</c:v>
                </c:pt>
                <c:pt idx="2">
                  <c:v>Clinical / Implementation / Outcomes</c:v>
                </c:pt>
                <c:pt idx="3">
                  <c:v>Not doing research</c:v>
                </c:pt>
              </c:strCache>
            </c:strRef>
          </c:cat>
          <c:val>
            <c:numRef>
              <c:f>'Figure 3E'!$B$3:$B$6</c:f>
              <c:numCache>
                <c:formatCode>0</c:formatCode>
                <c:ptCount val="4"/>
                <c:pt idx="0">
                  <c:v>24.390243902439025</c:v>
                </c:pt>
                <c:pt idx="1">
                  <c:v>24.390243902439025</c:v>
                </c:pt>
                <c:pt idx="2">
                  <c:v>29.268292682926827</c:v>
                </c:pt>
                <c:pt idx="3">
                  <c:v>21.951219512195124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323-CE4B-A5B6-B42A8AE15AC1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 3E'!$B$2</c:f>
              <c:strCache>
                <c:ptCount val="1"/>
                <c:pt idx="0">
                  <c:v>Non-MSTP Graduates (n=41)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D4C-4944-941E-DA845CB11E4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D4C-4944-941E-DA845CB11E4C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D4C-4944-941E-DA845CB11E4C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8D4C-4944-941E-DA845CB11E4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3E'!$A$3:$A$6</c:f>
              <c:strCache>
                <c:ptCount val="4"/>
                <c:pt idx="0">
                  <c:v>Basic</c:v>
                </c:pt>
                <c:pt idx="1">
                  <c:v>Translational</c:v>
                </c:pt>
                <c:pt idx="2">
                  <c:v>Clinical / Implementation / Outcomes</c:v>
                </c:pt>
                <c:pt idx="3">
                  <c:v>Not doing research</c:v>
                </c:pt>
              </c:strCache>
            </c:strRef>
          </c:cat>
          <c:val>
            <c:numRef>
              <c:f>'Figure 3E'!$B$3:$B$6</c:f>
              <c:numCache>
                <c:formatCode>0</c:formatCode>
                <c:ptCount val="4"/>
                <c:pt idx="0">
                  <c:v>24.390243902439025</c:v>
                </c:pt>
                <c:pt idx="1">
                  <c:v>24.390243902439025</c:v>
                </c:pt>
                <c:pt idx="2">
                  <c:v>29.268292682926827</c:v>
                </c:pt>
                <c:pt idx="3">
                  <c:v>21.951219512195124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D4C-4944-941E-DA845CB11E4C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'Figure 4A'!$A$13</c:f>
              <c:strCache>
                <c:ptCount val="1"/>
                <c:pt idx="0">
                  <c:v>Very confident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4A'!$B$12:$C$12</c:f>
              <c:strCache>
                <c:ptCount val="2"/>
                <c:pt idx="0">
                  <c:v>Research capabilites</c:v>
                </c:pt>
                <c:pt idx="1">
                  <c:v>Clinical capabilities</c:v>
                </c:pt>
              </c:strCache>
            </c:strRef>
          </c:cat>
          <c:val>
            <c:numRef>
              <c:f>'Figure 4A'!$B$13:$C$13</c:f>
              <c:numCache>
                <c:formatCode>0</c:formatCode>
                <c:ptCount val="2"/>
                <c:pt idx="0">
                  <c:v>41.237113402061851</c:v>
                </c:pt>
                <c:pt idx="1">
                  <c:v>69.072164948453604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9-8146-BCEF-38F7C1BA21E5}"/>
            </c:ext>
          </c:extLst>
        </c:ser>
        <c:ser>
          <c:idx val="1"/>
          <c:order val="1"/>
          <c:tx>
            <c:strRef>
              <c:f>'Figure 4A'!$A$14</c:f>
              <c:strCache>
                <c:ptCount val="1"/>
                <c:pt idx="0">
                  <c:v>Somewhat confident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4A'!$B$12:$C$12</c:f>
              <c:strCache>
                <c:ptCount val="2"/>
                <c:pt idx="0">
                  <c:v>Research capabilites</c:v>
                </c:pt>
                <c:pt idx="1">
                  <c:v>Clinical capabilities</c:v>
                </c:pt>
              </c:strCache>
            </c:strRef>
          </c:cat>
          <c:val>
            <c:numRef>
              <c:f>'Figure 4A'!$B$14:$C$14</c:f>
              <c:numCache>
                <c:formatCode>0</c:formatCode>
                <c:ptCount val="2"/>
                <c:pt idx="0">
                  <c:v>40.206185567010309</c:v>
                </c:pt>
                <c:pt idx="1">
                  <c:v>25.773195876288657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69-8146-BCEF-38F7C1BA21E5}"/>
            </c:ext>
          </c:extLst>
        </c:ser>
        <c:ser>
          <c:idx val="2"/>
          <c:order val="2"/>
          <c:tx>
            <c:strRef>
              <c:f>'Figure 4A'!$A$15</c:f>
              <c:strCache>
                <c:ptCount val="1"/>
                <c:pt idx="0">
                  <c:v>Neutral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'Figure 4A'!$B$12:$C$12</c:f>
              <c:strCache>
                <c:ptCount val="2"/>
                <c:pt idx="0">
                  <c:v>Research capabilites</c:v>
                </c:pt>
                <c:pt idx="1">
                  <c:v>Clinical capabilities</c:v>
                </c:pt>
              </c:strCache>
            </c:strRef>
          </c:cat>
          <c:val>
            <c:numRef>
              <c:f>'Figure 4A'!$B$15:$C$15</c:f>
              <c:numCache>
                <c:formatCode>0</c:formatCode>
                <c:ptCount val="2"/>
                <c:pt idx="0">
                  <c:v>6.1855670103092786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69-8146-BCEF-38F7C1BA21E5}"/>
            </c:ext>
          </c:extLst>
        </c:ser>
        <c:ser>
          <c:idx val="3"/>
          <c:order val="3"/>
          <c:tx>
            <c:strRef>
              <c:f>'Figure 4A'!$A$16</c:f>
              <c:strCache>
                <c:ptCount val="1"/>
                <c:pt idx="0">
                  <c:v>Somewhat unconfident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4A'!$B$12:$C$12</c:f>
              <c:strCache>
                <c:ptCount val="2"/>
                <c:pt idx="0">
                  <c:v>Research capabilites</c:v>
                </c:pt>
                <c:pt idx="1">
                  <c:v>Clinical capabilities</c:v>
                </c:pt>
              </c:strCache>
            </c:strRef>
          </c:cat>
          <c:val>
            <c:numRef>
              <c:f>'Figure 4A'!$B$16:$C$16</c:f>
              <c:numCache>
                <c:formatCode>0</c:formatCode>
                <c:ptCount val="2"/>
                <c:pt idx="0">
                  <c:v>6.1855670103092786</c:v>
                </c:pt>
                <c:pt idx="1">
                  <c:v>2.0618556701030926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69-8146-BCEF-38F7C1BA21E5}"/>
            </c:ext>
          </c:extLst>
        </c:ser>
        <c:ser>
          <c:idx val="4"/>
          <c:order val="4"/>
          <c:tx>
            <c:strRef>
              <c:f>'Figure 4A'!$A$17</c:f>
              <c:strCache>
                <c:ptCount val="1"/>
                <c:pt idx="0">
                  <c:v>Very unconfident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4A'!$B$12:$C$12</c:f>
              <c:strCache>
                <c:ptCount val="2"/>
                <c:pt idx="0">
                  <c:v>Research capabilites</c:v>
                </c:pt>
                <c:pt idx="1">
                  <c:v>Clinical capabilities</c:v>
                </c:pt>
              </c:strCache>
            </c:strRef>
          </c:cat>
          <c:val>
            <c:numRef>
              <c:f>'Figure 4A'!$B$17:$C$17</c:f>
              <c:numCache>
                <c:formatCode>0</c:formatCode>
                <c:ptCount val="2"/>
                <c:pt idx="0">
                  <c:v>6.1855670103092786</c:v>
                </c:pt>
                <c:pt idx="1">
                  <c:v>3.0927835051546393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69-8146-BCEF-38F7C1BA2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2755456"/>
        <c:axId val="2011951312"/>
      </c:barChart>
      <c:catAx>
        <c:axId val="18227554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951312"/>
        <c:crosses val="autoZero"/>
        <c:auto val="1"/>
        <c:lblAlgn val="ctr"/>
        <c:lblOffset val="100"/>
        <c:noMultiLvlLbl val="0"/>
      </c:catAx>
      <c:valAx>
        <c:axId val="2011951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2755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3326531058617676"/>
          <c:y val="6.6265060240963861E-2"/>
          <c:w val="0.62213057742782152"/>
          <c:h val="0.56367185276539222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'Figure 4B'!$A$13</c:f>
              <c:strCache>
                <c:ptCount val="1"/>
                <c:pt idx="0">
                  <c:v>Very confident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4B'!$B$12</c:f>
              <c:strCache>
                <c:ptCount val="1"/>
                <c:pt idx="0">
                  <c:v>Career as a Physician-Scientist</c:v>
                </c:pt>
              </c:strCache>
            </c:strRef>
          </c:cat>
          <c:val>
            <c:numRef>
              <c:f>'Figure 4B'!$B$13</c:f>
              <c:numCache>
                <c:formatCode>0</c:formatCode>
                <c:ptCount val="1"/>
                <c:pt idx="0">
                  <c:v>20.43010752688172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59-B54E-85FD-F90EF5B4AFF6}"/>
            </c:ext>
          </c:extLst>
        </c:ser>
        <c:ser>
          <c:idx val="1"/>
          <c:order val="1"/>
          <c:tx>
            <c:strRef>
              <c:f>'Figure 4B'!$A$14</c:f>
              <c:strCache>
                <c:ptCount val="1"/>
                <c:pt idx="0">
                  <c:v>Somewhat confident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4B'!$B$12</c:f>
              <c:strCache>
                <c:ptCount val="1"/>
                <c:pt idx="0">
                  <c:v>Career as a Physician-Scientist</c:v>
                </c:pt>
              </c:strCache>
            </c:strRef>
          </c:cat>
          <c:val>
            <c:numRef>
              <c:f>'Figure 4B'!$B$14</c:f>
              <c:numCache>
                <c:formatCode>0</c:formatCode>
                <c:ptCount val="1"/>
                <c:pt idx="0">
                  <c:v>22.58064516129032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59-B54E-85FD-F90EF5B4AFF6}"/>
            </c:ext>
          </c:extLst>
        </c:ser>
        <c:ser>
          <c:idx val="2"/>
          <c:order val="2"/>
          <c:tx>
            <c:strRef>
              <c:f>'Figure 4B'!$A$15</c:f>
              <c:strCache>
                <c:ptCount val="1"/>
                <c:pt idx="0">
                  <c:v>Neutral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'Figure 4B'!$B$12</c:f>
              <c:strCache>
                <c:ptCount val="1"/>
                <c:pt idx="0">
                  <c:v>Career as a Physician-Scientist</c:v>
                </c:pt>
              </c:strCache>
            </c:strRef>
          </c:cat>
          <c:val>
            <c:numRef>
              <c:f>'Figure 4B'!$B$15</c:f>
              <c:numCache>
                <c:formatCode>0</c:formatCode>
                <c:ptCount val="1"/>
                <c:pt idx="0">
                  <c:v>16.129032258064516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59-B54E-85FD-F90EF5B4AFF6}"/>
            </c:ext>
          </c:extLst>
        </c:ser>
        <c:ser>
          <c:idx val="3"/>
          <c:order val="3"/>
          <c:tx>
            <c:strRef>
              <c:f>'Figure 4B'!$A$16</c:f>
              <c:strCache>
                <c:ptCount val="1"/>
                <c:pt idx="0">
                  <c:v>Somewhat unconfident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4B'!$B$12</c:f>
              <c:strCache>
                <c:ptCount val="1"/>
                <c:pt idx="0">
                  <c:v>Career as a Physician-Scientist</c:v>
                </c:pt>
              </c:strCache>
            </c:strRef>
          </c:cat>
          <c:val>
            <c:numRef>
              <c:f>'Figure 4B'!$B$16</c:f>
              <c:numCache>
                <c:formatCode>0</c:formatCode>
                <c:ptCount val="1"/>
                <c:pt idx="0">
                  <c:v>18.27956989247312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59-B54E-85FD-F90EF5B4AFF6}"/>
            </c:ext>
          </c:extLst>
        </c:ser>
        <c:ser>
          <c:idx val="4"/>
          <c:order val="4"/>
          <c:tx>
            <c:strRef>
              <c:f>'Figure 4B'!$A$17</c:f>
              <c:strCache>
                <c:ptCount val="1"/>
                <c:pt idx="0">
                  <c:v>Very unconfident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4B'!$B$12</c:f>
              <c:strCache>
                <c:ptCount val="1"/>
                <c:pt idx="0">
                  <c:v>Career as a Physician-Scientist</c:v>
                </c:pt>
              </c:strCache>
            </c:strRef>
          </c:cat>
          <c:val>
            <c:numRef>
              <c:f>'Figure 4B'!$B$17</c:f>
              <c:numCache>
                <c:formatCode>0</c:formatCode>
                <c:ptCount val="1"/>
                <c:pt idx="0">
                  <c:v>22.58064516129032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59-B54E-85FD-F90EF5B4A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2755456"/>
        <c:axId val="2011951312"/>
      </c:barChart>
      <c:catAx>
        <c:axId val="18227554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951312"/>
        <c:crosses val="autoZero"/>
        <c:auto val="1"/>
        <c:lblAlgn val="ctr"/>
        <c:lblOffset val="100"/>
        <c:noMultiLvlLbl val="0"/>
      </c:catAx>
      <c:valAx>
        <c:axId val="2011951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2755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4C'!$A$9</c:f>
              <c:strCache>
                <c:ptCount val="1"/>
                <c:pt idx="0">
                  <c:v>Percent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'Figure 4C'!$B$8:$E$8</c:f>
              <c:strCache>
                <c:ptCount val="4"/>
                <c:pt idx="0">
                  <c:v>Obtaining independent research funding</c:v>
                </c:pt>
                <c:pt idx="1">
                  <c:v>Earning a satisfactory salary</c:v>
                </c:pt>
                <c:pt idx="2">
                  <c:v>Achieving work-life balance</c:v>
                </c:pt>
                <c:pt idx="3">
                  <c:v>Obtaining a position with sufficient protected time</c:v>
                </c:pt>
              </c:strCache>
            </c:strRef>
          </c:cat>
          <c:val>
            <c:numRef>
              <c:f>'Figure 4C'!$B$9:$E$9</c:f>
              <c:numCache>
                <c:formatCode>0</c:formatCode>
                <c:ptCount val="4"/>
                <c:pt idx="0">
                  <c:v>78.94736842105263</c:v>
                </c:pt>
                <c:pt idx="1">
                  <c:v>50</c:v>
                </c:pt>
                <c:pt idx="2">
                  <c:v>50</c:v>
                </c:pt>
                <c:pt idx="3">
                  <c:v>44.736842105263158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5B-FB45-9761-061E9B96B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07765920"/>
        <c:axId val="657336816"/>
      </c:barChart>
      <c:catAx>
        <c:axId val="607765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7336816"/>
        <c:crosses val="autoZero"/>
        <c:auto val="1"/>
        <c:lblAlgn val="ctr"/>
        <c:lblOffset val="100"/>
        <c:noMultiLvlLbl val="0"/>
      </c:catAx>
      <c:valAx>
        <c:axId val="657336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776592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219635977576347"/>
          <c:y val="5.0925925925925923E-2"/>
          <c:w val="0.75021434373818696"/>
          <c:h val="0.70747338874307375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'Figure 4D'!$A$10</c:f>
              <c:strCache>
                <c:ptCount val="1"/>
                <c:pt idx="0">
                  <c:v>Very satisfied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'Figure 4D'!$B$9:$C$9</c:f>
              <c:strCache>
                <c:ptCount val="2"/>
                <c:pt idx="0">
                  <c:v>PD</c:v>
                </c:pt>
                <c:pt idx="1">
                  <c:v>Chair</c:v>
                </c:pt>
              </c:strCache>
            </c:strRef>
          </c:cat>
          <c:val>
            <c:numRef>
              <c:f>'Figure 4D'!$B$10:$C$10</c:f>
              <c:numCache>
                <c:formatCode>0</c:formatCode>
                <c:ptCount val="2"/>
                <c:pt idx="0">
                  <c:v>20.618556701030926</c:v>
                </c:pt>
                <c:pt idx="1">
                  <c:v>18.556701030927837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E-1F43-AEEB-B1D0A69D7908}"/>
            </c:ext>
          </c:extLst>
        </c:ser>
        <c:ser>
          <c:idx val="1"/>
          <c:order val="1"/>
          <c:tx>
            <c:strRef>
              <c:f>'Figure 4D'!$A$11</c:f>
              <c:strCache>
                <c:ptCount val="1"/>
                <c:pt idx="0">
                  <c:v>Somewhat satisfied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'Figure 4D'!$B$9:$C$9</c:f>
              <c:strCache>
                <c:ptCount val="2"/>
                <c:pt idx="0">
                  <c:v>PD</c:v>
                </c:pt>
                <c:pt idx="1">
                  <c:v>Chair</c:v>
                </c:pt>
              </c:strCache>
            </c:strRef>
          </c:cat>
          <c:val>
            <c:numRef>
              <c:f>'Figure 4D'!$B$11:$C$11</c:f>
              <c:numCache>
                <c:formatCode>0</c:formatCode>
                <c:ptCount val="2"/>
                <c:pt idx="0">
                  <c:v>35.051546391752574</c:v>
                </c:pt>
                <c:pt idx="1">
                  <c:v>32.989690721649481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E-1F43-AEEB-B1D0A69D7908}"/>
            </c:ext>
          </c:extLst>
        </c:ser>
        <c:ser>
          <c:idx val="2"/>
          <c:order val="2"/>
          <c:tx>
            <c:strRef>
              <c:f>'Figure 4D'!$A$12</c:f>
              <c:strCache>
                <c:ptCount val="1"/>
                <c:pt idx="0">
                  <c:v>Neutral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'Figure 4D'!$B$9:$C$9</c:f>
              <c:strCache>
                <c:ptCount val="2"/>
                <c:pt idx="0">
                  <c:v>PD</c:v>
                </c:pt>
                <c:pt idx="1">
                  <c:v>Chair</c:v>
                </c:pt>
              </c:strCache>
            </c:strRef>
          </c:cat>
          <c:val>
            <c:numRef>
              <c:f>'Figure 4D'!$B$12:$C$12</c:f>
              <c:numCache>
                <c:formatCode>0</c:formatCode>
                <c:ptCount val="2"/>
                <c:pt idx="0">
                  <c:v>16.494845360824741</c:v>
                </c:pt>
                <c:pt idx="1">
                  <c:v>21.649484536082475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7E-1F43-AEEB-B1D0A69D7908}"/>
            </c:ext>
          </c:extLst>
        </c:ser>
        <c:ser>
          <c:idx val="3"/>
          <c:order val="3"/>
          <c:tx>
            <c:strRef>
              <c:f>'Figure 4D'!$A$13</c:f>
              <c:strCache>
                <c:ptCount val="1"/>
                <c:pt idx="0">
                  <c:v>Somewhat dissatisfied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'Figure 4D'!$B$9:$C$9</c:f>
              <c:strCache>
                <c:ptCount val="2"/>
                <c:pt idx="0">
                  <c:v>PD</c:v>
                </c:pt>
                <c:pt idx="1">
                  <c:v>Chair</c:v>
                </c:pt>
              </c:strCache>
            </c:strRef>
          </c:cat>
          <c:val>
            <c:numRef>
              <c:f>'Figure 4D'!$B$13:$C$13</c:f>
              <c:numCache>
                <c:formatCode>0</c:formatCode>
                <c:ptCount val="2"/>
                <c:pt idx="0">
                  <c:v>15.463917525773196</c:v>
                </c:pt>
                <c:pt idx="1">
                  <c:v>13.402061855670103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7E-1F43-AEEB-B1D0A69D7908}"/>
            </c:ext>
          </c:extLst>
        </c:ser>
        <c:ser>
          <c:idx val="4"/>
          <c:order val="4"/>
          <c:tx>
            <c:strRef>
              <c:f>'Figure 4D'!$A$14</c:f>
              <c:strCache>
                <c:ptCount val="1"/>
                <c:pt idx="0">
                  <c:v>Very dissatisfied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'Figure 4D'!$B$9:$C$9</c:f>
              <c:strCache>
                <c:ptCount val="2"/>
                <c:pt idx="0">
                  <c:v>PD</c:v>
                </c:pt>
                <c:pt idx="1">
                  <c:v>Chair</c:v>
                </c:pt>
              </c:strCache>
            </c:strRef>
          </c:cat>
          <c:val>
            <c:numRef>
              <c:f>'Figure 4D'!$B$14:$C$14</c:f>
              <c:numCache>
                <c:formatCode>0</c:formatCode>
                <c:ptCount val="2"/>
                <c:pt idx="0">
                  <c:v>12.371134020618557</c:v>
                </c:pt>
                <c:pt idx="1">
                  <c:v>13.402061855670103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87E-1F43-AEEB-B1D0A69D7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7847056"/>
        <c:axId val="607848784"/>
      </c:barChart>
      <c:catAx>
        <c:axId val="607847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7848784"/>
        <c:crosses val="autoZero"/>
        <c:auto val="1"/>
        <c:lblAlgn val="ctr"/>
        <c:lblOffset val="100"/>
        <c:noMultiLvlLbl val="0"/>
      </c:catAx>
      <c:valAx>
        <c:axId val="607848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7847056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31750</xdr:colOff>
      <xdr:row>6</xdr:row>
      <xdr:rowOff>6350</xdr:rowOff>
    </xdr:from>
    <xdr:to>
      <xdr:col>11</xdr:col>
      <xdr:colOff>476250</xdr:colOff>
      <xdr:row>19</xdr:row>
      <xdr:rowOff>107950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332087-285C-AA0A-7099-39B73AB254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438150</xdr:colOff>
      <xdr:row>8</xdr:row>
      <xdr:rowOff>57150</xdr:rowOff>
    </xdr:from>
    <xdr:to>
      <xdr:col>13</xdr:col>
      <xdr:colOff>57150</xdr:colOff>
      <xdr:row>21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3F1A8B-C2AE-5EA4-8C38-C6FA6319FA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88900</xdr:colOff>
      <xdr:row>7</xdr:row>
      <xdr:rowOff>44450</xdr:rowOff>
    </xdr:from>
    <xdr:to>
      <xdr:col>12</xdr:col>
      <xdr:colOff>533400</xdr:colOff>
      <xdr:row>20</xdr:row>
      <xdr:rowOff>146050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E91D72-673E-7740-0333-835AAAD6C6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171450</xdr:rowOff>
    </xdr:from>
    <xdr:to>
      <xdr:col>13</xdr:col>
      <xdr:colOff>50800</xdr:colOff>
      <xdr:row>19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910FCD6-8D69-74D6-A913-1093DCAF55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171450</xdr:rowOff>
    </xdr:from>
    <xdr:to>
      <xdr:col>13</xdr:col>
      <xdr:colOff>50800</xdr:colOff>
      <xdr:row>19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2A3991-1A7A-084C-92DC-B4171AAEE3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171450</xdr:rowOff>
    </xdr:from>
    <xdr:to>
      <xdr:col>13</xdr:col>
      <xdr:colOff>50800</xdr:colOff>
      <xdr:row>19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CBE34B-51FD-ED4B-A41D-D59D31F2FB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450850</xdr:colOff>
      <xdr:row>1</xdr:row>
      <xdr:rowOff>69850</xdr:rowOff>
    </xdr:from>
    <xdr:to>
      <xdr:col>10</xdr:col>
      <xdr:colOff>69850</xdr:colOff>
      <xdr:row>14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9177E64-C3DC-FEC6-5E2D-5497E111E8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450850</xdr:colOff>
      <xdr:row>1</xdr:row>
      <xdr:rowOff>69850</xdr:rowOff>
    </xdr:from>
    <xdr:to>
      <xdr:col>10</xdr:col>
      <xdr:colOff>69850</xdr:colOff>
      <xdr:row>14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C6A271-3A3E-F642-BAF1-88A33C519C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450850</xdr:colOff>
      <xdr:row>1</xdr:row>
      <xdr:rowOff>69850</xdr:rowOff>
    </xdr:from>
    <xdr:to>
      <xdr:col>10</xdr:col>
      <xdr:colOff>69850</xdr:colOff>
      <xdr:row>14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F8A6EAD-C2F0-7A49-9C8C-59546BE05C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450850</xdr:colOff>
      <xdr:row>1</xdr:row>
      <xdr:rowOff>69850</xdr:rowOff>
    </xdr:from>
    <xdr:to>
      <xdr:col>10</xdr:col>
      <xdr:colOff>69850</xdr:colOff>
      <xdr:row>14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7E68C2-CF07-E94B-978A-8D6458CDD7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450850</xdr:colOff>
      <xdr:row>1</xdr:row>
      <xdr:rowOff>69850</xdr:rowOff>
    </xdr:from>
    <xdr:to>
      <xdr:col>10</xdr:col>
      <xdr:colOff>69850</xdr:colOff>
      <xdr:row>14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E0DCF0-D1C9-5441-B5C5-89AA5FE212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406400</xdr:colOff>
      <xdr:row>16</xdr:row>
      <xdr:rowOff>0</xdr:rowOff>
    </xdr:from>
    <xdr:to>
      <xdr:col>10</xdr:col>
      <xdr:colOff>25400</xdr:colOff>
      <xdr:row>29</xdr:row>
      <xdr:rowOff>101600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F308ECE-51B7-1C43-A231-0EAF5A8274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412750</xdr:colOff>
      <xdr:row>4</xdr:row>
      <xdr:rowOff>12700</xdr:rowOff>
    </xdr:from>
    <xdr:to>
      <xdr:col>11</xdr:col>
      <xdr:colOff>31750</xdr:colOff>
      <xdr:row>14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08E831-ED8E-3AB0-9709-4BC90DD8AD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3</xdr:row>
      <xdr:rowOff>50800</xdr:rowOff>
    </xdr:from>
    <xdr:to>
      <xdr:col>10</xdr:col>
      <xdr:colOff>768350</xdr:colOff>
      <xdr:row>13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FFE248-6B0D-A94A-81EA-60AC7BC8D3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749300</xdr:colOff>
      <xdr:row>11</xdr:row>
      <xdr:rowOff>76200</xdr:rowOff>
    </xdr:from>
    <xdr:to>
      <xdr:col>10</xdr:col>
      <xdr:colOff>476855</xdr:colOff>
      <xdr:row>26</xdr:row>
      <xdr:rowOff>112486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B351B4-03A4-D341-9A65-118BB9F499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355600</xdr:colOff>
      <xdr:row>6</xdr:row>
      <xdr:rowOff>38100</xdr:rowOff>
    </xdr:from>
    <xdr:to>
      <xdr:col>11</xdr:col>
      <xdr:colOff>722993</xdr:colOff>
      <xdr:row>19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3BAA6D8-3A35-6643-83DE-AEECBC2A2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emilygallagher/Dropbox/AAIM%20Research%20Committee/AAIM%20Survey%20Data%20Deidentified%20Datasets/GraduateOnly.xlsx" TargetMode="External"/><Relationship Id="rId1" Type="http://schemas.openxmlformats.org/officeDocument/2006/relationships/externalLinkPath" Target="GraduateOnl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lysis"/>
      <sheetName val="All"/>
      <sheetName val="Cleaned up"/>
      <sheetName val="Sheet1 (2)"/>
      <sheetName val="Sheet1 (3)"/>
      <sheetName val="Sheet3"/>
      <sheetName val="Sheet1"/>
      <sheetName val="Sheet4"/>
      <sheetName val="Sheet2"/>
    </sheetNames>
    <sheetDataSet>
      <sheetData sheetId="0"/>
      <sheetData sheetId="1"/>
      <sheetData sheetId="2"/>
      <sheetData sheetId="3">
        <row r="108">
          <cell r="AZ108" t="str">
            <v>PD</v>
          </cell>
          <cell r="BA108" t="str">
            <v>Chair</v>
          </cell>
        </row>
        <row r="109">
          <cell r="AY109" t="str">
            <v>Very satisfied</v>
          </cell>
          <cell r="AZ109">
            <v>20.618556701030926</v>
          </cell>
          <cell r="BA109">
            <v>18.556701030927837</v>
          </cell>
        </row>
        <row r="110">
          <cell r="AY110" t="str">
            <v>Somewhat satisfied</v>
          </cell>
          <cell r="AZ110">
            <v>35.051546391752574</v>
          </cell>
          <cell r="BA110">
            <v>32.989690721649481</v>
          </cell>
        </row>
        <row r="111">
          <cell r="AY111" t="str">
            <v>Neutral</v>
          </cell>
          <cell r="AZ111">
            <v>16.494845360824741</v>
          </cell>
          <cell r="BA111">
            <v>21.649484536082475</v>
          </cell>
        </row>
        <row r="112">
          <cell r="AY112" t="str">
            <v>Somewhat dissatisfied</v>
          </cell>
          <cell r="AZ112">
            <v>15.463917525773196</v>
          </cell>
          <cell r="BA112">
            <v>13.402061855670103</v>
          </cell>
        </row>
        <row r="113">
          <cell r="AY113" t="str">
            <v>Very dissatisfied</v>
          </cell>
          <cell r="AZ113">
            <v>12.371134020618557</v>
          </cell>
          <cell r="BA113">
            <v>13.402061855670103</v>
          </cell>
        </row>
        <row r="119">
          <cell r="AP119" t="str">
            <v>Obtaining independent research funding</v>
          </cell>
          <cell r="AQ119" t="str">
            <v>Earning a satisfactory salary</v>
          </cell>
          <cell r="AR119" t="str">
            <v>Achieving work-life balance</v>
          </cell>
          <cell r="AS119" t="str">
            <v>Obtaining a position with sufficient protected time</v>
          </cell>
        </row>
        <row r="120">
          <cell r="AO120" t="str">
            <v>Percent</v>
          </cell>
          <cell r="AP120">
            <v>78.94736842105263</v>
          </cell>
          <cell r="AQ120">
            <v>50</v>
          </cell>
          <cell r="AR120">
            <v>50</v>
          </cell>
          <cell r="AS120">
            <v>44.736842105263158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BFA7D-9855-6A48-BF24-80698596307A}">
  <dimension ref="A1:B101"/>
  <sheetViews>
    <sheetView topLeftCell="A85" workbookViewId="0">
      <selection activeCell="H106" sqref="H106"/>
    </sheetView>
  </sheetViews>
  <sheetFormatPr baseColWidth="10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>
        <v>1</v>
      </c>
      <c r="B2" s="2">
        <v>35</v>
      </c>
    </row>
    <row r="3" spans="1:2" x14ac:dyDescent="0.2">
      <c r="A3">
        <v>2</v>
      </c>
      <c r="B3" s="2">
        <v>35</v>
      </c>
    </row>
    <row r="4" spans="1:2" x14ac:dyDescent="0.2">
      <c r="A4">
        <v>3</v>
      </c>
      <c r="B4" s="2">
        <v>33</v>
      </c>
    </row>
    <row r="5" spans="1:2" x14ac:dyDescent="0.2">
      <c r="A5">
        <v>4</v>
      </c>
      <c r="B5" s="2">
        <v>31</v>
      </c>
    </row>
    <row r="6" spans="1:2" x14ac:dyDescent="0.2">
      <c r="A6">
        <v>5</v>
      </c>
      <c r="B6" s="2">
        <v>32</v>
      </c>
    </row>
    <row r="7" spans="1:2" x14ac:dyDescent="0.2">
      <c r="A7">
        <v>6</v>
      </c>
      <c r="B7" s="2">
        <v>32</v>
      </c>
    </row>
    <row r="8" spans="1:2" x14ac:dyDescent="0.2">
      <c r="A8">
        <v>7</v>
      </c>
      <c r="B8" s="2">
        <v>32</v>
      </c>
    </row>
    <row r="9" spans="1:2" x14ac:dyDescent="0.2">
      <c r="A9">
        <v>8</v>
      </c>
      <c r="B9" s="2">
        <v>33</v>
      </c>
    </row>
    <row r="10" spans="1:2" x14ac:dyDescent="0.2">
      <c r="A10">
        <v>9</v>
      </c>
      <c r="B10" s="2">
        <v>34</v>
      </c>
    </row>
    <row r="11" spans="1:2" x14ac:dyDescent="0.2">
      <c r="A11">
        <v>10</v>
      </c>
      <c r="B11" s="2">
        <v>32</v>
      </c>
    </row>
    <row r="12" spans="1:2" x14ac:dyDescent="0.2">
      <c r="A12">
        <v>11</v>
      </c>
      <c r="B12" s="2">
        <v>35</v>
      </c>
    </row>
    <row r="13" spans="1:2" x14ac:dyDescent="0.2">
      <c r="A13">
        <v>12</v>
      </c>
      <c r="B13" s="2">
        <v>36</v>
      </c>
    </row>
    <row r="14" spans="1:2" x14ac:dyDescent="0.2">
      <c r="A14">
        <v>13</v>
      </c>
      <c r="B14" s="2">
        <v>32</v>
      </c>
    </row>
    <row r="15" spans="1:2" x14ac:dyDescent="0.2">
      <c r="A15">
        <v>14</v>
      </c>
      <c r="B15" s="2">
        <v>34</v>
      </c>
    </row>
    <row r="16" spans="1:2" x14ac:dyDescent="0.2">
      <c r="A16">
        <v>15</v>
      </c>
      <c r="B16" s="2">
        <v>32</v>
      </c>
    </row>
    <row r="17" spans="1:2" x14ac:dyDescent="0.2">
      <c r="A17">
        <v>16</v>
      </c>
      <c r="B17" s="2">
        <v>31</v>
      </c>
    </row>
    <row r="18" spans="1:2" x14ac:dyDescent="0.2">
      <c r="A18">
        <v>17</v>
      </c>
      <c r="B18" s="2">
        <v>35</v>
      </c>
    </row>
    <row r="19" spans="1:2" x14ac:dyDescent="0.2">
      <c r="A19">
        <v>18</v>
      </c>
      <c r="B19" s="2">
        <v>33</v>
      </c>
    </row>
    <row r="20" spans="1:2" x14ac:dyDescent="0.2">
      <c r="A20">
        <v>19</v>
      </c>
      <c r="B20" s="2">
        <v>32</v>
      </c>
    </row>
    <row r="21" spans="1:2" x14ac:dyDescent="0.2">
      <c r="A21">
        <v>20</v>
      </c>
      <c r="B21" s="2">
        <v>33</v>
      </c>
    </row>
    <row r="22" spans="1:2" x14ac:dyDescent="0.2">
      <c r="A22">
        <v>21</v>
      </c>
      <c r="B22" s="2">
        <v>32</v>
      </c>
    </row>
    <row r="23" spans="1:2" x14ac:dyDescent="0.2">
      <c r="A23">
        <v>22</v>
      </c>
      <c r="B23" s="2">
        <v>29</v>
      </c>
    </row>
    <row r="24" spans="1:2" x14ac:dyDescent="0.2">
      <c r="A24">
        <v>23</v>
      </c>
      <c r="B24" s="2">
        <v>31</v>
      </c>
    </row>
    <row r="25" spans="1:2" x14ac:dyDescent="0.2">
      <c r="A25">
        <v>24</v>
      </c>
      <c r="B25" s="2">
        <v>29</v>
      </c>
    </row>
    <row r="26" spans="1:2" x14ac:dyDescent="0.2">
      <c r="A26">
        <v>25</v>
      </c>
      <c r="B26" s="2">
        <v>42</v>
      </c>
    </row>
    <row r="27" spans="1:2" x14ac:dyDescent="0.2">
      <c r="A27">
        <v>26</v>
      </c>
      <c r="B27" s="2">
        <v>30</v>
      </c>
    </row>
    <row r="28" spans="1:2" x14ac:dyDescent="0.2">
      <c r="A28">
        <v>27</v>
      </c>
      <c r="B28" s="2">
        <v>30</v>
      </c>
    </row>
    <row r="29" spans="1:2" x14ac:dyDescent="0.2">
      <c r="A29">
        <v>28</v>
      </c>
      <c r="B29" s="2">
        <v>32</v>
      </c>
    </row>
    <row r="30" spans="1:2" x14ac:dyDescent="0.2">
      <c r="A30">
        <v>29</v>
      </c>
      <c r="B30" s="2">
        <v>32</v>
      </c>
    </row>
    <row r="31" spans="1:2" x14ac:dyDescent="0.2">
      <c r="A31">
        <v>30</v>
      </c>
      <c r="B31" s="2">
        <v>32</v>
      </c>
    </row>
    <row r="32" spans="1:2" x14ac:dyDescent="0.2">
      <c r="A32">
        <v>31</v>
      </c>
      <c r="B32" s="2">
        <v>34</v>
      </c>
    </row>
    <row r="33" spans="1:2" x14ac:dyDescent="0.2">
      <c r="A33">
        <v>32</v>
      </c>
      <c r="B33" s="2">
        <v>33</v>
      </c>
    </row>
    <row r="34" spans="1:2" x14ac:dyDescent="0.2">
      <c r="A34">
        <v>33</v>
      </c>
      <c r="B34" s="2">
        <v>33</v>
      </c>
    </row>
    <row r="35" spans="1:2" x14ac:dyDescent="0.2">
      <c r="A35">
        <v>34</v>
      </c>
      <c r="B35" s="2">
        <v>33</v>
      </c>
    </row>
    <row r="36" spans="1:2" x14ac:dyDescent="0.2">
      <c r="A36">
        <v>35</v>
      </c>
      <c r="B36" s="2">
        <v>33</v>
      </c>
    </row>
    <row r="37" spans="1:2" x14ac:dyDescent="0.2">
      <c r="A37">
        <v>36</v>
      </c>
      <c r="B37" s="2">
        <v>34</v>
      </c>
    </row>
    <row r="38" spans="1:2" x14ac:dyDescent="0.2">
      <c r="A38">
        <v>37</v>
      </c>
      <c r="B38" s="2">
        <v>32</v>
      </c>
    </row>
    <row r="39" spans="1:2" x14ac:dyDescent="0.2">
      <c r="A39">
        <v>38</v>
      </c>
      <c r="B39" s="2">
        <v>32</v>
      </c>
    </row>
    <row r="40" spans="1:2" x14ac:dyDescent="0.2">
      <c r="A40">
        <v>39</v>
      </c>
      <c r="B40" s="2">
        <v>35</v>
      </c>
    </row>
    <row r="41" spans="1:2" x14ac:dyDescent="0.2">
      <c r="A41">
        <v>40</v>
      </c>
      <c r="B41" s="2">
        <v>34</v>
      </c>
    </row>
    <row r="42" spans="1:2" x14ac:dyDescent="0.2">
      <c r="A42">
        <v>41</v>
      </c>
      <c r="B42" s="2">
        <v>34</v>
      </c>
    </row>
    <row r="43" spans="1:2" x14ac:dyDescent="0.2">
      <c r="A43">
        <v>42</v>
      </c>
      <c r="B43" s="2">
        <v>30</v>
      </c>
    </row>
    <row r="44" spans="1:2" x14ac:dyDescent="0.2">
      <c r="A44">
        <v>43</v>
      </c>
      <c r="B44" s="2">
        <v>33</v>
      </c>
    </row>
    <row r="45" spans="1:2" x14ac:dyDescent="0.2">
      <c r="A45">
        <v>44</v>
      </c>
      <c r="B45" s="2">
        <v>31</v>
      </c>
    </row>
    <row r="46" spans="1:2" x14ac:dyDescent="0.2">
      <c r="A46">
        <v>45</v>
      </c>
      <c r="B46" s="2">
        <v>28</v>
      </c>
    </row>
    <row r="47" spans="1:2" x14ac:dyDescent="0.2">
      <c r="A47">
        <v>46</v>
      </c>
      <c r="B47" s="2">
        <v>33</v>
      </c>
    </row>
    <row r="48" spans="1:2" x14ac:dyDescent="0.2">
      <c r="A48">
        <v>47</v>
      </c>
      <c r="B48" s="2">
        <v>30</v>
      </c>
    </row>
    <row r="49" spans="1:2" x14ac:dyDescent="0.2">
      <c r="A49">
        <v>48</v>
      </c>
      <c r="B49" s="2"/>
    </row>
    <row r="50" spans="1:2" x14ac:dyDescent="0.2">
      <c r="A50">
        <v>49</v>
      </c>
      <c r="B50" s="2">
        <v>31</v>
      </c>
    </row>
    <row r="51" spans="1:2" x14ac:dyDescent="0.2">
      <c r="A51">
        <v>50</v>
      </c>
      <c r="B51" s="2">
        <v>35</v>
      </c>
    </row>
    <row r="52" spans="1:2" x14ac:dyDescent="0.2">
      <c r="A52">
        <v>51</v>
      </c>
      <c r="B52" s="2">
        <v>30</v>
      </c>
    </row>
    <row r="53" spans="1:2" x14ac:dyDescent="0.2">
      <c r="A53">
        <v>52</v>
      </c>
      <c r="B53" s="2">
        <v>34</v>
      </c>
    </row>
    <row r="54" spans="1:2" x14ac:dyDescent="0.2">
      <c r="A54">
        <v>53</v>
      </c>
      <c r="B54" s="2">
        <v>34</v>
      </c>
    </row>
    <row r="55" spans="1:2" x14ac:dyDescent="0.2">
      <c r="A55">
        <v>54</v>
      </c>
      <c r="B55" s="2">
        <v>38</v>
      </c>
    </row>
    <row r="56" spans="1:2" x14ac:dyDescent="0.2">
      <c r="A56">
        <v>55</v>
      </c>
      <c r="B56" s="2">
        <v>36</v>
      </c>
    </row>
    <row r="57" spans="1:2" x14ac:dyDescent="0.2">
      <c r="A57">
        <v>56</v>
      </c>
      <c r="B57" s="2">
        <v>30</v>
      </c>
    </row>
    <row r="58" spans="1:2" x14ac:dyDescent="0.2">
      <c r="A58">
        <v>57</v>
      </c>
      <c r="B58" s="2">
        <v>32</v>
      </c>
    </row>
    <row r="59" spans="1:2" x14ac:dyDescent="0.2">
      <c r="A59">
        <v>58</v>
      </c>
      <c r="B59" s="2">
        <v>31</v>
      </c>
    </row>
    <row r="60" spans="1:2" x14ac:dyDescent="0.2">
      <c r="A60">
        <v>59</v>
      </c>
      <c r="B60" s="2">
        <v>32</v>
      </c>
    </row>
    <row r="61" spans="1:2" x14ac:dyDescent="0.2">
      <c r="A61">
        <v>60</v>
      </c>
      <c r="B61" s="2">
        <v>33</v>
      </c>
    </row>
    <row r="62" spans="1:2" x14ac:dyDescent="0.2">
      <c r="A62">
        <v>61</v>
      </c>
      <c r="B62" s="2">
        <v>33</v>
      </c>
    </row>
    <row r="63" spans="1:2" x14ac:dyDescent="0.2">
      <c r="A63">
        <v>62</v>
      </c>
      <c r="B63" s="2">
        <v>39</v>
      </c>
    </row>
    <row r="64" spans="1:2" x14ac:dyDescent="0.2">
      <c r="A64">
        <v>63</v>
      </c>
      <c r="B64" s="2">
        <v>30</v>
      </c>
    </row>
    <row r="65" spans="1:2" x14ac:dyDescent="0.2">
      <c r="A65">
        <v>64</v>
      </c>
      <c r="B65" s="2">
        <v>27</v>
      </c>
    </row>
    <row r="66" spans="1:2" x14ac:dyDescent="0.2">
      <c r="A66">
        <v>65</v>
      </c>
      <c r="B66" s="2">
        <v>31</v>
      </c>
    </row>
    <row r="67" spans="1:2" x14ac:dyDescent="0.2">
      <c r="A67">
        <v>66</v>
      </c>
      <c r="B67" s="2">
        <v>36</v>
      </c>
    </row>
    <row r="68" spans="1:2" x14ac:dyDescent="0.2">
      <c r="A68">
        <v>67</v>
      </c>
      <c r="B68" s="2">
        <v>29</v>
      </c>
    </row>
    <row r="69" spans="1:2" x14ac:dyDescent="0.2">
      <c r="A69">
        <v>68</v>
      </c>
      <c r="B69" s="2">
        <v>32</v>
      </c>
    </row>
    <row r="70" spans="1:2" x14ac:dyDescent="0.2">
      <c r="A70">
        <v>69</v>
      </c>
      <c r="B70" s="2">
        <v>29</v>
      </c>
    </row>
    <row r="71" spans="1:2" x14ac:dyDescent="0.2">
      <c r="A71">
        <v>70</v>
      </c>
      <c r="B71" s="2">
        <v>32</v>
      </c>
    </row>
    <row r="72" spans="1:2" x14ac:dyDescent="0.2">
      <c r="A72">
        <v>71</v>
      </c>
      <c r="B72" s="2">
        <v>32</v>
      </c>
    </row>
    <row r="73" spans="1:2" x14ac:dyDescent="0.2">
      <c r="A73">
        <v>72</v>
      </c>
      <c r="B73" s="2">
        <v>32</v>
      </c>
    </row>
    <row r="74" spans="1:2" x14ac:dyDescent="0.2">
      <c r="A74">
        <v>73</v>
      </c>
      <c r="B74" s="2">
        <v>28</v>
      </c>
    </row>
    <row r="75" spans="1:2" x14ac:dyDescent="0.2">
      <c r="A75">
        <v>74</v>
      </c>
      <c r="B75" s="2">
        <v>31</v>
      </c>
    </row>
    <row r="76" spans="1:2" x14ac:dyDescent="0.2">
      <c r="A76">
        <v>75</v>
      </c>
      <c r="B76" s="2">
        <v>33</v>
      </c>
    </row>
    <row r="77" spans="1:2" x14ac:dyDescent="0.2">
      <c r="A77">
        <v>76</v>
      </c>
      <c r="B77" s="2">
        <v>30</v>
      </c>
    </row>
    <row r="78" spans="1:2" x14ac:dyDescent="0.2">
      <c r="A78">
        <v>77</v>
      </c>
      <c r="B78" s="2">
        <v>35</v>
      </c>
    </row>
    <row r="79" spans="1:2" x14ac:dyDescent="0.2">
      <c r="A79">
        <v>78</v>
      </c>
      <c r="B79" s="2">
        <v>32</v>
      </c>
    </row>
    <row r="80" spans="1:2" x14ac:dyDescent="0.2">
      <c r="A80">
        <v>79</v>
      </c>
      <c r="B80" s="2">
        <v>33</v>
      </c>
    </row>
    <row r="81" spans="1:2" x14ac:dyDescent="0.2">
      <c r="A81">
        <v>80</v>
      </c>
      <c r="B81" s="2">
        <v>32</v>
      </c>
    </row>
    <row r="82" spans="1:2" x14ac:dyDescent="0.2">
      <c r="A82">
        <v>81</v>
      </c>
      <c r="B82" s="2">
        <v>36</v>
      </c>
    </row>
    <row r="83" spans="1:2" x14ac:dyDescent="0.2">
      <c r="A83">
        <v>82</v>
      </c>
      <c r="B83" s="2">
        <v>30</v>
      </c>
    </row>
    <row r="84" spans="1:2" x14ac:dyDescent="0.2">
      <c r="A84">
        <v>83</v>
      </c>
      <c r="B84" s="2">
        <v>33</v>
      </c>
    </row>
    <row r="85" spans="1:2" x14ac:dyDescent="0.2">
      <c r="A85">
        <v>84</v>
      </c>
      <c r="B85" s="2">
        <v>39</v>
      </c>
    </row>
    <row r="86" spans="1:2" x14ac:dyDescent="0.2">
      <c r="A86">
        <v>85</v>
      </c>
      <c r="B86" s="2">
        <v>38</v>
      </c>
    </row>
    <row r="87" spans="1:2" x14ac:dyDescent="0.2">
      <c r="A87">
        <v>86</v>
      </c>
      <c r="B87" s="2">
        <v>32</v>
      </c>
    </row>
    <row r="88" spans="1:2" x14ac:dyDescent="0.2">
      <c r="A88">
        <v>87</v>
      </c>
      <c r="B88" s="2">
        <v>36</v>
      </c>
    </row>
    <row r="89" spans="1:2" x14ac:dyDescent="0.2">
      <c r="A89">
        <v>88</v>
      </c>
      <c r="B89" s="2">
        <v>30</v>
      </c>
    </row>
    <row r="90" spans="1:2" x14ac:dyDescent="0.2">
      <c r="A90">
        <v>89</v>
      </c>
      <c r="B90" s="2">
        <v>35</v>
      </c>
    </row>
    <row r="91" spans="1:2" x14ac:dyDescent="0.2">
      <c r="A91">
        <v>90</v>
      </c>
      <c r="B91" s="2">
        <v>29</v>
      </c>
    </row>
    <row r="92" spans="1:2" x14ac:dyDescent="0.2">
      <c r="A92">
        <v>91</v>
      </c>
      <c r="B92" s="2">
        <v>30</v>
      </c>
    </row>
    <row r="93" spans="1:2" x14ac:dyDescent="0.2">
      <c r="A93">
        <v>92</v>
      </c>
      <c r="B93" s="2">
        <v>33</v>
      </c>
    </row>
    <row r="94" spans="1:2" x14ac:dyDescent="0.2">
      <c r="A94">
        <v>93</v>
      </c>
      <c r="B94" s="2">
        <v>34</v>
      </c>
    </row>
    <row r="95" spans="1:2" x14ac:dyDescent="0.2">
      <c r="A95">
        <v>94</v>
      </c>
      <c r="B95" s="2">
        <v>44</v>
      </c>
    </row>
    <row r="96" spans="1:2" x14ac:dyDescent="0.2">
      <c r="A96">
        <v>95</v>
      </c>
      <c r="B96" s="2">
        <v>29</v>
      </c>
    </row>
    <row r="97" spans="1:2" x14ac:dyDescent="0.2">
      <c r="A97">
        <v>96</v>
      </c>
      <c r="B97" s="2">
        <v>33</v>
      </c>
    </row>
    <row r="98" spans="1:2" x14ac:dyDescent="0.2">
      <c r="A98">
        <v>97</v>
      </c>
      <c r="B98" s="2">
        <v>30</v>
      </c>
    </row>
    <row r="100" spans="1:2" x14ac:dyDescent="0.2">
      <c r="A100" t="s">
        <v>2</v>
      </c>
      <c r="B100" s="3">
        <f>AVERAGE(B2:B98)</f>
        <v>32.666666666666664</v>
      </c>
    </row>
    <row r="101" spans="1:2" x14ac:dyDescent="0.2">
      <c r="A101" t="s">
        <v>3</v>
      </c>
      <c r="B101" s="3">
        <f>STDEV(B2:B98)</f>
        <v>2.7972417492073811</v>
      </c>
    </row>
  </sheetData>
  <sortState xmlns:xlrd2="http://schemas.microsoft.com/office/spreadsheetml/2017/richdata2" ref="A2:B98">
    <sortCondition ref="A2:A9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A5F10-EC8C-6640-AC58-B63B1D1ECD0E}">
  <dimension ref="A1:E12"/>
  <sheetViews>
    <sheetView workbookViewId="0">
      <selection activeCell="A22" sqref="A22"/>
    </sheetView>
  </sheetViews>
  <sheetFormatPr baseColWidth="10" defaultRowHeight="16" x14ac:dyDescent="0.2"/>
  <sheetData>
    <row r="1" spans="1:5" x14ac:dyDescent="0.2">
      <c r="A1" t="s">
        <v>4</v>
      </c>
      <c r="B1" t="s">
        <v>8</v>
      </c>
      <c r="C1" t="s">
        <v>9</v>
      </c>
    </row>
    <row r="2" spans="1:5" x14ac:dyDescent="0.2">
      <c r="A2" t="s">
        <v>5</v>
      </c>
      <c r="B2">
        <v>78</v>
      </c>
      <c r="C2" s="2">
        <f>B2/B5*100</f>
        <v>80.412371134020617</v>
      </c>
    </row>
    <row r="3" spans="1:5" x14ac:dyDescent="0.2">
      <c r="A3" t="s">
        <v>6</v>
      </c>
      <c r="B3">
        <v>7</v>
      </c>
      <c r="C3" s="2">
        <f>B3/B5*100</f>
        <v>7.216494845360824</v>
      </c>
    </row>
    <row r="4" spans="1:5" x14ac:dyDescent="0.2">
      <c r="A4" t="s">
        <v>7</v>
      </c>
      <c r="B4">
        <v>12</v>
      </c>
      <c r="C4" s="2">
        <f>B4/B5*100</f>
        <v>12.371134020618557</v>
      </c>
    </row>
    <row r="5" spans="1:5" x14ac:dyDescent="0.2">
      <c r="A5" t="s">
        <v>10</v>
      </c>
      <c r="B5">
        <f>SUM(B2:B4)</f>
        <v>97</v>
      </c>
    </row>
    <row r="9" spans="1:5" x14ac:dyDescent="0.2">
      <c r="E9" t="s">
        <v>13</v>
      </c>
    </row>
    <row r="10" spans="1:5" x14ac:dyDescent="0.2">
      <c r="D10" t="s">
        <v>11</v>
      </c>
      <c r="E10" s="2">
        <f>C2</f>
        <v>80.412371134020617</v>
      </c>
    </row>
    <row r="11" spans="1:5" x14ac:dyDescent="0.2">
      <c r="D11" t="s">
        <v>12</v>
      </c>
      <c r="E11" s="2">
        <f>C3</f>
        <v>7.216494845360824</v>
      </c>
    </row>
    <row r="12" spans="1:5" x14ac:dyDescent="0.2">
      <c r="D12" t="s">
        <v>7</v>
      </c>
      <c r="E12" s="2">
        <f>C4</f>
        <v>12.371134020618557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8A0EB-47D5-0043-87A0-4A3D61ED0E81}">
  <dimension ref="A1:E14"/>
  <sheetViews>
    <sheetView workbookViewId="0">
      <selection sqref="A1:B6"/>
    </sheetView>
  </sheetViews>
  <sheetFormatPr baseColWidth="10" defaultRowHeight="16" x14ac:dyDescent="0.2"/>
  <sheetData>
    <row r="1" spans="1:5" x14ac:dyDescent="0.2">
      <c r="A1" t="s">
        <v>22</v>
      </c>
      <c r="B1" t="s">
        <v>8</v>
      </c>
      <c r="C1" t="s">
        <v>9</v>
      </c>
    </row>
    <row r="2" spans="1:5" x14ac:dyDescent="0.2">
      <c r="A2" t="s">
        <v>14</v>
      </c>
      <c r="B2">
        <v>56</v>
      </c>
      <c r="C2" s="2">
        <f>B2/B6*100</f>
        <v>71.794871794871796</v>
      </c>
    </row>
    <row r="3" spans="1:5" x14ac:dyDescent="0.2">
      <c r="A3" t="s">
        <v>15</v>
      </c>
      <c r="B3">
        <v>9</v>
      </c>
      <c r="C3" s="2">
        <f>B3/B6*100</f>
        <v>11.538461538461538</v>
      </c>
    </row>
    <row r="4" spans="1:5" x14ac:dyDescent="0.2">
      <c r="A4" t="s">
        <v>16</v>
      </c>
      <c r="B4">
        <v>6</v>
      </c>
      <c r="C4" s="2">
        <f>B4/B6*100</f>
        <v>7.6923076923076925</v>
      </c>
    </row>
    <row r="5" spans="1:5" x14ac:dyDescent="0.2">
      <c r="A5" t="s">
        <v>17</v>
      </c>
      <c r="B5">
        <v>7</v>
      </c>
      <c r="C5" s="2">
        <f>B5/B6*100</f>
        <v>8.9743589743589745</v>
      </c>
    </row>
    <row r="6" spans="1:5" x14ac:dyDescent="0.2">
      <c r="A6" t="s">
        <v>10</v>
      </c>
      <c r="B6">
        <f>SUM(B2:B5)</f>
        <v>78</v>
      </c>
    </row>
    <row r="10" spans="1:5" x14ac:dyDescent="0.2">
      <c r="E10" t="s">
        <v>23</v>
      </c>
    </row>
    <row r="11" spans="1:5" x14ac:dyDescent="0.2">
      <c r="D11" t="s">
        <v>18</v>
      </c>
      <c r="E11" s="3">
        <f>C2</f>
        <v>71.794871794871796</v>
      </c>
    </row>
    <row r="12" spans="1:5" x14ac:dyDescent="0.2">
      <c r="D12" t="s">
        <v>19</v>
      </c>
      <c r="E12" s="3">
        <f>C3</f>
        <v>11.538461538461538</v>
      </c>
    </row>
    <row r="13" spans="1:5" x14ac:dyDescent="0.2">
      <c r="D13" t="s">
        <v>20</v>
      </c>
      <c r="E13" s="3">
        <f>C4</f>
        <v>7.6923076923076925</v>
      </c>
    </row>
    <row r="14" spans="1:5" x14ac:dyDescent="0.2">
      <c r="D14" t="s">
        <v>21</v>
      </c>
      <c r="E14" s="3">
        <f>C5</f>
        <v>8.9743589743589745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22A6-1228-3A4D-A22D-2DD5886B9AC7}">
  <dimension ref="A1:F70"/>
  <sheetViews>
    <sheetView workbookViewId="0">
      <selection activeCell="K6" sqref="K6"/>
    </sheetView>
  </sheetViews>
  <sheetFormatPr baseColWidth="10" defaultRowHeight="16" x14ac:dyDescent="0.2"/>
  <sheetData>
    <row r="1" spans="1:6" x14ac:dyDescent="0.2">
      <c r="A1" s="1" t="s">
        <v>0</v>
      </c>
      <c r="B1" t="s">
        <v>25</v>
      </c>
      <c r="D1" s="1"/>
    </row>
    <row r="2" spans="1:6" x14ac:dyDescent="0.2">
      <c r="A2">
        <v>1</v>
      </c>
      <c r="B2" s="2">
        <v>6</v>
      </c>
      <c r="E2" s="2"/>
    </row>
    <row r="3" spans="1:6" x14ac:dyDescent="0.2">
      <c r="A3">
        <v>10</v>
      </c>
      <c r="B3" s="2">
        <v>6</v>
      </c>
      <c r="E3" s="2" t="s">
        <v>25</v>
      </c>
      <c r="F3" t="s">
        <v>8</v>
      </c>
    </row>
    <row r="4" spans="1:6" x14ac:dyDescent="0.2">
      <c r="A4">
        <v>27</v>
      </c>
      <c r="B4" s="2">
        <v>6</v>
      </c>
      <c r="E4" s="3">
        <v>6</v>
      </c>
      <c r="F4">
        <f>COUNTIF($B2:$B66,6)</f>
        <v>5</v>
      </c>
    </row>
    <row r="5" spans="1:6" x14ac:dyDescent="0.2">
      <c r="A5">
        <v>39</v>
      </c>
      <c r="B5" s="2">
        <v>6</v>
      </c>
      <c r="E5" s="3">
        <v>7</v>
      </c>
      <c r="F5">
        <f>COUNTIF($B$2:$B$66,7)</f>
        <v>10</v>
      </c>
    </row>
    <row r="6" spans="1:6" x14ac:dyDescent="0.2">
      <c r="A6">
        <v>92</v>
      </c>
      <c r="B6" s="2">
        <v>6</v>
      </c>
      <c r="E6" s="3">
        <v>8</v>
      </c>
      <c r="F6">
        <f>COUNTIF($B$2:$B$66,8)</f>
        <v>42</v>
      </c>
    </row>
    <row r="7" spans="1:6" x14ac:dyDescent="0.2">
      <c r="A7">
        <v>15</v>
      </c>
      <c r="B7" s="2">
        <v>7</v>
      </c>
      <c r="E7" s="3">
        <v>9</v>
      </c>
      <c r="F7">
        <f>COUNTIF($B$2:$B$66,9)</f>
        <v>8</v>
      </c>
    </row>
    <row r="8" spans="1:6" x14ac:dyDescent="0.2">
      <c r="A8">
        <v>26</v>
      </c>
      <c r="B8" s="2">
        <v>7</v>
      </c>
      <c r="E8" s="2"/>
    </row>
    <row r="9" spans="1:6" x14ac:dyDescent="0.2">
      <c r="A9">
        <v>49</v>
      </c>
      <c r="B9" s="2">
        <v>7</v>
      </c>
      <c r="E9" s="2"/>
    </row>
    <row r="10" spans="1:6" x14ac:dyDescent="0.2">
      <c r="A10">
        <v>52</v>
      </c>
      <c r="B10" s="2">
        <v>7</v>
      </c>
      <c r="E10" s="2"/>
    </row>
    <row r="11" spans="1:6" x14ac:dyDescent="0.2">
      <c r="A11">
        <v>64</v>
      </c>
      <c r="B11" s="2">
        <v>7</v>
      </c>
      <c r="E11" s="2"/>
    </row>
    <row r="12" spans="1:6" x14ac:dyDescent="0.2">
      <c r="A12">
        <v>67</v>
      </c>
      <c r="B12" s="2">
        <v>7</v>
      </c>
      <c r="E12" s="2"/>
    </row>
    <row r="13" spans="1:6" x14ac:dyDescent="0.2">
      <c r="A13">
        <v>68</v>
      </c>
      <c r="B13" s="2">
        <v>7</v>
      </c>
    </row>
    <row r="14" spans="1:6" x14ac:dyDescent="0.2">
      <c r="A14">
        <v>71</v>
      </c>
      <c r="B14" s="2">
        <v>7</v>
      </c>
    </row>
    <row r="15" spans="1:6" x14ac:dyDescent="0.2">
      <c r="A15">
        <v>80</v>
      </c>
      <c r="B15" s="2">
        <v>7</v>
      </c>
    </row>
    <row r="16" spans="1:6" x14ac:dyDescent="0.2">
      <c r="A16">
        <v>91</v>
      </c>
      <c r="B16" s="2">
        <v>7</v>
      </c>
    </row>
    <row r="17" spans="1:2" x14ac:dyDescent="0.2">
      <c r="A17">
        <v>2</v>
      </c>
      <c r="B17" s="2">
        <v>8</v>
      </c>
    </row>
    <row r="18" spans="1:2" x14ac:dyDescent="0.2">
      <c r="A18">
        <v>3</v>
      </c>
      <c r="B18" s="2">
        <v>8</v>
      </c>
    </row>
    <row r="19" spans="1:2" x14ac:dyDescent="0.2">
      <c r="A19">
        <v>5</v>
      </c>
      <c r="B19" s="2">
        <v>8</v>
      </c>
    </row>
    <row r="20" spans="1:2" x14ac:dyDescent="0.2">
      <c r="A20">
        <v>6</v>
      </c>
      <c r="B20" s="2">
        <v>8</v>
      </c>
    </row>
    <row r="21" spans="1:2" x14ac:dyDescent="0.2">
      <c r="A21">
        <v>7</v>
      </c>
      <c r="B21" s="2">
        <v>8</v>
      </c>
    </row>
    <row r="22" spans="1:2" x14ac:dyDescent="0.2">
      <c r="A22">
        <v>8</v>
      </c>
      <c r="B22" s="2">
        <v>8</v>
      </c>
    </row>
    <row r="23" spans="1:2" x14ac:dyDescent="0.2">
      <c r="A23">
        <v>13</v>
      </c>
      <c r="B23" s="2">
        <v>8</v>
      </c>
    </row>
    <row r="24" spans="1:2" x14ac:dyDescent="0.2">
      <c r="A24">
        <v>14</v>
      </c>
      <c r="B24" s="2">
        <v>8</v>
      </c>
    </row>
    <row r="25" spans="1:2" x14ac:dyDescent="0.2">
      <c r="A25">
        <v>17</v>
      </c>
      <c r="B25" s="2">
        <v>8</v>
      </c>
    </row>
    <row r="26" spans="1:2" x14ac:dyDescent="0.2">
      <c r="A26">
        <v>18</v>
      </c>
      <c r="B26" s="2">
        <v>8</v>
      </c>
    </row>
    <row r="27" spans="1:2" x14ac:dyDescent="0.2">
      <c r="A27">
        <v>19</v>
      </c>
      <c r="B27" s="2">
        <v>8</v>
      </c>
    </row>
    <row r="28" spans="1:2" x14ac:dyDescent="0.2">
      <c r="A28">
        <v>20</v>
      </c>
      <c r="B28" s="2">
        <v>8</v>
      </c>
    </row>
    <row r="29" spans="1:2" x14ac:dyDescent="0.2">
      <c r="A29">
        <v>28</v>
      </c>
      <c r="B29" s="2">
        <v>8</v>
      </c>
    </row>
    <row r="30" spans="1:2" x14ac:dyDescent="0.2">
      <c r="A30">
        <v>29</v>
      </c>
      <c r="B30" s="2">
        <v>8</v>
      </c>
    </row>
    <row r="31" spans="1:2" x14ac:dyDescent="0.2">
      <c r="A31">
        <v>30</v>
      </c>
      <c r="B31" s="2">
        <v>8</v>
      </c>
    </row>
    <row r="32" spans="1:2" x14ac:dyDescent="0.2">
      <c r="A32">
        <v>31</v>
      </c>
      <c r="B32" s="2">
        <v>8</v>
      </c>
    </row>
    <row r="33" spans="1:2" x14ac:dyDescent="0.2">
      <c r="A33">
        <v>33</v>
      </c>
      <c r="B33" s="2">
        <v>8</v>
      </c>
    </row>
    <row r="34" spans="1:2" x14ac:dyDescent="0.2">
      <c r="A34">
        <v>34</v>
      </c>
      <c r="B34" s="2">
        <v>8</v>
      </c>
    </row>
    <row r="35" spans="1:2" x14ac:dyDescent="0.2">
      <c r="A35">
        <v>35</v>
      </c>
      <c r="B35" s="2">
        <v>8</v>
      </c>
    </row>
    <row r="36" spans="1:2" x14ac:dyDescent="0.2">
      <c r="A36">
        <v>36</v>
      </c>
      <c r="B36" s="2">
        <v>8</v>
      </c>
    </row>
    <row r="37" spans="1:2" x14ac:dyDescent="0.2">
      <c r="A37">
        <v>37</v>
      </c>
      <c r="B37" s="2">
        <v>8</v>
      </c>
    </row>
    <row r="38" spans="1:2" x14ac:dyDescent="0.2">
      <c r="A38">
        <v>38</v>
      </c>
      <c r="B38" s="2">
        <v>8</v>
      </c>
    </row>
    <row r="39" spans="1:2" x14ac:dyDescent="0.2">
      <c r="A39">
        <v>40</v>
      </c>
      <c r="B39" s="2">
        <v>8</v>
      </c>
    </row>
    <row r="40" spans="1:2" x14ac:dyDescent="0.2">
      <c r="A40">
        <v>41</v>
      </c>
      <c r="B40" s="2">
        <v>8</v>
      </c>
    </row>
    <row r="41" spans="1:2" x14ac:dyDescent="0.2">
      <c r="A41">
        <v>51</v>
      </c>
      <c r="B41" s="2">
        <v>8</v>
      </c>
    </row>
    <row r="42" spans="1:2" x14ac:dyDescent="0.2">
      <c r="A42">
        <v>55</v>
      </c>
      <c r="B42" s="2">
        <v>8</v>
      </c>
    </row>
    <row r="43" spans="1:2" x14ac:dyDescent="0.2">
      <c r="A43">
        <v>57</v>
      </c>
      <c r="B43" s="2">
        <v>8</v>
      </c>
    </row>
    <row r="44" spans="1:2" x14ac:dyDescent="0.2">
      <c r="A44">
        <v>58</v>
      </c>
      <c r="B44" s="2">
        <v>8</v>
      </c>
    </row>
    <row r="45" spans="1:2" x14ac:dyDescent="0.2">
      <c r="A45">
        <v>59</v>
      </c>
      <c r="B45" s="2">
        <v>8</v>
      </c>
    </row>
    <row r="46" spans="1:2" x14ac:dyDescent="0.2">
      <c r="A46">
        <v>60</v>
      </c>
      <c r="B46" s="2">
        <v>8</v>
      </c>
    </row>
    <row r="47" spans="1:2" x14ac:dyDescent="0.2">
      <c r="A47">
        <v>61</v>
      </c>
      <c r="B47" s="2">
        <v>8</v>
      </c>
    </row>
    <row r="48" spans="1:2" x14ac:dyDescent="0.2">
      <c r="A48">
        <v>70</v>
      </c>
      <c r="B48" s="2">
        <v>8</v>
      </c>
    </row>
    <row r="49" spans="1:2" x14ac:dyDescent="0.2">
      <c r="A49">
        <v>72</v>
      </c>
      <c r="B49" s="2">
        <v>8</v>
      </c>
    </row>
    <row r="50" spans="1:2" x14ac:dyDescent="0.2">
      <c r="A50">
        <v>74</v>
      </c>
      <c r="B50" s="2">
        <v>8</v>
      </c>
    </row>
    <row r="51" spans="1:2" x14ac:dyDescent="0.2">
      <c r="A51">
        <v>76</v>
      </c>
      <c r="B51" s="2">
        <v>8</v>
      </c>
    </row>
    <row r="52" spans="1:2" x14ac:dyDescent="0.2">
      <c r="A52">
        <v>77</v>
      </c>
      <c r="B52" s="2">
        <v>8</v>
      </c>
    </row>
    <row r="53" spans="1:2" x14ac:dyDescent="0.2">
      <c r="A53">
        <v>78</v>
      </c>
      <c r="B53" s="2">
        <v>8</v>
      </c>
    </row>
    <row r="54" spans="1:2" x14ac:dyDescent="0.2">
      <c r="A54">
        <v>81</v>
      </c>
      <c r="B54" s="2">
        <v>8</v>
      </c>
    </row>
    <row r="55" spans="1:2" x14ac:dyDescent="0.2">
      <c r="A55">
        <v>83</v>
      </c>
      <c r="B55" s="2">
        <v>8</v>
      </c>
    </row>
    <row r="56" spans="1:2" x14ac:dyDescent="0.2">
      <c r="A56">
        <v>85</v>
      </c>
      <c r="B56" s="2">
        <v>8</v>
      </c>
    </row>
    <row r="57" spans="1:2" x14ac:dyDescent="0.2">
      <c r="A57">
        <v>86</v>
      </c>
      <c r="B57" s="2">
        <v>8</v>
      </c>
    </row>
    <row r="58" spans="1:2" x14ac:dyDescent="0.2">
      <c r="A58">
        <v>93</v>
      </c>
      <c r="B58" s="2">
        <v>8</v>
      </c>
    </row>
    <row r="59" spans="1:2" x14ac:dyDescent="0.2">
      <c r="A59">
        <v>4</v>
      </c>
      <c r="B59" s="2">
        <v>9</v>
      </c>
    </row>
    <row r="60" spans="1:2" x14ac:dyDescent="0.2">
      <c r="A60">
        <v>9</v>
      </c>
      <c r="B60" s="2">
        <v>9</v>
      </c>
    </row>
    <row r="61" spans="1:2" x14ac:dyDescent="0.2">
      <c r="A61">
        <v>32</v>
      </c>
      <c r="B61" s="2">
        <v>9</v>
      </c>
    </row>
    <row r="62" spans="1:2" x14ac:dyDescent="0.2">
      <c r="A62">
        <v>43</v>
      </c>
      <c r="B62" s="2">
        <v>9</v>
      </c>
    </row>
    <row r="63" spans="1:2" x14ac:dyDescent="0.2">
      <c r="A63">
        <v>53</v>
      </c>
      <c r="B63" s="2">
        <v>9</v>
      </c>
    </row>
    <row r="64" spans="1:2" x14ac:dyDescent="0.2">
      <c r="A64">
        <v>65</v>
      </c>
      <c r="B64" s="2">
        <v>9</v>
      </c>
    </row>
    <row r="65" spans="1:2" x14ac:dyDescent="0.2">
      <c r="A65">
        <v>84</v>
      </c>
      <c r="B65" s="2">
        <v>9</v>
      </c>
    </row>
    <row r="66" spans="1:2" x14ac:dyDescent="0.2">
      <c r="A66">
        <v>96</v>
      </c>
      <c r="B66" s="2">
        <v>9</v>
      </c>
    </row>
    <row r="68" spans="1:2" x14ac:dyDescent="0.2">
      <c r="A68" t="s">
        <v>2</v>
      </c>
      <c r="B68" s="2">
        <f>AVERAGE(B2:B66)</f>
        <v>7.8153846153846152</v>
      </c>
    </row>
    <row r="69" spans="1:2" x14ac:dyDescent="0.2">
      <c r="A69" t="s">
        <v>24</v>
      </c>
      <c r="B69" s="2">
        <f>MEDIAN(B2:B66)</f>
        <v>8</v>
      </c>
    </row>
    <row r="70" spans="1:2" x14ac:dyDescent="0.2">
      <c r="A70" t="s">
        <v>3</v>
      </c>
      <c r="B70">
        <f>STDEV(B2:B66)</f>
        <v>0.74775304438338108</v>
      </c>
    </row>
  </sheetData>
  <sortState xmlns:xlrd2="http://schemas.microsoft.com/office/spreadsheetml/2017/richdata2" ref="A2:B66">
    <sortCondition ref="B2:B66"/>
    <sortCondition ref="A2:A66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EDCA4-F3E2-6C45-879B-52E4D587A83B}">
  <dimension ref="A1:C12"/>
  <sheetViews>
    <sheetView workbookViewId="0">
      <selection activeCell="B2" sqref="B2"/>
    </sheetView>
  </sheetViews>
  <sheetFormatPr baseColWidth="10" defaultRowHeight="16" x14ac:dyDescent="0.2"/>
  <sheetData>
    <row r="1" spans="1:3" x14ac:dyDescent="0.2">
      <c r="B1" t="s">
        <v>35</v>
      </c>
      <c r="C1" t="s">
        <v>8</v>
      </c>
    </row>
    <row r="2" spans="1:3" x14ac:dyDescent="0.2">
      <c r="B2" t="s">
        <v>36</v>
      </c>
    </row>
    <row r="3" spans="1:3" x14ac:dyDescent="0.2">
      <c r="A3" t="s">
        <v>26</v>
      </c>
      <c r="B3" s="3">
        <v>20.618556701030926</v>
      </c>
      <c r="C3">
        <v>20</v>
      </c>
    </row>
    <row r="4" spans="1:3" x14ac:dyDescent="0.2">
      <c r="A4" t="s">
        <v>27</v>
      </c>
      <c r="B4" s="3">
        <v>11.340206185567011</v>
      </c>
      <c r="C4">
        <v>11</v>
      </c>
    </row>
    <row r="5" spans="1:3" x14ac:dyDescent="0.2">
      <c r="A5" t="s">
        <v>28</v>
      </c>
      <c r="B5" s="3">
        <v>9.2783505154639183</v>
      </c>
      <c r="C5">
        <v>9</v>
      </c>
    </row>
    <row r="6" spans="1:3" x14ac:dyDescent="0.2">
      <c r="A6" t="s">
        <v>29</v>
      </c>
      <c r="B6" s="3">
        <v>2.0618556701030926</v>
      </c>
      <c r="C6">
        <v>2</v>
      </c>
    </row>
    <row r="7" spans="1:3" x14ac:dyDescent="0.2">
      <c r="A7" t="s">
        <v>30</v>
      </c>
      <c r="B7" s="3">
        <v>20.618556701030926</v>
      </c>
      <c r="C7">
        <v>20</v>
      </c>
    </row>
    <row r="8" spans="1:3" x14ac:dyDescent="0.2">
      <c r="A8" t="s">
        <v>31</v>
      </c>
      <c r="B8" s="3">
        <v>12.371134020618557</v>
      </c>
      <c r="C8">
        <v>12</v>
      </c>
    </row>
    <row r="9" spans="1:3" x14ac:dyDescent="0.2">
      <c r="A9" t="s">
        <v>32</v>
      </c>
      <c r="B9" s="3">
        <v>3.0927835051546393</v>
      </c>
      <c r="C9">
        <v>3</v>
      </c>
    </row>
    <row r="10" spans="1:3" x14ac:dyDescent="0.2">
      <c r="A10" t="s">
        <v>33</v>
      </c>
      <c r="B10" s="3">
        <v>12.371134020618557</v>
      </c>
      <c r="C10">
        <v>12</v>
      </c>
    </row>
    <row r="11" spans="1:3" x14ac:dyDescent="0.2">
      <c r="A11" t="s">
        <v>34</v>
      </c>
      <c r="B11" s="3">
        <v>8.2474226804123703</v>
      </c>
      <c r="C11">
        <v>8</v>
      </c>
    </row>
    <row r="12" spans="1:3" x14ac:dyDescent="0.2">
      <c r="B12">
        <v>100</v>
      </c>
      <c r="C12">
        <v>97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D883B-C692-A042-97F4-1C482B47079A}">
  <dimension ref="A1:C12"/>
  <sheetViews>
    <sheetView workbookViewId="0">
      <selection activeCell="E18" sqref="E18"/>
    </sheetView>
  </sheetViews>
  <sheetFormatPr baseColWidth="10" defaultRowHeight="16" x14ac:dyDescent="0.2"/>
  <sheetData>
    <row r="1" spans="1:3" x14ac:dyDescent="0.2">
      <c r="A1" t="s">
        <v>38</v>
      </c>
      <c r="B1" t="s">
        <v>35</v>
      </c>
      <c r="C1" t="s">
        <v>8</v>
      </c>
    </row>
    <row r="2" spans="1:3" x14ac:dyDescent="0.2">
      <c r="B2" t="s">
        <v>37</v>
      </c>
    </row>
    <row r="3" spans="1:3" x14ac:dyDescent="0.2">
      <c r="A3" t="s">
        <v>26</v>
      </c>
      <c r="B3" s="3">
        <v>27.118644067796609</v>
      </c>
      <c r="C3">
        <v>16</v>
      </c>
    </row>
    <row r="4" spans="1:3" x14ac:dyDescent="0.2">
      <c r="A4" t="s">
        <v>27</v>
      </c>
      <c r="B4" s="3">
        <v>8.4745762711864394</v>
      </c>
      <c r="C4">
        <v>5</v>
      </c>
    </row>
    <row r="5" spans="1:3" x14ac:dyDescent="0.2">
      <c r="A5" t="s">
        <v>28</v>
      </c>
      <c r="B5" s="3">
        <v>13.559322033898304</v>
      </c>
      <c r="C5">
        <v>8</v>
      </c>
    </row>
    <row r="6" spans="1:3" x14ac:dyDescent="0.2">
      <c r="A6" t="s">
        <v>29</v>
      </c>
      <c r="B6" s="3">
        <v>3.3898305084745761</v>
      </c>
      <c r="C6">
        <v>2</v>
      </c>
    </row>
    <row r="7" spans="1:3" x14ac:dyDescent="0.2">
      <c r="A7" t="s">
        <v>30</v>
      </c>
      <c r="B7" s="3">
        <v>18.64406779661017</v>
      </c>
      <c r="C7">
        <v>11</v>
      </c>
    </row>
    <row r="8" spans="1:3" x14ac:dyDescent="0.2">
      <c r="A8" t="s">
        <v>31</v>
      </c>
      <c r="B8" s="3">
        <v>6.7796610169491522</v>
      </c>
      <c r="C8">
        <v>4</v>
      </c>
    </row>
    <row r="9" spans="1:3" x14ac:dyDescent="0.2">
      <c r="A9" t="s">
        <v>32</v>
      </c>
      <c r="B9" s="3">
        <v>1.6949152542372881</v>
      </c>
      <c r="C9">
        <v>1</v>
      </c>
    </row>
    <row r="10" spans="1:3" x14ac:dyDescent="0.2">
      <c r="A10" t="s">
        <v>33</v>
      </c>
      <c r="B10" s="3">
        <v>16.949152542372879</v>
      </c>
      <c r="C10">
        <v>10</v>
      </c>
    </row>
    <row r="11" spans="1:3" x14ac:dyDescent="0.2">
      <c r="A11" t="s">
        <v>34</v>
      </c>
      <c r="B11" s="3">
        <v>3.3898305084745761</v>
      </c>
      <c r="C11">
        <v>2</v>
      </c>
    </row>
    <row r="12" spans="1:3" x14ac:dyDescent="0.2">
      <c r="B12">
        <f>SUM(B3:B11)</f>
        <v>99.999999999999972</v>
      </c>
      <c r="C12">
        <f>SUM(C3:C11)</f>
        <v>59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BDB4-BF53-7846-B82D-3A0A6F788E61}">
  <dimension ref="A1:C24"/>
  <sheetViews>
    <sheetView workbookViewId="0">
      <selection activeCell="A6" sqref="A6:C11"/>
    </sheetView>
  </sheetViews>
  <sheetFormatPr baseColWidth="10" defaultRowHeight="16" x14ac:dyDescent="0.2"/>
  <sheetData>
    <row r="1" spans="1:3" x14ac:dyDescent="0.2">
      <c r="A1" t="s">
        <v>39</v>
      </c>
      <c r="B1" t="s">
        <v>35</v>
      </c>
      <c r="C1" t="s">
        <v>8</v>
      </c>
    </row>
    <row r="2" spans="1:3" x14ac:dyDescent="0.2">
      <c r="B2" t="s">
        <v>40</v>
      </c>
    </row>
    <row r="3" spans="1:3" x14ac:dyDescent="0.2">
      <c r="A3" t="s">
        <v>26</v>
      </c>
      <c r="B3" s="3">
        <v>11.76470588235294</v>
      </c>
      <c r="C3">
        <v>4</v>
      </c>
    </row>
    <row r="4" spans="1:3" x14ac:dyDescent="0.2">
      <c r="A4" t="s">
        <v>27</v>
      </c>
      <c r="B4" s="3">
        <v>14.705882352941178</v>
      </c>
      <c r="C4">
        <v>5</v>
      </c>
    </row>
    <row r="5" spans="1:3" x14ac:dyDescent="0.2">
      <c r="A5" t="s">
        <v>28</v>
      </c>
      <c r="B5" s="3">
        <v>2.9411764705882351</v>
      </c>
      <c r="C5">
        <v>1</v>
      </c>
    </row>
    <row r="6" spans="1:3" x14ac:dyDescent="0.2">
      <c r="A6" t="s">
        <v>30</v>
      </c>
      <c r="B6" s="3">
        <v>23.52941176470588</v>
      </c>
      <c r="C6">
        <v>8</v>
      </c>
    </row>
    <row r="7" spans="1:3" x14ac:dyDescent="0.2">
      <c r="A7" t="s">
        <v>31</v>
      </c>
      <c r="B7" s="3">
        <v>20.588235294117645</v>
      </c>
      <c r="C7">
        <v>7</v>
      </c>
    </row>
    <row r="8" spans="1:3" x14ac:dyDescent="0.2">
      <c r="A8" t="s">
        <v>32</v>
      </c>
      <c r="B8" s="3">
        <v>2.9411764705882351</v>
      </c>
      <c r="C8">
        <v>1</v>
      </c>
    </row>
    <row r="9" spans="1:3" x14ac:dyDescent="0.2">
      <c r="A9" t="s">
        <v>33</v>
      </c>
      <c r="B9" s="3">
        <v>5.8823529411764701</v>
      </c>
      <c r="C9">
        <v>2</v>
      </c>
    </row>
    <row r="10" spans="1:3" x14ac:dyDescent="0.2">
      <c r="A10" t="s">
        <v>34</v>
      </c>
      <c r="B10" s="3">
        <v>17.647058823529413</v>
      </c>
      <c r="C10">
        <v>6</v>
      </c>
    </row>
    <row r="11" spans="1:3" x14ac:dyDescent="0.2">
      <c r="B11">
        <f>SUM(B3:B10)</f>
        <v>100</v>
      </c>
      <c r="C11">
        <f>SUM(C3:C10)</f>
        <v>34</v>
      </c>
    </row>
    <row r="16" spans="1:3" x14ac:dyDescent="0.2">
      <c r="C16" s="3"/>
    </row>
    <row r="17" spans="3:3" x14ac:dyDescent="0.2">
      <c r="C17" s="3"/>
    </row>
    <row r="18" spans="3:3" x14ac:dyDescent="0.2">
      <c r="C18" s="3"/>
    </row>
    <row r="19" spans="3:3" x14ac:dyDescent="0.2">
      <c r="C19" s="3"/>
    </row>
    <row r="20" spans="3:3" x14ac:dyDescent="0.2">
      <c r="C20" s="3"/>
    </row>
    <row r="21" spans="3:3" x14ac:dyDescent="0.2">
      <c r="C21" s="3"/>
    </row>
    <row r="22" spans="3:3" x14ac:dyDescent="0.2">
      <c r="C22" s="3"/>
    </row>
    <row r="23" spans="3:3" x14ac:dyDescent="0.2">
      <c r="C23" s="3"/>
    </row>
    <row r="24" spans="3:3" x14ac:dyDescent="0.2">
      <c r="C24" s="3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9EACA-C4B7-BB4B-BB78-2AA003FC27C6}">
  <dimension ref="A1:C8"/>
  <sheetViews>
    <sheetView workbookViewId="0">
      <selection activeCell="A2" sqref="A2:B7"/>
    </sheetView>
  </sheetViews>
  <sheetFormatPr baseColWidth="10" defaultRowHeight="16" x14ac:dyDescent="0.2"/>
  <sheetData>
    <row r="1" spans="1:3" x14ac:dyDescent="0.2">
      <c r="B1" t="s">
        <v>35</v>
      </c>
      <c r="C1" t="s">
        <v>8</v>
      </c>
    </row>
    <row r="2" spans="1:3" x14ac:dyDescent="0.2">
      <c r="B2" t="s">
        <v>46</v>
      </c>
    </row>
    <row r="3" spans="1:3" x14ac:dyDescent="0.2">
      <c r="A3" s="1" t="s">
        <v>41</v>
      </c>
      <c r="B3" s="3">
        <v>60.824742268041234</v>
      </c>
      <c r="C3">
        <v>59</v>
      </c>
    </row>
    <row r="4" spans="1:3" x14ac:dyDescent="0.2">
      <c r="A4" s="1" t="s">
        <v>42</v>
      </c>
      <c r="B4" s="3">
        <v>18.556701030927837</v>
      </c>
      <c r="C4">
        <v>18</v>
      </c>
    </row>
    <row r="5" spans="1:3" x14ac:dyDescent="0.2">
      <c r="A5" s="1" t="s">
        <v>43</v>
      </c>
      <c r="B5" s="3">
        <v>9.2783505154639183</v>
      </c>
      <c r="C5">
        <v>9</v>
      </c>
    </row>
    <row r="6" spans="1:3" x14ac:dyDescent="0.2">
      <c r="A6" s="1" t="s">
        <v>44</v>
      </c>
      <c r="B6" s="3">
        <v>10.309278350515463</v>
      </c>
      <c r="C6">
        <v>10</v>
      </c>
    </row>
    <row r="7" spans="1:3" x14ac:dyDescent="0.2">
      <c r="A7" s="1" t="s">
        <v>45</v>
      </c>
      <c r="B7" s="3">
        <v>1.0309278350515463</v>
      </c>
      <c r="C7">
        <v>1</v>
      </c>
    </row>
    <row r="8" spans="1:3" x14ac:dyDescent="0.2">
      <c r="B8" s="2">
        <v>99.999999999999986</v>
      </c>
      <c r="C8" s="2">
        <v>97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65DDE-EFF3-A547-A2BF-BA5ADD9E81F9}">
  <dimension ref="A1:C14"/>
  <sheetViews>
    <sheetView workbookViewId="0">
      <selection sqref="A1:C2"/>
    </sheetView>
  </sheetViews>
  <sheetFormatPr baseColWidth="10" defaultRowHeight="16" x14ac:dyDescent="0.2"/>
  <sheetData>
    <row r="1" spans="1:3" x14ac:dyDescent="0.2">
      <c r="B1" t="s">
        <v>35</v>
      </c>
      <c r="C1" t="s">
        <v>8</v>
      </c>
    </row>
    <row r="2" spans="1:3" x14ac:dyDescent="0.2">
      <c r="B2" t="s">
        <v>47</v>
      </c>
    </row>
    <row r="3" spans="1:3" x14ac:dyDescent="0.2">
      <c r="A3" s="1" t="s">
        <v>41</v>
      </c>
      <c r="B3" s="3">
        <v>73.214285714285708</v>
      </c>
      <c r="C3">
        <v>41</v>
      </c>
    </row>
    <row r="4" spans="1:3" x14ac:dyDescent="0.2">
      <c r="A4" s="1" t="s">
        <v>42</v>
      </c>
      <c r="B4" s="3">
        <v>14.285714285714285</v>
      </c>
      <c r="C4">
        <v>8</v>
      </c>
    </row>
    <row r="5" spans="1:3" x14ac:dyDescent="0.2">
      <c r="A5" s="1" t="s">
        <v>43</v>
      </c>
      <c r="B5" s="3">
        <v>8.9285714285714288</v>
      </c>
      <c r="C5">
        <v>5</v>
      </c>
    </row>
    <row r="6" spans="1:3" x14ac:dyDescent="0.2">
      <c r="A6" s="1" t="s">
        <v>44</v>
      </c>
      <c r="B6" s="3">
        <v>3.5714285714285712</v>
      </c>
      <c r="C6">
        <v>2</v>
      </c>
    </row>
    <row r="7" spans="1:3" x14ac:dyDescent="0.2">
      <c r="A7" s="1"/>
      <c r="B7" s="3"/>
    </row>
    <row r="8" spans="1:3" x14ac:dyDescent="0.2">
      <c r="B8" s="2">
        <v>99.999999999999986</v>
      </c>
      <c r="C8" s="2">
        <f>SUM(C3:C7)</f>
        <v>56</v>
      </c>
    </row>
    <row r="11" spans="1:3" x14ac:dyDescent="0.2">
      <c r="C11" s="3"/>
    </row>
    <row r="12" spans="1:3" x14ac:dyDescent="0.2">
      <c r="C12" s="3"/>
    </row>
    <row r="13" spans="1:3" x14ac:dyDescent="0.2">
      <c r="C13" s="3"/>
    </row>
    <row r="14" spans="1:3" x14ac:dyDescent="0.2">
      <c r="C14" s="3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2ED47-5901-2242-8A3A-37D9E489CC90}">
  <dimension ref="A1:C16"/>
  <sheetViews>
    <sheetView workbookViewId="0">
      <selection sqref="A1:C2"/>
    </sheetView>
  </sheetViews>
  <sheetFormatPr baseColWidth="10" defaultRowHeight="16" x14ac:dyDescent="0.2"/>
  <sheetData>
    <row r="1" spans="1:3" x14ac:dyDescent="0.2">
      <c r="B1" t="s">
        <v>35</v>
      </c>
      <c r="C1" t="s">
        <v>8</v>
      </c>
    </row>
    <row r="2" spans="1:3" x14ac:dyDescent="0.2">
      <c r="B2" t="s">
        <v>48</v>
      </c>
    </row>
    <row r="3" spans="1:3" x14ac:dyDescent="0.2">
      <c r="A3" s="1" t="s">
        <v>41</v>
      </c>
      <c r="B3" s="3">
        <v>43.902439024390247</v>
      </c>
      <c r="C3">
        <v>18</v>
      </c>
    </row>
    <row r="4" spans="1:3" x14ac:dyDescent="0.2">
      <c r="A4" s="1" t="s">
        <v>42</v>
      </c>
      <c r="B4" s="3">
        <v>24.390243902439025</v>
      </c>
      <c r="C4">
        <v>10</v>
      </c>
    </row>
    <row r="5" spans="1:3" x14ac:dyDescent="0.2">
      <c r="A5" s="1" t="s">
        <v>43</v>
      </c>
      <c r="B5" s="3">
        <v>9.7560975609756095</v>
      </c>
      <c r="C5">
        <v>4</v>
      </c>
    </row>
    <row r="6" spans="1:3" x14ac:dyDescent="0.2">
      <c r="A6" s="1" t="s">
        <v>44</v>
      </c>
      <c r="B6" s="3">
        <v>19.512195121951219</v>
      </c>
      <c r="C6">
        <v>8</v>
      </c>
    </row>
    <row r="7" spans="1:3" x14ac:dyDescent="0.2">
      <c r="A7" s="1" t="s">
        <v>45</v>
      </c>
      <c r="B7" s="3">
        <v>2.4390243902439024</v>
      </c>
      <c r="C7">
        <v>1</v>
      </c>
    </row>
    <row r="8" spans="1:3" x14ac:dyDescent="0.2">
      <c r="B8" s="2">
        <f>SUM(B3:B7)</f>
        <v>100</v>
      </c>
      <c r="C8" s="2">
        <f>SUM(C3:C7)</f>
        <v>41</v>
      </c>
    </row>
    <row r="12" spans="1:3" x14ac:dyDescent="0.2">
      <c r="B12" s="3"/>
    </row>
    <row r="13" spans="1:3" x14ac:dyDescent="0.2">
      <c r="B13" s="3"/>
    </row>
    <row r="14" spans="1:3" x14ac:dyDescent="0.2">
      <c r="B14" s="3"/>
    </row>
    <row r="15" spans="1:3" x14ac:dyDescent="0.2">
      <c r="B15" s="3"/>
    </row>
    <row r="16" spans="1:3" x14ac:dyDescent="0.2">
      <c r="B16" s="3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50796-89DD-3844-AFC7-D07A6E2EFBD7}">
  <dimension ref="A1:C14"/>
  <sheetViews>
    <sheetView workbookViewId="0">
      <selection activeCell="A5" sqref="A5"/>
    </sheetView>
  </sheetViews>
  <sheetFormatPr baseColWidth="10" defaultRowHeight="16" x14ac:dyDescent="0.2"/>
  <sheetData>
    <row r="1" spans="1:3" x14ac:dyDescent="0.2">
      <c r="B1" t="s">
        <v>35</v>
      </c>
      <c r="C1" t="s">
        <v>8</v>
      </c>
    </row>
    <row r="2" spans="1:3" x14ac:dyDescent="0.2">
      <c r="B2" t="s">
        <v>47</v>
      </c>
    </row>
    <row r="3" spans="1:3" x14ac:dyDescent="0.2">
      <c r="A3" s="1" t="s">
        <v>49</v>
      </c>
      <c r="B3" s="3">
        <v>39.285714285714285</v>
      </c>
      <c r="C3">
        <v>22</v>
      </c>
    </row>
    <row r="4" spans="1:3" x14ac:dyDescent="0.2">
      <c r="A4" s="1" t="s">
        <v>50</v>
      </c>
      <c r="B4" s="3">
        <v>41.071428571428569</v>
      </c>
      <c r="C4">
        <v>23</v>
      </c>
    </row>
    <row r="5" spans="1:3" x14ac:dyDescent="0.2">
      <c r="A5" s="1" t="s">
        <v>52</v>
      </c>
      <c r="B5" s="3">
        <v>14.285714285714285</v>
      </c>
      <c r="C5">
        <v>8</v>
      </c>
    </row>
    <row r="6" spans="1:3" x14ac:dyDescent="0.2">
      <c r="A6" s="1" t="s">
        <v>51</v>
      </c>
      <c r="B6" s="3">
        <v>5.3571428571428568</v>
      </c>
      <c r="C6">
        <v>3</v>
      </c>
    </row>
    <row r="7" spans="1:3" x14ac:dyDescent="0.2">
      <c r="A7" s="1"/>
      <c r="B7" s="3"/>
    </row>
    <row r="8" spans="1:3" x14ac:dyDescent="0.2">
      <c r="B8" s="2">
        <v>99.999999999999986</v>
      </c>
      <c r="C8" s="2">
        <f>SUM(C3:C7)</f>
        <v>56</v>
      </c>
    </row>
    <row r="11" spans="1:3" x14ac:dyDescent="0.2">
      <c r="C11" s="3"/>
    </row>
    <row r="12" spans="1:3" x14ac:dyDescent="0.2">
      <c r="C12" s="3"/>
    </row>
    <row r="13" spans="1:3" x14ac:dyDescent="0.2">
      <c r="C13" s="3"/>
    </row>
    <row r="14" spans="1:3" x14ac:dyDescent="0.2">
      <c r="C14" s="2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DAA82-5C43-3148-833C-68E8401AC54E}">
  <dimension ref="A1:D16"/>
  <sheetViews>
    <sheetView workbookViewId="0">
      <selection activeCell="L23" sqref="L23"/>
    </sheetView>
  </sheetViews>
  <sheetFormatPr baseColWidth="10" defaultRowHeight="16" x14ac:dyDescent="0.2"/>
  <sheetData>
    <row r="1" spans="1:4" x14ac:dyDescent="0.2">
      <c r="B1" t="s">
        <v>35</v>
      </c>
      <c r="C1" t="s">
        <v>8</v>
      </c>
    </row>
    <row r="2" spans="1:4" x14ac:dyDescent="0.2">
      <c r="B2" t="s">
        <v>48</v>
      </c>
    </row>
    <row r="3" spans="1:4" x14ac:dyDescent="0.2">
      <c r="A3" s="1" t="s">
        <v>49</v>
      </c>
      <c r="B3" s="3">
        <v>24.390243902439025</v>
      </c>
      <c r="C3">
        <v>10</v>
      </c>
    </row>
    <row r="4" spans="1:4" x14ac:dyDescent="0.2">
      <c r="A4" s="1" t="s">
        <v>50</v>
      </c>
      <c r="B4" s="3">
        <v>24.390243902439025</v>
      </c>
      <c r="C4">
        <v>10</v>
      </c>
    </row>
    <row r="5" spans="1:4" x14ac:dyDescent="0.2">
      <c r="A5" s="1" t="s">
        <v>52</v>
      </c>
      <c r="B5" s="3">
        <v>29.268292682926827</v>
      </c>
      <c r="C5">
        <v>12</v>
      </c>
    </row>
    <row r="6" spans="1:4" x14ac:dyDescent="0.2">
      <c r="A6" s="1" t="s">
        <v>51</v>
      </c>
      <c r="B6" s="3">
        <v>21.951219512195124</v>
      </c>
      <c r="C6">
        <v>9</v>
      </c>
    </row>
    <row r="7" spans="1:4" x14ac:dyDescent="0.2">
      <c r="A7" s="1"/>
      <c r="B7" s="3"/>
    </row>
    <row r="8" spans="1:4" x14ac:dyDescent="0.2">
      <c r="B8" s="2">
        <f>SUM(B3:B7)</f>
        <v>100</v>
      </c>
      <c r="C8" s="2">
        <f>SUM(C3:C7)</f>
        <v>41</v>
      </c>
    </row>
    <row r="12" spans="1:4" x14ac:dyDescent="0.2">
      <c r="B12" s="3"/>
    </row>
    <row r="13" spans="1:4" x14ac:dyDescent="0.2">
      <c r="C13" s="2"/>
      <c r="D13" s="3"/>
    </row>
    <row r="14" spans="1:4" x14ac:dyDescent="0.2">
      <c r="D14" s="3"/>
    </row>
    <row r="15" spans="1:4" x14ac:dyDescent="0.2">
      <c r="D15" s="3"/>
    </row>
    <row r="16" spans="1:4" x14ac:dyDescent="0.2">
      <c r="D16" s="3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CFB7-8AC0-E546-BB8F-9E7B0E65F7FD}">
  <dimension ref="A1:C18"/>
  <sheetViews>
    <sheetView workbookViewId="0">
      <selection activeCell="G3" sqref="G3"/>
    </sheetView>
  </sheetViews>
  <sheetFormatPr baseColWidth="10" defaultRowHeight="16" x14ac:dyDescent="0.2"/>
  <sheetData>
    <row r="1" spans="1:3" x14ac:dyDescent="0.2">
      <c r="A1" t="s">
        <v>8</v>
      </c>
    </row>
    <row r="2" spans="1:3" x14ac:dyDescent="0.2">
      <c r="B2" s="1" t="s">
        <v>53</v>
      </c>
      <c r="C2" s="1" t="s">
        <v>54</v>
      </c>
    </row>
    <row r="3" spans="1:3" x14ac:dyDescent="0.2">
      <c r="A3" s="1" t="s">
        <v>55</v>
      </c>
      <c r="B3">
        <v>40</v>
      </c>
      <c r="C3">
        <v>67</v>
      </c>
    </row>
    <row r="4" spans="1:3" x14ac:dyDescent="0.2">
      <c r="A4" s="1" t="s">
        <v>56</v>
      </c>
      <c r="B4">
        <v>39</v>
      </c>
      <c r="C4">
        <v>25</v>
      </c>
    </row>
    <row r="5" spans="1:3" x14ac:dyDescent="0.2">
      <c r="A5" s="1" t="s">
        <v>57</v>
      </c>
      <c r="B5">
        <v>6</v>
      </c>
      <c r="C5">
        <v>0</v>
      </c>
    </row>
    <row r="6" spans="1:3" x14ac:dyDescent="0.2">
      <c r="A6" s="1" t="s">
        <v>58</v>
      </c>
      <c r="B6">
        <v>6</v>
      </c>
      <c r="C6">
        <v>2</v>
      </c>
    </row>
    <row r="7" spans="1:3" x14ac:dyDescent="0.2">
      <c r="A7" s="1" t="s">
        <v>59</v>
      </c>
      <c r="B7">
        <v>6</v>
      </c>
      <c r="C7">
        <v>3</v>
      </c>
    </row>
    <row r="8" spans="1:3" x14ac:dyDescent="0.2">
      <c r="B8" s="3">
        <f>SUM(B3:B7)</f>
        <v>97</v>
      </c>
      <c r="C8" s="3">
        <f>SUM(C3:C7)</f>
        <v>97</v>
      </c>
    </row>
    <row r="11" spans="1:3" x14ac:dyDescent="0.2">
      <c r="A11" s="1" t="s">
        <v>35</v>
      </c>
    </row>
    <row r="12" spans="1:3" x14ac:dyDescent="0.2">
      <c r="B12" s="1" t="s">
        <v>53</v>
      </c>
      <c r="C12" s="1" t="s">
        <v>54</v>
      </c>
    </row>
    <row r="13" spans="1:3" x14ac:dyDescent="0.2">
      <c r="A13" s="1" t="s">
        <v>55</v>
      </c>
      <c r="B13" s="3">
        <v>41.237113402061851</v>
      </c>
      <c r="C13" s="3">
        <v>69.072164948453604</v>
      </c>
    </row>
    <row r="14" spans="1:3" x14ac:dyDescent="0.2">
      <c r="A14" s="1" t="s">
        <v>56</v>
      </c>
      <c r="B14" s="3">
        <v>40.206185567010309</v>
      </c>
      <c r="C14" s="3">
        <v>25.773195876288657</v>
      </c>
    </row>
    <row r="15" spans="1:3" x14ac:dyDescent="0.2">
      <c r="A15" s="1" t="s">
        <v>57</v>
      </c>
      <c r="B15" s="3">
        <v>6.1855670103092786</v>
      </c>
      <c r="C15" s="3">
        <v>0</v>
      </c>
    </row>
    <row r="16" spans="1:3" x14ac:dyDescent="0.2">
      <c r="A16" s="1" t="s">
        <v>58</v>
      </c>
      <c r="B16" s="3">
        <v>6.1855670103092786</v>
      </c>
      <c r="C16" s="3">
        <v>2.0618556701030926</v>
      </c>
    </row>
    <row r="17" spans="1:3" x14ac:dyDescent="0.2">
      <c r="A17" s="1" t="s">
        <v>59</v>
      </c>
      <c r="B17" s="3">
        <v>6.1855670103092786</v>
      </c>
      <c r="C17" s="3">
        <v>3.0927835051546393</v>
      </c>
    </row>
    <row r="18" spans="1:3" x14ac:dyDescent="0.2">
      <c r="B18" s="3">
        <f>SUM(B13:B17)</f>
        <v>100.00000000000001</v>
      </c>
      <c r="C18" s="3">
        <f>SUM(C13:C17)</f>
        <v>100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AA19E-E765-B344-8E27-41380D537939}">
  <dimension ref="A1:C18"/>
  <sheetViews>
    <sheetView workbookViewId="0">
      <selection activeCell="I20" sqref="I20"/>
    </sheetView>
  </sheetViews>
  <sheetFormatPr baseColWidth="10" defaultRowHeight="16" x14ac:dyDescent="0.2"/>
  <sheetData>
    <row r="1" spans="1:3" x14ac:dyDescent="0.2">
      <c r="A1" t="s">
        <v>8</v>
      </c>
    </row>
    <row r="2" spans="1:3" x14ac:dyDescent="0.2">
      <c r="B2" t="s">
        <v>60</v>
      </c>
      <c r="C2" s="1"/>
    </row>
    <row r="3" spans="1:3" x14ac:dyDescent="0.2">
      <c r="A3" s="1" t="s">
        <v>55</v>
      </c>
      <c r="B3">
        <v>19</v>
      </c>
    </row>
    <row r="4" spans="1:3" x14ac:dyDescent="0.2">
      <c r="A4" s="1" t="s">
        <v>56</v>
      </c>
      <c r="B4">
        <v>21</v>
      </c>
    </row>
    <row r="5" spans="1:3" x14ac:dyDescent="0.2">
      <c r="A5" s="1" t="s">
        <v>57</v>
      </c>
      <c r="B5">
        <v>15</v>
      </c>
    </row>
    <row r="6" spans="1:3" x14ac:dyDescent="0.2">
      <c r="A6" s="1" t="s">
        <v>58</v>
      </c>
      <c r="B6">
        <v>17</v>
      </c>
    </row>
    <row r="7" spans="1:3" x14ac:dyDescent="0.2">
      <c r="A7" s="1" t="s">
        <v>59</v>
      </c>
      <c r="B7">
        <v>21</v>
      </c>
    </row>
    <row r="8" spans="1:3" x14ac:dyDescent="0.2">
      <c r="B8" s="3">
        <f>SUM(B3:B7)</f>
        <v>93</v>
      </c>
      <c r="C8" s="3"/>
    </row>
    <row r="9" spans="1:3" x14ac:dyDescent="0.2">
      <c r="A9" t="s">
        <v>61</v>
      </c>
      <c r="B9">
        <v>4</v>
      </c>
    </row>
    <row r="11" spans="1:3" x14ac:dyDescent="0.2">
      <c r="A11" s="1" t="s">
        <v>35</v>
      </c>
    </row>
    <row r="12" spans="1:3" x14ac:dyDescent="0.2">
      <c r="B12" t="s">
        <v>62</v>
      </c>
      <c r="C12" s="1"/>
    </row>
    <row r="13" spans="1:3" x14ac:dyDescent="0.2">
      <c r="A13" s="1" t="s">
        <v>55</v>
      </c>
      <c r="B13" s="3">
        <v>20.43010752688172</v>
      </c>
      <c r="C13" s="3"/>
    </row>
    <row r="14" spans="1:3" x14ac:dyDescent="0.2">
      <c r="A14" s="1" t="s">
        <v>56</v>
      </c>
      <c r="B14" s="3">
        <v>22.58064516129032</v>
      </c>
      <c r="C14" s="3"/>
    </row>
    <row r="15" spans="1:3" x14ac:dyDescent="0.2">
      <c r="A15" s="1" t="s">
        <v>57</v>
      </c>
      <c r="B15" s="3">
        <v>16.129032258064516</v>
      </c>
      <c r="C15" s="3"/>
    </row>
    <row r="16" spans="1:3" x14ac:dyDescent="0.2">
      <c r="A16" s="1" t="s">
        <v>58</v>
      </c>
      <c r="B16" s="3">
        <v>18.27956989247312</v>
      </c>
      <c r="C16" s="3"/>
    </row>
    <row r="17" spans="1:3" x14ac:dyDescent="0.2">
      <c r="A17" s="1" t="s">
        <v>59</v>
      </c>
      <c r="B17" s="3">
        <v>22.58064516129032</v>
      </c>
      <c r="C17" s="3"/>
    </row>
    <row r="18" spans="1:3" x14ac:dyDescent="0.2">
      <c r="B18" s="3">
        <f>SUM(B13:B17)</f>
        <v>100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85193-0736-2543-A924-DFB739DDE2A2}">
  <dimension ref="A3:H9"/>
  <sheetViews>
    <sheetView workbookViewId="0">
      <selection activeCell="O25" sqref="O25"/>
    </sheetView>
  </sheetViews>
  <sheetFormatPr baseColWidth="10" defaultRowHeight="16" x14ac:dyDescent="0.2"/>
  <sheetData>
    <row r="3" spans="1:8" x14ac:dyDescent="0.2">
      <c r="A3" t="s">
        <v>69</v>
      </c>
      <c r="B3" t="s">
        <v>63</v>
      </c>
      <c r="C3" t="s">
        <v>64</v>
      </c>
      <c r="D3" t="s">
        <v>65</v>
      </c>
      <c r="E3" t="s">
        <v>65</v>
      </c>
      <c r="F3" t="s">
        <v>66</v>
      </c>
      <c r="G3" t="s">
        <v>67</v>
      </c>
      <c r="H3" t="s">
        <v>68</v>
      </c>
    </row>
    <row r="4" spans="1:8" x14ac:dyDescent="0.2">
      <c r="A4">
        <v>38</v>
      </c>
      <c r="B4">
        <v>17</v>
      </c>
      <c r="C4">
        <v>30</v>
      </c>
      <c r="D4">
        <v>13</v>
      </c>
      <c r="E4">
        <v>10</v>
      </c>
      <c r="F4">
        <v>9</v>
      </c>
      <c r="G4">
        <v>19</v>
      </c>
      <c r="H4">
        <v>19</v>
      </c>
    </row>
    <row r="8" spans="1:8" x14ac:dyDescent="0.2">
      <c r="B8" t="s">
        <v>64</v>
      </c>
      <c r="C8" t="s">
        <v>67</v>
      </c>
      <c r="D8" t="s">
        <v>68</v>
      </c>
      <c r="E8" t="s">
        <v>63</v>
      </c>
      <c r="F8" t="s">
        <v>65</v>
      </c>
      <c r="G8" t="s">
        <v>65</v>
      </c>
      <c r="H8" t="s">
        <v>66</v>
      </c>
    </row>
    <row r="9" spans="1:8" x14ac:dyDescent="0.2">
      <c r="A9" t="s">
        <v>35</v>
      </c>
      <c r="B9" s="3">
        <v>78.94736842105263</v>
      </c>
      <c r="C9" s="3">
        <v>50</v>
      </c>
      <c r="D9" s="3">
        <v>50</v>
      </c>
      <c r="E9" s="3">
        <v>44.736842105263158</v>
      </c>
      <c r="F9" s="3">
        <v>34.210526315789473</v>
      </c>
      <c r="G9" s="3">
        <v>26.315789473684209</v>
      </c>
      <c r="H9" s="3">
        <v>23.684210526315788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3F9F9-9A34-534D-8315-56DFD758037D}">
  <dimension ref="A1:C18"/>
  <sheetViews>
    <sheetView tabSelected="1" workbookViewId="0">
      <selection activeCell="C21" sqref="C21"/>
    </sheetView>
  </sheetViews>
  <sheetFormatPr baseColWidth="10" defaultRowHeight="16" x14ac:dyDescent="0.2"/>
  <sheetData>
    <row r="1" spans="1:3" x14ac:dyDescent="0.2">
      <c r="A1" t="s">
        <v>8</v>
      </c>
      <c r="B1" t="s">
        <v>70</v>
      </c>
      <c r="C1" t="s">
        <v>71</v>
      </c>
    </row>
    <row r="2" spans="1:3" x14ac:dyDescent="0.2">
      <c r="A2" t="s">
        <v>72</v>
      </c>
      <c r="B2" s="1">
        <v>20</v>
      </c>
      <c r="C2" s="1">
        <v>18</v>
      </c>
    </row>
    <row r="3" spans="1:3" x14ac:dyDescent="0.2">
      <c r="A3" s="1" t="s">
        <v>73</v>
      </c>
      <c r="B3">
        <v>34</v>
      </c>
      <c r="C3">
        <v>32</v>
      </c>
    </row>
    <row r="4" spans="1:3" x14ac:dyDescent="0.2">
      <c r="A4" s="1" t="s">
        <v>57</v>
      </c>
      <c r="B4">
        <v>16</v>
      </c>
      <c r="C4">
        <v>21</v>
      </c>
    </row>
    <row r="5" spans="1:3" x14ac:dyDescent="0.2">
      <c r="A5" s="1" t="s">
        <v>74</v>
      </c>
      <c r="B5">
        <v>15</v>
      </c>
      <c r="C5">
        <v>13</v>
      </c>
    </row>
    <row r="6" spans="1:3" x14ac:dyDescent="0.2">
      <c r="A6" s="1" t="s">
        <v>75</v>
      </c>
      <c r="B6">
        <v>12</v>
      </c>
      <c r="C6">
        <v>13</v>
      </c>
    </row>
    <row r="7" spans="1:3" x14ac:dyDescent="0.2">
      <c r="A7" s="1"/>
      <c r="B7">
        <v>97</v>
      </c>
    </row>
    <row r="9" spans="1:3" x14ac:dyDescent="0.2">
      <c r="A9" s="1" t="s">
        <v>35</v>
      </c>
      <c r="B9" s="3" t="s">
        <v>70</v>
      </c>
      <c r="C9" s="3" t="s">
        <v>71</v>
      </c>
    </row>
    <row r="10" spans="1:3" x14ac:dyDescent="0.2">
      <c r="A10" t="s">
        <v>72</v>
      </c>
      <c r="B10" s="3">
        <v>20.618556701030926</v>
      </c>
      <c r="C10" s="3">
        <v>18.556701030927837</v>
      </c>
    </row>
    <row r="11" spans="1:3" x14ac:dyDescent="0.2">
      <c r="A11" t="s">
        <v>73</v>
      </c>
      <c r="B11" s="3">
        <v>35.051546391752574</v>
      </c>
      <c r="C11" s="3">
        <v>32.989690721649481</v>
      </c>
    </row>
    <row r="12" spans="1:3" x14ac:dyDescent="0.2">
      <c r="A12" s="1" t="s">
        <v>57</v>
      </c>
      <c r="B12" s="3">
        <v>16.494845360824741</v>
      </c>
      <c r="C12" s="3">
        <v>21.649484536082475</v>
      </c>
    </row>
    <row r="13" spans="1:3" x14ac:dyDescent="0.2">
      <c r="A13" t="s">
        <v>74</v>
      </c>
      <c r="B13" s="4">
        <v>15.463917525773196</v>
      </c>
      <c r="C13" s="4">
        <v>13.402061855670103</v>
      </c>
    </row>
    <row r="14" spans="1:3" x14ac:dyDescent="0.2">
      <c r="A14" s="1" t="s">
        <v>75</v>
      </c>
      <c r="B14" s="3">
        <v>12.371134020618557</v>
      </c>
      <c r="C14" s="3">
        <v>13.402061855670103</v>
      </c>
    </row>
    <row r="15" spans="1:3" x14ac:dyDescent="0.2">
      <c r="A15" s="1"/>
      <c r="B15" s="3">
        <v>100</v>
      </c>
      <c r="C15" s="3">
        <v>100</v>
      </c>
    </row>
    <row r="16" spans="1:3" x14ac:dyDescent="0.2">
      <c r="A16" s="1"/>
      <c r="B16" s="3"/>
      <c r="C16" s="3"/>
    </row>
    <row r="17" spans="1:3" x14ac:dyDescent="0.2">
      <c r="A17" s="1"/>
      <c r="B17" s="3"/>
      <c r="C17" s="3"/>
    </row>
    <row r="18" spans="1:3" x14ac:dyDescent="0.2">
      <c r="B18" s="3"/>
      <c r="C18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Age Completion Residency</vt:lpstr>
      <vt:lpstr>Figure 1A</vt:lpstr>
      <vt:lpstr>Figure 1B</vt:lpstr>
      <vt:lpstr>Figure 1C</vt:lpstr>
      <vt:lpstr>Figure 2A</vt:lpstr>
      <vt:lpstr>Figure 2B</vt:lpstr>
      <vt:lpstr>Figure 2C</vt:lpstr>
      <vt:lpstr>Figure 3A</vt:lpstr>
      <vt:lpstr>Figure 3B</vt:lpstr>
      <vt:lpstr>Figure 3C</vt:lpstr>
      <vt:lpstr>Figure 3D</vt:lpstr>
      <vt:lpstr>Figure 3E</vt:lpstr>
      <vt:lpstr>Figure 4A</vt:lpstr>
      <vt:lpstr>Figure 4B</vt:lpstr>
      <vt:lpstr>Figure 4C</vt:lpstr>
      <vt:lpstr>Figure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Gallagher</dc:creator>
  <cp:lastModifiedBy>Emily Gallagher</cp:lastModifiedBy>
  <dcterms:created xsi:type="dcterms:W3CDTF">2026-02-14T18:16:30Z</dcterms:created>
  <dcterms:modified xsi:type="dcterms:W3CDTF">2026-06-13T23:50:37Z</dcterms:modified>
</cp:coreProperties>
</file>