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sces\project\ag-schmidt-ott\Karen\_Projects\Tfap2a\_Karen final draft\JCI insight\"/>
    </mc:Choice>
  </mc:AlternateContent>
  <bookViews>
    <workbookView xWindow="0" yWindow="0" windowWidth="28800" windowHeight="12300" activeTab="16"/>
  </bookViews>
  <sheets>
    <sheet name="3C" sheetId="4" r:id="rId1"/>
    <sheet name="3D" sheetId="5" r:id="rId2"/>
    <sheet name="3E" sheetId="8" r:id="rId3"/>
    <sheet name="3F" sheetId="6" r:id="rId4"/>
    <sheet name="4B" sheetId="7" r:id="rId5"/>
    <sheet name="4C" sheetId="9" r:id="rId6"/>
    <sheet name="5H" sheetId="15" r:id="rId7"/>
    <sheet name="7F" sheetId="1" r:id="rId8"/>
    <sheet name="7G" sheetId="3" r:id="rId9"/>
    <sheet name="S3A" sheetId="12" r:id="rId10"/>
    <sheet name="S3B" sheetId="13" r:id="rId11"/>
    <sheet name="S3C" sheetId="14" r:id="rId12"/>
    <sheet name="S4A" sheetId="10" r:id="rId13"/>
    <sheet name="S4B" sheetId="11" r:id="rId14"/>
    <sheet name="Table_S7" sheetId="16" r:id="rId15"/>
    <sheet name="Table_S8" sheetId="17" r:id="rId16"/>
    <sheet name="Table_S9" sheetId="18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8" l="1"/>
  <c r="F69" i="18"/>
  <c r="D69" i="18"/>
  <c r="B69" i="18"/>
  <c r="G68" i="18"/>
  <c r="F68" i="18"/>
  <c r="E68" i="18"/>
  <c r="D68" i="18"/>
  <c r="C68" i="18"/>
  <c r="B68" i="18"/>
  <c r="G67" i="18"/>
  <c r="F67" i="18"/>
  <c r="E67" i="18"/>
  <c r="D67" i="18"/>
  <c r="C67" i="18"/>
  <c r="J35" i="18"/>
  <c r="H35" i="18"/>
  <c r="F35" i="18"/>
  <c r="D35" i="18"/>
  <c r="B35" i="18"/>
  <c r="K34" i="18"/>
  <c r="J34" i="18"/>
  <c r="I34" i="18"/>
  <c r="H34" i="18"/>
  <c r="G34" i="18"/>
  <c r="F34" i="18"/>
  <c r="E34" i="18"/>
  <c r="D34" i="18"/>
  <c r="C34" i="18"/>
  <c r="B34" i="18"/>
  <c r="K33" i="18"/>
  <c r="J33" i="18"/>
  <c r="I33" i="18"/>
  <c r="H33" i="18"/>
  <c r="G33" i="18"/>
  <c r="F33" i="18"/>
  <c r="E33" i="18"/>
  <c r="D33" i="18"/>
  <c r="C33" i="18"/>
  <c r="B33" i="18"/>
  <c r="W89" i="17" l="1"/>
  <c r="T89" i="17"/>
  <c r="Q89" i="17"/>
  <c r="N89" i="17"/>
  <c r="K89" i="17"/>
  <c r="H89" i="17"/>
  <c r="E89" i="17"/>
  <c r="B89" i="17"/>
  <c r="X88" i="17"/>
  <c r="W88" i="17"/>
  <c r="U88" i="17"/>
  <c r="T88" i="17"/>
  <c r="R88" i="17"/>
  <c r="Q88" i="17"/>
  <c r="O88" i="17"/>
  <c r="N88" i="17"/>
  <c r="L88" i="17"/>
  <c r="K88" i="17"/>
  <c r="I88" i="17"/>
  <c r="H88" i="17"/>
  <c r="F88" i="17"/>
  <c r="E88" i="17"/>
  <c r="C88" i="17"/>
  <c r="B88" i="17"/>
  <c r="X87" i="17"/>
  <c r="W87" i="17"/>
  <c r="U87" i="17"/>
  <c r="T87" i="17"/>
  <c r="R87" i="17"/>
  <c r="Q87" i="17"/>
  <c r="O87" i="17"/>
  <c r="N87" i="17"/>
  <c r="L87" i="17"/>
  <c r="K87" i="17"/>
  <c r="I87" i="17"/>
  <c r="H87" i="17"/>
  <c r="F87" i="17"/>
  <c r="E87" i="17"/>
  <c r="C87" i="17"/>
  <c r="B87" i="17"/>
  <c r="AL85" i="17"/>
  <c r="AI85" i="17"/>
  <c r="AF85" i="17"/>
  <c r="AC85" i="17"/>
  <c r="AL84" i="17"/>
  <c r="AI84" i="17"/>
  <c r="AF84" i="17"/>
  <c r="AC84" i="17"/>
  <c r="AL83" i="17"/>
  <c r="AI83" i="17"/>
  <c r="AF83" i="17"/>
  <c r="AC83" i="17"/>
  <c r="AL82" i="17"/>
  <c r="AI82" i="17"/>
  <c r="AF82" i="17"/>
  <c r="AC82" i="17"/>
  <c r="AL81" i="17"/>
  <c r="AI81" i="17"/>
  <c r="AF81" i="17"/>
  <c r="AC81" i="17"/>
  <c r="AL80" i="17"/>
  <c r="AI80" i="17"/>
  <c r="AF80" i="17"/>
  <c r="AC80" i="17"/>
  <c r="AL79" i="17"/>
  <c r="AI79" i="17"/>
  <c r="AF79" i="17"/>
  <c r="AC79" i="17"/>
  <c r="AL78" i="17"/>
  <c r="AI78" i="17"/>
  <c r="AF78" i="17"/>
  <c r="AC78" i="17"/>
  <c r="AL77" i="17"/>
  <c r="AI77" i="17"/>
  <c r="AF77" i="17"/>
  <c r="AC77" i="17"/>
  <c r="AL76" i="17"/>
  <c r="AI76" i="17"/>
  <c r="AF76" i="17"/>
  <c r="AC76" i="17"/>
  <c r="AL75" i="17"/>
  <c r="AI75" i="17"/>
  <c r="AF75" i="17"/>
  <c r="AC75" i="17"/>
  <c r="AL74" i="17"/>
  <c r="AI74" i="17"/>
  <c r="AF74" i="17"/>
  <c r="AC74" i="17"/>
  <c r="AL73" i="17"/>
  <c r="AI73" i="17"/>
  <c r="AF73" i="17"/>
  <c r="AC73" i="17"/>
  <c r="AL72" i="17"/>
  <c r="AI72" i="17"/>
  <c r="AF72" i="17"/>
  <c r="AC72" i="17"/>
  <c r="AK71" i="17"/>
  <c r="AH71" i="17"/>
  <c r="AE71" i="17"/>
  <c r="AB71" i="17"/>
  <c r="AK70" i="17"/>
  <c r="AH70" i="17"/>
  <c r="AE70" i="17"/>
  <c r="AB70" i="17"/>
  <c r="AK69" i="17"/>
  <c r="AH69" i="17"/>
  <c r="AE69" i="17"/>
  <c r="AB69" i="17"/>
  <c r="AK68" i="17"/>
  <c r="AH68" i="17"/>
  <c r="AE68" i="17"/>
  <c r="AB68" i="17"/>
  <c r="AK67" i="17"/>
  <c r="AH67" i="17"/>
  <c r="AE67" i="17"/>
  <c r="AB67" i="17"/>
  <c r="AK66" i="17"/>
  <c r="AH66" i="17"/>
  <c r="AE66" i="17"/>
  <c r="AB66" i="17"/>
  <c r="AK65" i="17"/>
  <c r="AH65" i="17"/>
  <c r="AE65" i="17"/>
  <c r="AB65" i="17"/>
  <c r="AK64" i="17"/>
  <c r="AH64" i="17"/>
  <c r="AE64" i="17"/>
  <c r="AB64" i="17"/>
  <c r="AK63" i="17"/>
  <c r="AH63" i="17"/>
  <c r="AE63" i="17"/>
  <c r="AB63" i="17"/>
  <c r="AK62" i="17"/>
  <c r="AH62" i="17"/>
  <c r="AE62" i="17"/>
  <c r="AB62" i="17"/>
  <c r="AB88" i="17" s="1"/>
  <c r="AK61" i="17"/>
  <c r="AH61" i="17"/>
  <c r="AH89" i="17" s="1"/>
  <c r="AE61" i="17"/>
  <c r="AE89" i="17" s="1"/>
  <c r="AB61" i="17"/>
  <c r="X49" i="17"/>
  <c r="X51" i="17" s="1"/>
  <c r="U49" i="17"/>
  <c r="U51" i="17" s="1"/>
  <c r="R49" i="17"/>
  <c r="R51" i="17" s="1"/>
  <c r="O49" i="17"/>
  <c r="O51" i="17" s="1"/>
  <c r="L49" i="17"/>
  <c r="L51" i="17" s="1"/>
  <c r="I49" i="17"/>
  <c r="I51" i="17" s="1"/>
  <c r="F49" i="17"/>
  <c r="F51" i="17" s="1"/>
  <c r="C49" i="17"/>
  <c r="C51" i="17" s="1"/>
  <c r="Y48" i="17"/>
  <c r="X48" i="17"/>
  <c r="V48" i="17"/>
  <c r="U48" i="17"/>
  <c r="S48" i="17"/>
  <c r="R48" i="17"/>
  <c r="P48" i="17"/>
  <c r="O48" i="17"/>
  <c r="M48" i="17"/>
  <c r="L48" i="17"/>
  <c r="J48" i="17"/>
  <c r="I48" i="17"/>
  <c r="G48" i="17"/>
  <c r="F48" i="17"/>
  <c r="D48" i="17"/>
  <c r="C48" i="17"/>
  <c r="Y47" i="17"/>
  <c r="X47" i="17"/>
  <c r="V47" i="17"/>
  <c r="U47" i="17"/>
  <c r="S47" i="17"/>
  <c r="R47" i="17"/>
  <c r="P47" i="17"/>
  <c r="O47" i="17"/>
  <c r="M47" i="17"/>
  <c r="L47" i="17"/>
  <c r="J47" i="17"/>
  <c r="I47" i="17"/>
  <c r="G47" i="17"/>
  <c r="F47" i="17"/>
  <c r="D47" i="17"/>
  <c r="C47" i="17"/>
  <c r="R33" i="16"/>
  <c r="U35" i="16"/>
  <c r="R35" i="16"/>
  <c r="V34" i="16"/>
  <c r="U34" i="16"/>
  <c r="S34" i="16"/>
  <c r="R34" i="16"/>
  <c r="V33" i="16"/>
  <c r="U33" i="16"/>
  <c r="S33" i="16"/>
  <c r="AF87" i="17" l="1"/>
  <c r="AI88" i="17"/>
  <c r="AL88" i="17"/>
  <c r="AC88" i="17"/>
  <c r="AB89" i="17"/>
  <c r="AK89" i="17"/>
  <c r="AE87" i="17"/>
  <c r="AB87" i="17"/>
  <c r="AC87" i="17"/>
  <c r="AE88" i="17"/>
  <c r="AF88" i="17"/>
  <c r="AH87" i="17"/>
  <c r="AH88" i="17"/>
  <c r="AI87" i="17"/>
  <c r="AK87" i="17"/>
  <c r="AK88" i="17"/>
  <c r="AL87" i="17"/>
  <c r="O21" i="16" l="1"/>
  <c r="N21" i="16"/>
  <c r="M21" i="16"/>
  <c r="L21" i="16"/>
  <c r="K21" i="16"/>
  <c r="J21" i="16"/>
  <c r="I21" i="16"/>
  <c r="H21" i="16"/>
  <c r="G21" i="16"/>
  <c r="F21" i="16"/>
  <c r="E21" i="16"/>
  <c r="D21" i="16"/>
  <c r="C21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J6" i="15" l="1"/>
  <c r="I6" i="15"/>
  <c r="K5" i="15"/>
  <c r="J5" i="15"/>
  <c r="I5" i="15"/>
  <c r="J4" i="15"/>
  <c r="I4" i="15"/>
  <c r="K3" i="15"/>
  <c r="J3" i="15"/>
  <c r="I3" i="15"/>
  <c r="I38" i="14"/>
  <c r="H38" i="14"/>
  <c r="H43" i="14"/>
  <c r="H44" i="14"/>
  <c r="F38" i="14"/>
  <c r="E38" i="14"/>
  <c r="E43" i="14"/>
  <c r="E44" i="14"/>
  <c r="C38" i="14"/>
  <c r="B38" i="14"/>
  <c r="B43" i="14"/>
  <c r="B44" i="14"/>
  <c r="H40" i="14"/>
  <c r="E40" i="14"/>
  <c r="B40" i="14"/>
  <c r="I39" i="14"/>
  <c r="H39" i="14"/>
  <c r="F39" i="14"/>
  <c r="E39" i="14"/>
  <c r="C39" i="14"/>
  <c r="B39" i="14"/>
  <c r="I38" i="13"/>
  <c r="H38" i="13"/>
  <c r="H43" i="13"/>
  <c r="H44" i="13"/>
  <c r="F38" i="13"/>
  <c r="E38" i="13"/>
  <c r="E43" i="13"/>
  <c r="E44" i="13"/>
  <c r="C38" i="13"/>
  <c r="B38" i="13"/>
  <c r="B43" i="13"/>
  <c r="B44" i="13"/>
  <c r="H40" i="13"/>
  <c r="E40" i="13"/>
  <c r="B40" i="13"/>
  <c r="I39" i="13"/>
  <c r="H39" i="13"/>
  <c r="F39" i="13"/>
  <c r="E39" i="13"/>
  <c r="C39" i="13"/>
  <c r="B39" i="13"/>
  <c r="I38" i="12"/>
  <c r="H38" i="12"/>
  <c r="H43" i="12"/>
  <c r="H44" i="12"/>
  <c r="F38" i="12"/>
  <c r="E38" i="12"/>
  <c r="E43" i="12"/>
  <c r="E44" i="12"/>
  <c r="C38" i="12"/>
  <c r="B38" i="12"/>
  <c r="B43" i="12"/>
  <c r="B44" i="12"/>
  <c r="H40" i="12"/>
  <c r="E40" i="12"/>
  <c r="B40" i="12"/>
  <c r="I39" i="12"/>
  <c r="H39" i="12"/>
  <c r="F39" i="12"/>
  <c r="E39" i="12"/>
  <c r="C39" i="12"/>
  <c r="B39" i="12"/>
  <c r="G25" i="10"/>
  <c r="G38" i="10"/>
  <c r="F38" i="10"/>
  <c r="E38" i="10"/>
  <c r="G37" i="10"/>
  <c r="G31" i="10"/>
  <c r="F30" i="10"/>
  <c r="E30" i="10"/>
  <c r="G21" i="10"/>
  <c r="F21" i="10"/>
  <c r="E21" i="10"/>
  <c r="G20" i="10"/>
  <c r="G18" i="10"/>
  <c r="F17" i="10"/>
  <c r="E17" i="10"/>
  <c r="G14" i="10"/>
  <c r="G10" i="10"/>
  <c r="F10" i="10"/>
  <c r="E10" i="10"/>
  <c r="G9" i="10"/>
  <c r="G7" i="10"/>
  <c r="F6" i="10"/>
  <c r="E6" i="10"/>
  <c r="G3" i="10"/>
  <c r="B35" i="8"/>
  <c r="C34" i="8"/>
  <c r="B34" i="8"/>
  <c r="C33" i="8"/>
  <c r="B33" i="8"/>
  <c r="B35" i="6"/>
  <c r="C34" i="6"/>
  <c r="B34" i="6"/>
  <c r="C33" i="6"/>
  <c r="B33" i="6"/>
  <c r="B32" i="5"/>
  <c r="C31" i="5"/>
  <c r="B31" i="5"/>
  <c r="C30" i="5"/>
  <c r="B30" i="5"/>
  <c r="L57" i="3"/>
  <c r="L46" i="3"/>
  <c r="L35" i="3"/>
  <c r="L24" i="3"/>
  <c r="L13" i="3"/>
  <c r="L2" i="3"/>
  <c r="L57" i="1"/>
  <c r="L46" i="1"/>
  <c r="L35" i="1"/>
  <c r="L24" i="1"/>
  <c r="L13" i="1"/>
  <c r="L2" i="1"/>
  <c r="K2" i="1"/>
  <c r="B77" i="1"/>
  <c r="B77" i="3"/>
  <c r="K3" i="3"/>
  <c r="K4" i="3"/>
  <c r="K5" i="3"/>
  <c r="K6" i="3"/>
  <c r="K7" i="3"/>
  <c r="K8" i="3"/>
  <c r="K9" i="3"/>
  <c r="K10" i="3"/>
  <c r="K11" i="3"/>
  <c r="K13" i="3"/>
  <c r="K14" i="3"/>
  <c r="K15" i="3"/>
  <c r="K16" i="3"/>
  <c r="K17" i="3"/>
  <c r="K18" i="3"/>
  <c r="K19" i="3"/>
  <c r="K20" i="3"/>
  <c r="K21" i="3"/>
  <c r="K22" i="3"/>
  <c r="K24" i="3"/>
  <c r="K25" i="3"/>
  <c r="K26" i="3"/>
  <c r="K27" i="3"/>
  <c r="K28" i="3"/>
  <c r="K29" i="3"/>
  <c r="K30" i="3"/>
  <c r="K31" i="3"/>
  <c r="K32" i="3"/>
  <c r="K33" i="3"/>
  <c r="K35" i="3"/>
  <c r="K36" i="3"/>
  <c r="K37" i="3"/>
  <c r="K38" i="3"/>
  <c r="K39" i="3"/>
  <c r="K40" i="3"/>
  <c r="K41" i="3"/>
  <c r="K42" i="3"/>
  <c r="K43" i="3"/>
  <c r="K44" i="3"/>
  <c r="K46" i="3"/>
  <c r="K47" i="3"/>
  <c r="K48" i="3"/>
  <c r="K49" i="3"/>
  <c r="K50" i="3"/>
  <c r="K51" i="3"/>
  <c r="K52" i="3"/>
  <c r="K53" i="3"/>
  <c r="K54" i="3"/>
  <c r="K55" i="3"/>
  <c r="K57" i="3"/>
  <c r="K58" i="3"/>
  <c r="K59" i="3"/>
  <c r="K60" i="3"/>
  <c r="K61" i="3"/>
  <c r="K62" i="3"/>
  <c r="K63" i="3"/>
  <c r="K64" i="3"/>
  <c r="K65" i="3"/>
  <c r="K66" i="3"/>
  <c r="K2" i="3"/>
  <c r="K3" i="1"/>
  <c r="K4" i="1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5" i="1"/>
  <c r="K36" i="1"/>
  <c r="K37" i="1"/>
  <c r="K38" i="1"/>
  <c r="K39" i="1"/>
  <c r="K40" i="1"/>
  <c r="K41" i="1"/>
  <c r="K42" i="1"/>
  <c r="K43" i="1"/>
  <c r="K44" i="1"/>
  <c r="K46" i="1"/>
  <c r="K47" i="1"/>
  <c r="K48" i="1"/>
  <c r="K49" i="1"/>
  <c r="K50" i="1"/>
  <c r="K51" i="1"/>
  <c r="K52" i="1"/>
  <c r="K53" i="1"/>
  <c r="K54" i="1"/>
  <c r="K55" i="1"/>
  <c r="K57" i="1"/>
  <c r="K58" i="1"/>
  <c r="K59" i="1"/>
  <c r="K60" i="1"/>
  <c r="K61" i="1"/>
  <c r="K62" i="1"/>
  <c r="K63" i="1"/>
  <c r="K64" i="1"/>
  <c r="K65" i="1"/>
  <c r="K66" i="1"/>
</calcChain>
</file>

<file path=xl/sharedStrings.xml><?xml version="1.0" encoding="utf-8"?>
<sst xmlns="http://schemas.openxmlformats.org/spreadsheetml/2006/main" count="1034" uniqueCount="297">
  <si>
    <t>Wnt9b</t>
  </si>
  <si>
    <t>Area</t>
  </si>
  <si>
    <t>MinThr</t>
  </si>
  <si>
    <t>MaxThr</t>
  </si>
  <si>
    <t>354KO</t>
  </si>
  <si>
    <t>Pic 50</t>
  </si>
  <si>
    <t>535WT</t>
  </si>
  <si>
    <t>Pic 52</t>
  </si>
  <si>
    <t>Pic 54</t>
  </si>
  <si>
    <t>566WT</t>
  </si>
  <si>
    <t>Pic 55</t>
  </si>
  <si>
    <t>606WT</t>
  </si>
  <si>
    <t>Pic 59</t>
  </si>
  <si>
    <t>Pic 62</t>
  </si>
  <si>
    <t>608KO</t>
  </si>
  <si>
    <t>624KO</t>
  </si>
  <si>
    <t>Transcripts Wnt9b</t>
  </si>
  <si>
    <t>Pic 60</t>
  </si>
  <si>
    <t>Pic 63</t>
  </si>
  <si>
    <t>Pic 73</t>
  </si>
  <si>
    <t>Pic 78</t>
  </si>
  <si>
    <t>Pic 86</t>
  </si>
  <si>
    <t>Transcripts Alcam</t>
  </si>
  <si>
    <t>Alcam</t>
  </si>
  <si>
    <t>Average Transcripts Wnt9b</t>
  </si>
  <si>
    <t>Dots</t>
  </si>
  <si>
    <t>Mouse</t>
  </si>
  <si>
    <t>Average</t>
  </si>
  <si>
    <t>Picture</t>
  </si>
  <si>
    <t>Tubules</t>
  </si>
  <si>
    <t>Target</t>
  </si>
  <si>
    <t>1 dot Average Area  =</t>
  </si>
  <si>
    <t>Mouse/Genotype</t>
  </si>
  <si>
    <t>Pic 88</t>
  </si>
  <si>
    <t>354 KO</t>
  </si>
  <si>
    <t>Average Transcripts Alcam</t>
  </si>
  <si>
    <t>WT</t>
  </si>
  <si>
    <t>KO</t>
  </si>
  <si>
    <t>94.2</t>
  </si>
  <si>
    <t>Av</t>
  </si>
  <si>
    <t>STDEV</t>
  </si>
  <si>
    <t>95.14</t>
  </si>
  <si>
    <t>NormAv</t>
  </si>
  <si>
    <t>NormDEV</t>
  </si>
  <si>
    <t>95.16</t>
  </si>
  <si>
    <t>t-tes</t>
  </si>
  <si>
    <t>95.17</t>
  </si>
  <si>
    <t>95.21</t>
  </si>
  <si>
    <t>94.3</t>
  </si>
  <si>
    <t>94.5</t>
  </si>
  <si>
    <t>95.15</t>
  </si>
  <si>
    <t>95.18</t>
  </si>
  <si>
    <t>95.20</t>
  </si>
  <si>
    <t>Sample Name</t>
  </si>
  <si>
    <t>CT Mean</t>
  </si>
  <si>
    <t>CT mean housekeeper</t>
  </si>
  <si>
    <t>∆CT (CT gene - CT housekeeper)</t>
  </si>
  <si>
    <r>
      <rPr>
        <b/>
        <sz val="11"/>
        <color theme="1"/>
        <rFont val="Calibri"/>
        <family val="2"/>
      </rPr>
      <t>∆</t>
    </r>
    <r>
      <rPr>
        <b/>
        <sz val="11"/>
        <color theme="1"/>
        <rFont val="Calibri"/>
        <family val="2"/>
        <scheme val="minor"/>
      </rPr>
      <t>CT WT average</t>
    </r>
  </si>
  <si>
    <t>∆∆CT (∆CT KO - ∆CT CTL)</t>
  </si>
  <si>
    <r>
      <t>Fold gene expression (2^-(</t>
    </r>
    <r>
      <rPr>
        <b/>
        <sz val="11"/>
        <color theme="1"/>
        <rFont val="Calibri"/>
        <family val="2"/>
      </rPr>
      <t>∆∆CT))</t>
    </r>
  </si>
  <si>
    <t>CT tfap2a</t>
  </si>
  <si>
    <t>CT b-actin</t>
  </si>
  <si>
    <t>3 month</t>
  </si>
  <si>
    <t>Control</t>
  </si>
  <si>
    <r>
      <t>Tfap2a</t>
    </r>
    <r>
      <rPr>
        <b/>
        <vertAlign val="superscript"/>
        <sz val="10"/>
        <rFont val="Arial"/>
        <family val="2"/>
      </rPr>
      <t>CD-/-</t>
    </r>
  </si>
  <si>
    <t>Mean</t>
  </si>
  <si>
    <t>SD</t>
  </si>
  <si>
    <t>p-value</t>
  </si>
  <si>
    <t>n</t>
  </si>
  <si>
    <t>Ratio</t>
  </si>
  <si>
    <t>ID</t>
  </si>
  <si>
    <t>Creatinine</t>
  </si>
  <si>
    <t>Urea</t>
  </si>
  <si>
    <t>[mg/dl]</t>
  </si>
  <si>
    <t>CTL</t>
  </si>
  <si>
    <t>KSL-0524</t>
  </si>
  <si>
    <t>KSL-0525</t>
  </si>
  <si>
    <t>KSL-0535</t>
  </si>
  <si>
    <t>KSL-0566?</t>
  </si>
  <si>
    <t>KSL-0567</t>
  </si>
  <si>
    <t>KSL-0572</t>
  </si>
  <si>
    <t>KSL-0605</t>
  </si>
  <si>
    <t>KSL-0606</t>
  </si>
  <si>
    <t>KSL-0610</t>
  </si>
  <si>
    <t>KSL-0611</t>
  </si>
  <si>
    <t>KSL-0631</t>
  </si>
  <si>
    <t>KSL-0632</t>
  </si>
  <si>
    <t>KSL-0633</t>
  </si>
  <si>
    <t>KSL-0526</t>
  </si>
  <si>
    <t>KSL-0527</t>
  </si>
  <si>
    <t>KSL-0528</t>
  </si>
  <si>
    <t>KSL-0529</t>
  </si>
  <si>
    <t>KSL-0530</t>
  </si>
  <si>
    <t>KSL-0531</t>
  </si>
  <si>
    <t>KSL-0532</t>
  </si>
  <si>
    <t>KSL-0533</t>
  </si>
  <si>
    <t>KSL-0534</t>
  </si>
  <si>
    <t>KSL-0568</t>
  </si>
  <si>
    <t>KSL-0607</t>
  </si>
  <si>
    <t>KSL-0608</t>
  </si>
  <si>
    <t>KSL-0609</t>
  </si>
  <si>
    <t>KSL-0624</t>
  </si>
  <si>
    <t>T.test</t>
  </si>
  <si>
    <t>94.1</t>
  </si>
  <si>
    <t>Animal</t>
  </si>
  <si>
    <t>AvSample</t>
  </si>
  <si>
    <t>SD_Sample</t>
  </si>
  <si>
    <t>AvTotal</t>
  </si>
  <si>
    <t>SD_Total</t>
  </si>
  <si>
    <t xml:space="preserve">#CountedCD </t>
  </si>
  <si>
    <t>(n=10)</t>
  </si>
  <si>
    <t>95.1</t>
  </si>
  <si>
    <t>94.7</t>
  </si>
  <si>
    <t>94.9</t>
  </si>
  <si>
    <t>94.10</t>
  </si>
  <si>
    <t>94.14</t>
  </si>
  <si>
    <t>95.31</t>
  </si>
  <si>
    <t>95.3</t>
  </si>
  <si>
    <t>95.7</t>
  </si>
  <si>
    <t>95.8</t>
  </si>
  <si>
    <t>(n=4)</t>
  </si>
  <si>
    <t>95.4</t>
  </si>
  <si>
    <t>95.5</t>
  </si>
  <si>
    <t>95.9</t>
  </si>
  <si>
    <t>Welch's</t>
  </si>
  <si>
    <t>T-Test</t>
  </si>
  <si>
    <t>Newborn</t>
  </si>
  <si>
    <t>Lumen_Newborn</t>
  </si>
  <si>
    <t>40x image for figure</t>
  </si>
  <si>
    <t>(n=5)</t>
  </si>
  <si>
    <t>(n=8)</t>
  </si>
  <si>
    <t>Lumen_3month</t>
  </si>
  <si>
    <t>(n=6)</t>
  </si>
  <si>
    <t>Lumen_6month</t>
  </si>
  <si>
    <t>Animal ID</t>
  </si>
  <si>
    <t>SUM</t>
  </si>
  <si>
    <t>Av%WT</t>
  </si>
  <si>
    <t>SD%WT</t>
  </si>
  <si>
    <t>Av%KO</t>
  </si>
  <si>
    <t>SD%KO</t>
  </si>
  <si>
    <t>Size</t>
  </si>
  <si>
    <t>#</t>
  </si>
  <si>
    <t xml:space="preserve">% </t>
  </si>
  <si>
    <t>less than 200</t>
  </si>
  <si>
    <t>200 - less than 400</t>
  </si>
  <si>
    <t>400 - less than 600</t>
  </si>
  <si>
    <t>600 - less than 800</t>
  </si>
  <si>
    <t>800 - less than 1000</t>
  </si>
  <si>
    <t>1000 - less than 1200</t>
  </si>
  <si>
    <t>1200 - less than 1400</t>
  </si>
  <si>
    <t>1400 or greater</t>
  </si>
  <si>
    <t>total</t>
  </si>
  <si>
    <t>3 months</t>
  </si>
  <si>
    <t>6 months</t>
  </si>
  <si>
    <t>&lt; 5</t>
  </si>
  <si>
    <t>5-10</t>
  </si>
  <si>
    <t>10-15</t>
  </si>
  <si>
    <t>15-20</t>
  </si>
  <si>
    <t>20-25</t>
  </si>
  <si>
    <t>25-30</t>
  </si>
  <si>
    <t>&gt; 30</t>
  </si>
  <si>
    <t>P1</t>
  </si>
  <si>
    <t>6 month</t>
  </si>
  <si>
    <t>Principal and intercalated cell abundance in collecting ducts based on immunofluorescent staining for AQP2 and V-ATPase</t>
  </si>
  <si>
    <t>Cell type</t>
  </si>
  <si>
    <t>Group</t>
  </si>
  <si>
    <t>Cell type frequency per animal [%]</t>
  </si>
  <si>
    <t>Average frequency per group and cell type [%]</t>
  </si>
  <si>
    <t>Standard deviation</t>
  </si>
  <si>
    <t>P value</t>
  </si>
  <si>
    <t>Principal cells</t>
  </si>
  <si>
    <t>Knockout (n = 5)</t>
  </si>
  <si>
    <t>Control (n = 4)</t>
  </si>
  <si>
    <t>Intercalated cells</t>
  </si>
  <si>
    <t>Outer medullary collecting duct</t>
  </si>
  <si>
    <t>Gender</t>
  </si>
  <si>
    <t>Genotype</t>
  </si>
  <si>
    <t>Na+</t>
  </si>
  <si>
    <t>K+</t>
  </si>
  <si>
    <t>iCA</t>
  </si>
  <si>
    <t>Glu</t>
  </si>
  <si>
    <t>Hct</t>
  </si>
  <si>
    <t>Hgb</t>
  </si>
  <si>
    <t>pH</t>
  </si>
  <si>
    <t>pCO2</t>
  </si>
  <si>
    <t>pO2</t>
  </si>
  <si>
    <t>TCO2</t>
  </si>
  <si>
    <t>HCO3</t>
  </si>
  <si>
    <t>BE</t>
  </si>
  <si>
    <t>sO2</t>
  </si>
  <si>
    <t>mmol/l</t>
  </si>
  <si>
    <t>mg/dl</t>
  </si>
  <si>
    <t>%PCV</t>
  </si>
  <si>
    <t>g/dl</t>
  </si>
  <si>
    <t>mmHg</t>
  </si>
  <si>
    <t>%</t>
  </si>
  <si>
    <t>KSL-1089</t>
  </si>
  <si>
    <t>f</t>
  </si>
  <si>
    <t>Cre+</t>
  </si>
  <si>
    <t>KSL-1087</t>
  </si>
  <si>
    <t>KSL-1263</t>
  </si>
  <si>
    <t>KSL-1264</t>
  </si>
  <si>
    <t>KSL-1088</t>
  </si>
  <si>
    <t>Cre-</t>
  </si>
  <si>
    <t>KSL-1086</t>
  </si>
  <si>
    <t>KSL-1109</t>
  </si>
  <si>
    <t>KSL-1106</t>
  </si>
  <si>
    <t>KSL-1107</t>
  </si>
  <si>
    <t>KSL-1261</t>
  </si>
  <si>
    <t>AvWT</t>
  </si>
  <si>
    <t>AvKO</t>
  </si>
  <si>
    <t>StDevWT</t>
  </si>
  <si>
    <t>StDevKO</t>
  </si>
  <si>
    <t>ttest</t>
  </si>
  <si>
    <t>Concentration</t>
  </si>
  <si>
    <t>Calcium</t>
  </si>
  <si>
    <t>Magnesium</t>
  </si>
  <si>
    <t>Phosphate</t>
  </si>
  <si>
    <t>Sodium</t>
  </si>
  <si>
    <t>Chloride</t>
  </si>
  <si>
    <t>Potassium</t>
  </si>
  <si>
    <t>Urinary Output</t>
  </si>
  <si>
    <t>[mmol/l]</t>
  </si>
  <si>
    <t>[µl]</t>
  </si>
  <si>
    <t>m</t>
  </si>
  <si>
    <t>Significant?</t>
  </si>
  <si>
    <t>[mosmol/kg]</t>
  </si>
  <si>
    <t>Basal</t>
  </si>
  <si>
    <t>Thirst (24h)</t>
  </si>
  <si>
    <t>Daily Na</t>
  </si>
  <si>
    <t>Daily Cl</t>
  </si>
  <si>
    <t>Daily K</t>
  </si>
  <si>
    <t>Daily Urea</t>
  </si>
  <si>
    <t>[µmol]</t>
  </si>
  <si>
    <t>KSL-00623</t>
  </si>
  <si>
    <t>KSL-00626</t>
  </si>
  <si>
    <t>KSL-00634</t>
  </si>
  <si>
    <t>KSL-00635</t>
  </si>
  <si>
    <t>KSL-00636</t>
  </si>
  <si>
    <t>KSL-00666</t>
  </si>
  <si>
    <t>KSL-00669</t>
  </si>
  <si>
    <t>KSL-00695</t>
  </si>
  <si>
    <t>KSL-00701</t>
  </si>
  <si>
    <t>KSL-00840</t>
  </si>
  <si>
    <t>KSL-00842</t>
  </si>
  <si>
    <t>KSL-00625</t>
  </si>
  <si>
    <t>KSL-00627</t>
  </si>
  <si>
    <t>KSL-00628</t>
  </si>
  <si>
    <t>KSL-00629</t>
  </si>
  <si>
    <t>KSL-00630</t>
  </si>
  <si>
    <t>KSL-00653</t>
  </si>
  <si>
    <t>KSL-00667</t>
  </si>
  <si>
    <t>KSL-00668</t>
  </si>
  <si>
    <t>KSL-00696</t>
  </si>
  <si>
    <t>KSL-00698</t>
  </si>
  <si>
    <t>KSL-00841</t>
  </si>
  <si>
    <t>KSL-00843</t>
  </si>
  <si>
    <t>KSL-00844</t>
  </si>
  <si>
    <t>KSL-00845</t>
  </si>
  <si>
    <t>Drinking volume</t>
  </si>
  <si>
    <t>Drinking volume norm</t>
  </si>
  <si>
    <t>Urinary output</t>
  </si>
  <si>
    <t>Osmolality</t>
  </si>
  <si>
    <t>Bodyweight loss</t>
  </si>
  <si>
    <t>[ml/24h]</t>
  </si>
  <si>
    <t>[ml/g bwgt/24h]</t>
  </si>
  <si>
    <t>[µl/g bwgt/24h]</t>
  </si>
  <si>
    <t>[%]</t>
  </si>
  <si>
    <t>KSL-00794</t>
  </si>
  <si>
    <t>KSL-00796</t>
  </si>
  <si>
    <t>KSL-00799</t>
  </si>
  <si>
    <t>KSL-01154</t>
  </si>
  <si>
    <t>KSL-01155</t>
  </si>
  <si>
    <t>KSL-01388</t>
  </si>
  <si>
    <t>KSL-01390</t>
  </si>
  <si>
    <t>KSL-01391</t>
  </si>
  <si>
    <t>KSL-01392</t>
  </si>
  <si>
    <t>KSL-01801</t>
  </si>
  <si>
    <t>KSL-01827</t>
  </si>
  <si>
    <t>KSL-01844</t>
  </si>
  <si>
    <t>KSL-01845</t>
  </si>
  <si>
    <t>KSL-01847</t>
  </si>
  <si>
    <t>KSL-00795</t>
  </si>
  <si>
    <t>KSL-00797</t>
  </si>
  <si>
    <t>KSL-00798</t>
  </si>
  <si>
    <t>KSL-01150</t>
  </si>
  <si>
    <t>KSL-01151</t>
  </si>
  <si>
    <t>KSL-01152</t>
  </si>
  <si>
    <t>KSL-01153</t>
  </si>
  <si>
    <t>KSL-01802</t>
  </si>
  <si>
    <t>KSL-01803</t>
  </si>
  <si>
    <t>KSL-01828</t>
  </si>
  <si>
    <t>KSL-01830</t>
  </si>
  <si>
    <t>KSL-01831</t>
  </si>
  <si>
    <t>KSL-01846</t>
  </si>
  <si>
    <t>StandardDev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</si>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</sst>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00"/>
    <numFmt numFmtId="166" formatCode="0.0000"/>
    <numFmt numFmtId="167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i/>
      <sz val="10"/>
      <color rgb="FF0000FF"/>
      <name val="Arial"/>
      <family val="2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0000FF"/>
      <name val="Arial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9" borderId="0" applyNumberFormat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" fontId="0" fillId="2" borderId="0" xfId="0" applyNumberFormat="1" applyFill="1" applyAlignment="1">
      <alignment horizontal="center"/>
    </xf>
    <xf numFmtId="1" fontId="0" fillId="0" borderId="8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4" borderId="0" xfId="0" applyFont="1" applyFill="1"/>
    <xf numFmtId="0" fontId="0" fillId="4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" fillId="0" borderId="4" xfId="0" applyFont="1" applyBorder="1"/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0" borderId="6" xfId="0" applyFont="1" applyBorder="1"/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167" fontId="3" fillId="0" borderId="13" xfId="0" applyNumberFormat="1" applyFont="1" applyBorder="1"/>
    <xf numFmtId="165" fontId="3" fillId="0" borderId="13" xfId="0" applyNumberFormat="1" applyFont="1" applyBorder="1"/>
    <xf numFmtId="0" fontId="3" fillId="0" borderId="13" xfId="0" applyFont="1" applyBorder="1"/>
    <xf numFmtId="2" fontId="6" fillId="0" borderId="0" xfId="0" applyNumberFormat="1" applyFont="1"/>
    <xf numFmtId="2" fontId="7" fillId="0" borderId="0" xfId="0" applyNumberFormat="1" applyFont="1"/>
    <xf numFmtId="2" fontId="7" fillId="0" borderId="13" xfId="0" applyNumberFormat="1" applyFont="1" applyBorder="1"/>
    <xf numFmtId="0" fontId="1" fillId="3" borderId="0" xfId="0" applyFont="1" applyFill="1"/>
    <xf numFmtId="0" fontId="0" fillId="3" borderId="0" xfId="0" applyFill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12" xfId="0" applyFont="1" applyBorder="1" applyAlignment="1">
      <alignment horizontal="left"/>
    </xf>
    <xf numFmtId="0" fontId="8" fillId="0" borderId="12" xfId="0" applyFont="1" applyBorder="1"/>
    <xf numFmtId="0" fontId="0" fillId="0" borderId="12" xfId="0" applyBorder="1"/>
    <xf numFmtId="166" fontId="1" fillId="5" borderId="0" xfId="0" applyNumberFormat="1" applyFont="1" applyFill="1" applyAlignment="1">
      <alignment horizontal="left"/>
    </xf>
    <xf numFmtId="166" fontId="0" fillId="5" borderId="0" xfId="0" applyNumberFormat="1" applyFill="1"/>
    <xf numFmtId="166" fontId="1" fillId="0" borderId="0" xfId="0" applyNumberFormat="1" applyFont="1"/>
    <xf numFmtId="3" fontId="0" fillId="0" borderId="0" xfId="0" applyNumberFormat="1"/>
    <xf numFmtId="0" fontId="0" fillId="0" borderId="14" xfId="0" applyBorder="1"/>
    <xf numFmtId="0" fontId="1" fillId="0" borderId="15" xfId="0" applyFont="1" applyBorder="1"/>
    <xf numFmtId="0" fontId="1" fillId="6" borderId="17" xfId="0" applyFont="1" applyFill="1" applyBorder="1"/>
    <xf numFmtId="0" fontId="1" fillId="6" borderId="0" xfId="0" applyFont="1" applyFill="1" applyBorder="1"/>
    <xf numFmtId="167" fontId="0" fillId="6" borderId="0" xfId="0" applyNumberFormat="1" applyFill="1" applyBorder="1"/>
    <xf numFmtId="1" fontId="0" fillId="6" borderId="18" xfId="0" applyNumberFormat="1" applyFill="1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1" fillId="7" borderId="17" xfId="0" applyFont="1" applyFill="1" applyBorder="1"/>
    <xf numFmtId="0" fontId="1" fillId="7" borderId="0" xfId="0" applyFont="1" applyFill="1" applyBorder="1"/>
    <xf numFmtId="167" fontId="0" fillId="7" borderId="0" xfId="0" applyNumberFormat="1" applyFill="1" applyBorder="1"/>
    <xf numFmtId="1" fontId="0" fillId="7" borderId="18" xfId="0" applyNumberFormat="1" applyFill="1" applyBorder="1" applyAlignment="1">
      <alignment horizontal="left"/>
    </xf>
    <xf numFmtId="167" fontId="0" fillId="7" borderId="18" xfId="0" applyNumberFormat="1" applyFill="1" applyBorder="1"/>
    <xf numFmtId="0" fontId="0" fillId="7" borderId="17" xfId="0" applyFill="1" applyBorder="1"/>
    <xf numFmtId="0" fontId="0" fillId="7" borderId="12" xfId="0" applyFill="1" applyBorder="1"/>
    <xf numFmtId="0" fontId="0" fillId="0" borderId="21" xfId="0" applyBorder="1"/>
    <xf numFmtId="167" fontId="0" fillId="2" borderId="13" xfId="0" applyNumberFormat="1" applyFill="1" applyBorder="1"/>
    <xf numFmtId="0" fontId="1" fillId="2" borderId="13" xfId="0" applyFont="1" applyFill="1" applyBorder="1"/>
    <xf numFmtId="0" fontId="0" fillId="7" borderId="22" xfId="0" applyFill="1" applyBorder="1"/>
    <xf numFmtId="0" fontId="1" fillId="7" borderId="12" xfId="0" applyFont="1" applyFill="1" applyBorder="1"/>
    <xf numFmtId="164" fontId="0" fillId="7" borderId="12" xfId="0" applyNumberFormat="1" applyFill="1" applyBorder="1"/>
    <xf numFmtId="167" fontId="0" fillId="7" borderId="12" xfId="0" applyNumberFormat="1" applyFill="1" applyBorder="1"/>
    <xf numFmtId="167" fontId="0" fillId="2" borderId="21" xfId="0" applyNumberFormat="1" applyFill="1" applyBorder="1"/>
    <xf numFmtId="167" fontId="1" fillId="2" borderId="23" xfId="0" applyNumberFormat="1" applyFont="1" applyFill="1" applyBorder="1"/>
    <xf numFmtId="167" fontId="1" fillId="0" borderId="0" xfId="0" applyNumberFormat="1" applyFont="1"/>
    <xf numFmtId="0" fontId="0" fillId="5" borderId="0" xfId="0" applyFill="1"/>
    <xf numFmtId="0" fontId="1" fillId="5" borderId="0" xfId="0" applyFont="1" applyFill="1" applyBorder="1"/>
    <xf numFmtId="167" fontId="1" fillId="2" borderId="18" xfId="0" applyNumberFormat="1" applyFont="1" applyFill="1" applyBorder="1"/>
    <xf numFmtId="167" fontId="0" fillId="2" borderId="23" xfId="0" applyNumberFormat="1" applyFill="1" applyBorder="1"/>
    <xf numFmtId="0" fontId="0" fillId="0" borderId="0" xfId="0" applyFill="1" applyBorder="1"/>
    <xf numFmtId="0" fontId="1" fillId="0" borderId="0" xfId="0" applyFont="1" applyFill="1" applyBorder="1"/>
    <xf numFmtId="164" fontId="0" fillId="0" borderId="0" xfId="0" applyNumberFormat="1" applyFill="1" applyBorder="1"/>
    <xf numFmtId="167" fontId="0" fillId="0" borderId="0" xfId="0" applyNumberFormat="1" applyFill="1" applyBorder="1"/>
    <xf numFmtId="167" fontId="1" fillId="0" borderId="0" xfId="0" applyNumberFormat="1" applyFont="1" applyFill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13" xfId="0" applyFont="1" applyBorder="1"/>
    <xf numFmtId="0" fontId="0" fillId="0" borderId="24" xfId="0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0" fillId="0" borderId="29" xfId="0" applyBorder="1"/>
    <xf numFmtId="0" fontId="1" fillId="0" borderId="30" xfId="0" applyFont="1" applyBorder="1"/>
    <xf numFmtId="0" fontId="0" fillId="0" borderId="31" xfId="0" applyBorder="1"/>
    <xf numFmtId="0" fontId="0" fillId="0" borderId="32" xfId="0" applyBorder="1"/>
    <xf numFmtId="0" fontId="1" fillId="0" borderId="24" xfId="0" applyFont="1" applyBorder="1"/>
    <xf numFmtId="16" fontId="1" fillId="0" borderId="28" xfId="0" quotePrefix="1" applyNumberFormat="1" applyFont="1" applyBorder="1"/>
    <xf numFmtId="0" fontId="1" fillId="0" borderId="28" xfId="0" quotePrefix="1" applyFont="1" applyBorder="1"/>
    <xf numFmtId="0" fontId="0" fillId="0" borderId="18" xfId="0" applyFont="1" applyFill="1" applyBorder="1"/>
    <xf numFmtId="1" fontId="0" fillId="0" borderId="21" xfId="0" applyNumberFormat="1" applyFont="1" applyFill="1" applyBorder="1"/>
    <xf numFmtId="0" fontId="0" fillId="0" borderId="0" xfId="0" applyAlignment="1">
      <alignment horizontal="center" wrapText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3" fillId="0" borderId="12" xfId="0" applyFont="1" applyBorder="1"/>
    <xf numFmtId="0" fontId="6" fillId="0" borderId="12" xfId="0" applyFont="1" applyBorder="1"/>
    <xf numFmtId="0" fontId="7" fillId="0" borderId="12" xfId="0" applyFont="1" applyBorder="1"/>
    <xf numFmtId="167" fontId="3" fillId="0" borderId="0" xfId="0" applyNumberFormat="1" applyFont="1"/>
    <xf numFmtId="167" fontId="7" fillId="0" borderId="0" xfId="0" applyNumberFormat="1" applyFont="1"/>
    <xf numFmtId="166" fontId="3" fillId="0" borderId="0" xfId="0" applyNumberFormat="1" applyFont="1"/>
    <xf numFmtId="166" fontId="7" fillId="0" borderId="0" xfId="0" applyNumberFormat="1" applyFont="1"/>
    <xf numFmtId="165" fontId="3" fillId="0" borderId="0" xfId="0" applyNumberFormat="1" applyFont="1"/>
    <xf numFmtId="165" fontId="7" fillId="0" borderId="0" xfId="0" applyNumberFormat="1" applyFont="1"/>
    <xf numFmtId="0" fontId="0" fillId="0" borderId="0" xfId="0" applyFont="1" applyAlignment="1">
      <alignment horizontal="center"/>
    </xf>
    <xf numFmtId="2" fontId="1" fillId="8" borderId="7" xfId="0" applyNumberFormat="1" applyFont="1" applyFill="1" applyBorder="1" applyAlignment="1">
      <alignment horizontal="left"/>
    </xf>
    <xf numFmtId="2" fontId="1" fillId="8" borderId="33" xfId="0" applyNumberFormat="1" applyFont="1" applyFill="1" applyBorder="1" applyAlignment="1">
      <alignment horizontal="left"/>
    </xf>
    <xf numFmtId="2" fontId="1" fillId="8" borderId="34" xfId="0" applyNumberFormat="1" applyFont="1" applyFill="1" applyBorder="1" applyAlignment="1">
      <alignment horizontal="center"/>
    </xf>
    <xf numFmtId="2" fontId="1" fillId="8" borderId="7" xfId="0" applyNumberFormat="1" applyFont="1" applyFill="1" applyBorder="1" applyAlignment="1">
      <alignment horizontal="center"/>
    </xf>
    <xf numFmtId="166" fontId="1" fillId="8" borderId="33" xfId="0" applyNumberFormat="1" applyFont="1" applyFill="1" applyBorder="1" applyAlignment="1">
      <alignment horizontal="center"/>
    </xf>
    <xf numFmtId="2" fontId="0" fillId="0" borderId="18" xfId="0" applyNumberFormat="1" applyFont="1" applyFill="1" applyBorder="1" applyAlignment="1">
      <alignment horizontal="left" vertical="center"/>
    </xf>
    <xf numFmtId="2" fontId="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23" xfId="0" applyNumberFormat="1" applyFont="1" applyFill="1" applyBorder="1" applyAlignment="1">
      <alignment horizontal="left" vertical="center"/>
    </xf>
    <xf numFmtId="2" fontId="10" fillId="0" borderId="12" xfId="0" applyNumberFormat="1" applyFont="1" applyBorder="1" applyAlignment="1">
      <alignment horizontal="center"/>
    </xf>
    <xf numFmtId="2" fontId="0" fillId="0" borderId="22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18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2" fontId="0" fillId="0" borderId="0" xfId="0" applyNumberFormat="1" applyFont="1" applyFill="1" applyBorder="1" applyAlignment="1">
      <alignment horizontal="left" vertical="center"/>
    </xf>
    <xf numFmtId="166" fontId="0" fillId="0" borderId="18" xfId="0" applyNumberFormat="1" applyFont="1" applyBorder="1" applyAlignment="1">
      <alignment horizontal="center"/>
    </xf>
    <xf numFmtId="2" fontId="0" fillId="0" borderId="12" xfId="0" applyNumberFormat="1" applyFont="1" applyFill="1" applyBorder="1" applyAlignment="1">
      <alignment horizontal="left" vertical="center"/>
    </xf>
    <xf numFmtId="166" fontId="0" fillId="0" borderId="2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8" borderId="7" xfId="0" applyNumberFormat="1" applyFont="1" applyFill="1" applyBorder="1" applyAlignment="1">
      <alignment horizontal="center"/>
    </xf>
    <xf numFmtId="2" fontId="1" fillId="8" borderId="33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13" fillId="0" borderId="0" xfId="0" applyFont="1"/>
    <xf numFmtId="0" fontId="11" fillId="9" borderId="0" xfId="1"/>
    <xf numFmtId="0" fontId="0" fillId="0" borderId="0" xfId="0" applyFont="1"/>
    <xf numFmtId="0" fontId="14" fillId="9" borderId="0" xfId="1" applyFont="1"/>
    <xf numFmtId="0" fontId="15" fillId="0" borderId="0" xfId="0" applyFont="1"/>
    <xf numFmtId="0" fontId="10" fillId="0" borderId="0" xfId="0" applyFont="1"/>
    <xf numFmtId="0" fontId="10" fillId="0" borderId="0" xfId="0" applyFont="1" applyFill="1"/>
    <xf numFmtId="0" fontId="1" fillId="0" borderId="18" xfId="0" applyFont="1" applyBorder="1"/>
    <xf numFmtId="0" fontId="1" fillId="0" borderId="20" xfId="0" applyFont="1" applyBorder="1"/>
    <xf numFmtId="0" fontId="16" fillId="0" borderId="1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0" fillId="0" borderId="0" xfId="0" applyBorder="1"/>
    <xf numFmtId="0" fontId="1" fillId="3" borderId="23" xfId="0" applyFont="1" applyFill="1" applyBorder="1"/>
    <xf numFmtId="0" fontId="1" fillId="3" borderId="21" xfId="0" applyFont="1" applyFill="1" applyBorder="1"/>
    <xf numFmtId="0" fontId="1" fillId="3" borderId="12" xfId="0" applyFont="1" applyFill="1" applyBorder="1"/>
    <xf numFmtId="0" fontId="1" fillId="3" borderId="18" xfId="0" applyFont="1" applyFill="1" applyBorder="1"/>
    <xf numFmtId="0" fontId="1" fillId="3" borderId="20" xfId="0" applyFont="1" applyFill="1" applyBorder="1"/>
    <xf numFmtId="0" fontId="0" fillId="3" borderId="18" xfId="0" applyFill="1" applyBorder="1"/>
    <xf numFmtId="0" fontId="1" fillId="4" borderId="18" xfId="0" applyFont="1" applyFill="1" applyBorder="1"/>
    <xf numFmtId="0" fontId="1" fillId="4" borderId="20" xfId="0" applyFont="1" applyFill="1" applyBorder="1"/>
    <xf numFmtId="0" fontId="17" fillId="0" borderId="18" xfId="0" applyFont="1" applyBorder="1" applyAlignment="1">
      <alignment horizontal="left"/>
    </xf>
    <xf numFmtId="0" fontId="0" fillId="0" borderId="20" xfId="0" applyBorder="1" applyAlignment="1">
      <alignment horizontal="center" wrapText="1"/>
    </xf>
    <xf numFmtId="0" fontId="18" fillId="0" borderId="0" xfId="0" applyFont="1"/>
    <xf numFmtId="0" fontId="0" fillId="0" borderId="18" xfId="0" applyBorder="1"/>
    <xf numFmtId="0" fontId="8" fillId="0" borderId="18" xfId="0" applyFont="1" applyBorder="1" applyAlignment="1">
      <alignment horizontal="left"/>
    </xf>
    <xf numFmtId="0" fontId="10" fillId="0" borderId="20" xfId="0" applyFont="1" applyBorder="1" applyAlignment="1">
      <alignment horizontal="center" wrapText="1"/>
    </xf>
    <xf numFmtId="0" fontId="8" fillId="0" borderId="0" xfId="0" applyFont="1" applyBorder="1"/>
    <xf numFmtId="0" fontId="0" fillId="0" borderId="0" xfId="0" applyBorder="1" applyAlignment="1">
      <alignment horizontal="center" wrapText="1"/>
    </xf>
    <xf numFmtId="0" fontId="0" fillId="0" borderId="0" xfId="0" applyFill="1"/>
    <xf numFmtId="0" fontId="6" fillId="0" borderId="18" xfId="0" applyFont="1" applyBorder="1" applyAlignment="1">
      <alignment horizontal="left"/>
    </xf>
    <xf numFmtId="0" fontId="0" fillId="0" borderId="18" xfId="0" applyFont="1" applyBorder="1" applyAlignment="1">
      <alignment horizontal="left" wrapText="1"/>
    </xf>
    <xf numFmtId="0" fontId="12" fillId="0" borderId="18" xfId="0" applyFont="1" applyBorder="1" applyAlignment="1">
      <alignment horizontal="left" wrapText="1"/>
    </xf>
    <xf numFmtId="0" fontId="1" fillId="0" borderId="23" xfId="0" applyFont="1" applyBorder="1"/>
    <xf numFmtId="0" fontId="1" fillId="0" borderId="21" xfId="0" applyFont="1" applyBorder="1"/>
    <xf numFmtId="0" fontId="0" fillId="0" borderId="23" xfId="0" applyBorder="1"/>
    <xf numFmtId="0" fontId="6" fillId="0" borderId="0" xfId="0" applyFont="1" applyBorder="1"/>
    <xf numFmtId="0" fontId="0" fillId="0" borderId="18" xfId="0" applyFont="1" applyBorder="1"/>
    <xf numFmtId="0" fontId="0" fillId="0" borderId="0" xfId="0" applyFont="1" applyBorder="1"/>
    <xf numFmtId="0" fontId="0" fillId="0" borderId="1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5" borderId="18" xfId="0" applyFont="1" applyFill="1" applyBorder="1"/>
    <xf numFmtId="0" fontId="1" fillId="5" borderId="20" xfId="0" applyFont="1" applyFill="1" applyBorder="1"/>
    <xf numFmtId="0" fontId="0" fillId="5" borderId="18" xfId="0" applyFill="1" applyBorder="1"/>
    <xf numFmtId="0" fontId="1" fillId="10" borderId="18" xfId="0" applyFont="1" applyFill="1" applyBorder="1"/>
    <xf numFmtId="0" fontId="1" fillId="10" borderId="20" xfId="0" applyFont="1" applyFill="1" applyBorder="1"/>
    <xf numFmtId="0" fontId="6" fillId="10" borderId="0" xfId="0" applyFont="1" applyFill="1" applyAlignment="1">
      <alignment horizontal="left"/>
    </xf>
    <xf numFmtId="0" fontId="6" fillId="10" borderId="0" xfId="0" applyFont="1" applyFill="1"/>
    <xf numFmtId="0" fontId="0" fillId="10" borderId="0" xfId="0" applyFill="1"/>
    <xf numFmtId="0" fontId="0" fillId="10" borderId="18" xfId="0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0" fillId="0" borderId="18" xfId="0" applyFill="1" applyBorder="1"/>
    <xf numFmtId="0" fontId="1" fillId="3" borderId="12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5" borderId="0" xfId="0" applyFont="1" applyFill="1" applyAlignment="1">
      <alignment horizontal="left"/>
    </xf>
    <xf numFmtId="0" fontId="1" fillId="4" borderId="18" xfId="0" applyFont="1" applyFill="1" applyBorder="1" applyAlignment="1">
      <alignment horizontal="right"/>
    </xf>
    <xf numFmtId="0" fontId="1" fillId="4" borderId="18" xfId="0" applyFont="1" applyFill="1" applyBorder="1" applyAlignment="1">
      <alignment horizontal="left"/>
    </xf>
    <xf numFmtId="0" fontId="0" fillId="0" borderId="23" xfId="0" applyFont="1" applyBorder="1" applyAlignment="1">
      <alignment horizontal="right"/>
    </xf>
    <xf numFmtId="0" fontId="0" fillId="0" borderId="12" xfId="0" applyFont="1" applyBorder="1"/>
    <xf numFmtId="0" fontId="0" fillId="0" borderId="23" xfId="0" applyFont="1" applyBorder="1"/>
    <xf numFmtId="0" fontId="0" fillId="0" borderId="23" xfId="0" applyFont="1" applyFill="1" applyBorder="1" applyAlignment="1">
      <alignment horizontal="right"/>
    </xf>
    <xf numFmtId="0" fontId="0" fillId="0" borderId="20" xfId="0" applyFont="1" applyBorder="1" applyAlignment="1">
      <alignment horizontal="right"/>
    </xf>
    <xf numFmtId="2" fontId="10" fillId="0" borderId="0" xfId="0" applyNumberFormat="1" applyFont="1"/>
    <xf numFmtId="2" fontId="0" fillId="0" borderId="18" xfId="0" applyNumberFormat="1" applyFont="1" applyBorder="1"/>
    <xf numFmtId="2" fontId="10" fillId="0" borderId="18" xfId="0" applyNumberFormat="1" applyFont="1" applyBorder="1"/>
    <xf numFmtId="2" fontId="0" fillId="0" borderId="0" xfId="0" applyNumberFormat="1" applyFont="1"/>
    <xf numFmtId="0" fontId="10" fillId="0" borderId="18" xfId="0" applyFont="1" applyBorder="1"/>
    <xf numFmtId="0" fontId="0" fillId="0" borderId="20" xfId="0" applyFont="1" applyBorder="1" applyAlignment="1">
      <alignment horizontal="right" wrapText="1"/>
    </xf>
    <xf numFmtId="166" fontId="1" fillId="0" borderId="36" xfId="0" applyNumberFormat="1" applyFont="1" applyFill="1" applyBorder="1" applyAlignment="1">
      <alignment horizontal="right"/>
    </xf>
    <xf numFmtId="2" fontId="1" fillId="0" borderId="35" xfId="0" applyNumberFormat="1" applyFont="1" applyFill="1" applyBorder="1"/>
    <xf numFmtId="2" fontId="1" fillId="0" borderId="36" xfId="0" applyNumberFormat="1" applyFont="1" applyFill="1" applyBorder="1"/>
    <xf numFmtId="1" fontId="1" fillId="0" borderId="35" xfId="0" applyNumberFormat="1" applyFont="1" applyFill="1" applyBorder="1"/>
    <xf numFmtId="1" fontId="1" fillId="0" borderId="36" xfId="0" applyNumberFormat="1" applyFont="1" applyFill="1" applyBorder="1"/>
    <xf numFmtId="166" fontId="1" fillId="0" borderId="23" xfId="0" applyNumberFormat="1" applyFont="1" applyFill="1" applyBorder="1" applyAlignment="1">
      <alignment horizontal="right"/>
    </xf>
    <xf numFmtId="2" fontId="1" fillId="0" borderId="12" xfId="0" applyNumberFormat="1" applyFont="1" applyFill="1" applyBorder="1"/>
    <xf numFmtId="2" fontId="1" fillId="0" borderId="23" xfId="0" applyNumberFormat="1" applyFont="1" applyFill="1" applyBorder="1"/>
    <xf numFmtId="1" fontId="1" fillId="0" borderId="12" xfId="0" applyNumberFormat="1" applyFont="1" applyFill="1" applyBorder="1"/>
    <xf numFmtId="1" fontId="1" fillId="0" borderId="23" xfId="0" applyNumberFormat="1" applyFont="1" applyFill="1" applyBorder="1"/>
    <xf numFmtId="0" fontId="0" fillId="0" borderId="24" xfId="0" applyFont="1" applyBorder="1" applyAlignment="1">
      <alignment horizontal="right"/>
    </xf>
    <xf numFmtId="2" fontId="0" fillId="0" borderId="37" xfId="0" applyNumberFormat="1" applyFont="1" applyBorder="1"/>
    <xf numFmtId="2" fontId="0" fillId="0" borderId="24" xfId="0" applyNumberFormat="1" applyFont="1" applyBorder="1"/>
    <xf numFmtId="0" fontId="10" fillId="0" borderId="18" xfId="0" applyFont="1" applyBorder="1" applyAlignment="1">
      <alignment horizontal="left"/>
    </xf>
    <xf numFmtId="0" fontId="0" fillId="0" borderId="24" xfId="0" applyFont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F36" sqref="F36"/>
    </sheetView>
  </sheetViews>
  <sheetFormatPr defaultRowHeight="15" x14ac:dyDescent="0.25"/>
  <cols>
    <col min="1" max="1" width="8.85546875" customWidth="1"/>
    <col min="2" max="2" width="16" customWidth="1"/>
    <col min="3" max="4" width="13.42578125" customWidth="1"/>
    <col min="5" max="5" width="14.140625" customWidth="1"/>
    <col min="6" max="6" width="23" customWidth="1"/>
    <col min="7" max="7" width="30.85546875" customWidth="1"/>
    <col min="8" max="8" width="28.7109375" customWidth="1"/>
    <col min="9" max="9" width="24.5703125" customWidth="1"/>
    <col min="10" max="10" width="24.140625" customWidth="1"/>
    <col min="11" max="11" width="13.140625" customWidth="1"/>
    <col min="12" max="12" width="9.5703125" bestFit="1" customWidth="1"/>
  </cols>
  <sheetData>
    <row r="1" spans="1:15" s="1" customFormat="1" x14ac:dyDescent="0.25">
      <c r="B1" s="2" t="s">
        <v>53</v>
      </c>
      <c r="C1" s="2" t="s">
        <v>60</v>
      </c>
      <c r="D1" s="2" t="s">
        <v>54</v>
      </c>
      <c r="E1" s="2" t="s">
        <v>61</v>
      </c>
      <c r="F1" s="2" t="s">
        <v>55</v>
      </c>
      <c r="G1" s="29" t="s">
        <v>56</v>
      </c>
      <c r="H1" s="2" t="s">
        <v>57</v>
      </c>
      <c r="I1" s="29" t="s">
        <v>58</v>
      </c>
      <c r="J1" s="2"/>
      <c r="K1" s="2" t="s">
        <v>59</v>
      </c>
      <c r="L1" s="2"/>
      <c r="N1" s="2"/>
      <c r="O1" s="2"/>
    </row>
    <row r="2" spans="1:15" x14ac:dyDescent="0.25">
      <c r="A2" t="s">
        <v>36</v>
      </c>
      <c r="B2" s="1" t="s">
        <v>38</v>
      </c>
      <c r="C2" s="30">
        <v>25.37904167175293</v>
      </c>
      <c r="D2" s="30">
        <v>25.195318222045898</v>
      </c>
      <c r="E2" s="30">
        <v>16.940118789672852</v>
      </c>
      <c r="F2" s="30">
        <v>16.725484848022461</v>
      </c>
      <c r="G2" s="30">
        <v>8.4698333740234375</v>
      </c>
      <c r="H2" s="30">
        <v>8.8021823883056634</v>
      </c>
      <c r="I2" s="30">
        <v>-0.33234901428222602</v>
      </c>
      <c r="J2" s="1"/>
      <c r="K2" s="30">
        <v>1.2590617266942137</v>
      </c>
      <c r="O2" s="31"/>
    </row>
    <row r="3" spans="1:15" x14ac:dyDescent="0.25">
      <c r="B3" s="1" t="s">
        <v>38</v>
      </c>
      <c r="C3" s="30">
        <v>25.113208770751953</v>
      </c>
      <c r="D3" s="30">
        <v>25.195318222045898</v>
      </c>
      <c r="E3" s="30">
        <v>16.686800003051758</v>
      </c>
      <c r="F3" s="30">
        <v>16.725484848022461</v>
      </c>
      <c r="G3" s="30">
        <v>8.4698333740234375</v>
      </c>
      <c r="H3" s="30">
        <v>8.8021823883056634</v>
      </c>
      <c r="I3" s="30">
        <v>-0.33234901428222585</v>
      </c>
      <c r="J3" s="1"/>
      <c r="K3" s="30"/>
    </row>
    <row r="4" spans="1:15" x14ac:dyDescent="0.25">
      <c r="B4" s="1" t="s">
        <v>38</v>
      </c>
      <c r="C4" s="30">
        <v>25.093704223632813</v>
      </c>
      <c r="D4" s="30">
        <v>25.195318222045898</v>
      </c>
      <c r="E4" s="30">
        <v>16.549531936645508</v>
      </c>
      <c r="F4" s="30">
        <v>16.725484848022461</v>
      </c>
      <c r="G4" s="30">
        <v>8.4698333740234375</v>
      </c>
      <c r="H4" s="30">
        <v>8.8021823883056634</v>
      </c>
      <c r="I4" s="30">
        <v>-0.33234901428222585</v>
      </c>
      <c r="J4" s="1"/>
      <c r="K4" s="30"/>
    </row>
    <row r="5" spans="1:15" x14ac:dyDescent="0.25">
      <c r="B5" s="1" t="s">
        <v>41</v>
      </c>
      <c r="C5" s="30">
        <v>26.446924209594727</v>
      </c>
      <c r="D5" s="30">
        <v>26.223775863647461</v>
      </c>
      <c r="E5" s="30">
        <v>17.681264877319336</v>
      </c>
      <c r="F5" s="30">
        <v>17.740348815917969</v>
      </c>
      <c r="G5" s="30">
        <v>8.4834270477294922</v>
      </c>
      <c r="H5" s="30">
        <v>8.8021823883056634</v>
      </c>
      <c r="I5" s="30">
        <v>-0.31875534057617116</v>
      </c>
      <c r="J5" s="1"/>
      <c r="K5" s="30">
        <v>1.2472540384146866</v>
      </c>
    </row>
    <row r="6" spans="1:15" x14ac:dyDescent="0.25">
      <c r="B6" s="1" t="s">
        <v>41</v>
      </c>
      <c r="C6" s="30">
        <v>26.199317932128906</v>
      </c>
      <c r="D6" s="30">
        <v>26.223775863647461</v>
      </c>
      <c r="E6" s="30">
        <v>17.927639007568359</v>
      </c>
      <c r="F6" s="30">
        <v>17.740348815917969</v>
      </c>
      <c r="G6" s="30">
        <v>8.4834270477294922</v>
      </c>
      <c r="H6" s="30">
        <v>8.8021823883056634</v>
      </c>
      <c r="I6" s="30">
        <v>-0.31875534057617116</v>
      </c>
      <c r="J6" s="1"/>
      <c r="K6" s="30"/>
    </row>
    <row r="7" spans="1:15" x14ac:dyDescent="0.25">
      <c r="B7" s="1" t="s">
        <v>41</v>
      </c>
      <c r="C7" s="30">
        <v>26.02508544921875</v>
      </c>
      <c r="D7" s="30">
        <v>26.223775863647461</v>
      </c>
      <c r="E7" s="30">
        <v>17.612140655517578</v>
      </c>
      <c r="F7" s="30">
        <v>17.740348815917969</v>
      </c>
      <c r="G7" s="30">
        <v>8.4834270477294922</v>
      </c>
      <c r="H7" s="30">
        <v>8.8021823883056634</v>
      </c>
      <c r="I7" s="30">
        <v>-0.31875534057617116</v>
      </c>
      <c r="J7" s="1"/>
      <c r="K7" s="30"/>
    </row>
    <row r="8" spans="1:15" x14ac:dyDescent="0.25">
      <c r="B8" s="1" t="s">
        <v>44</v>
      </c>
      <c r="C8" s="30">
        <v>26.924833297729492</v>
      </c>
      <c r="D8" s="30">
        <v>26.521186828613281</v>
      </c>
      <c r="E8" s="30">
        <v>17.526994705200195</v>
      </c>
      <c r="F8" s="30">
        <v>17.532205581665039</v>
      </c>
      <c r="G8" s="30">
        <v>8.9889812469482422</v>
      </c>
      <c r="H8" s="30">
        <v>8.8021823883056634</v>
      </c>
      <c r="I8" s="30">
        <v>0.18679885864257884</v>
      </c>
      <c r="J8" s="1"/>
      <c r="K8" s="30">
        <v>0.87855294804827644</v>
      </c>
    </row>
    <row r="9" spans="1:15" x14ac:dyDescent="0.25">
      <c r="B9" s="1" t="s">
        <v>44</v>
      </c>
      <c r="C9" s="30">
        <v>26.352907180786133</v>
      </c>
      <c r="D9" s="30">
        <v>26.521186828613281</v>
      </c>
      <c r="E9" s="30">
        <v>17.532464981079102</v>
      </c>
      <c r="F9" s="30">
        <v>17.532205581665039</v>
      </c>
      <c r="G9" s="30">
        <v>8.9889812469482422</v>
      </c>
      <c r="H9" s="30">
        <v>8.8021823883056634</v>
      </c>
      <c r="I9" s="30">
        <v>0.18679885864257884</v>
      </c>
      <c r="J9" s="1"/>
      <c r="K9" s="30"/>
    </row>
    <row r="10" spans="1:15" x14ac:dyDescent="0.25">
      <c r="B10" s="1" t="s">
        <v>44</v>
      </c>
      <c r="C10" s="30">
        <v>26.285821914672852</v>
      </c>
      <c r="D10" s="30">
        <v>26.521186828613281</v>
      </c>
      <c r="E10" s="30">
        <v>17.537160873413086</v>
      </c>
      <c r="F10" s="30">
        <v>17.532205581665039</v>
      </c>
      <c r="G10" s="30">
        <v>8.9889812469482422</v>
      </c>
      <c r="H10" s="30">
        <v>8.8021823883056634</v>
      </c>
      <c r="I10" s="30">
        <v>0.18679885864257884</v>
      </c>
      <c r="J10" s="1"/>
      <c r="K10" s="30"/>
    </row>
    <row r="11" spans="1:15" x14ac:dyDescent="0.25">
      <c r="B11" s="1" t="s">
        <v>46</v>
      </c>
      <c r="C11" s="30">
        <v>26.145923614501953</v>
      </c>
      <c r="D11" s="30">
        <v>26.099950790405273</v>
      </c>
      <c r="E11" s="30">
        <v>17.292699813842773</v>
      </c>
      <c r="F11" s="30">
        <v>17.480865478515625</v>
      </c>
      <c r="G11" s="30">
        <v>8.6190853118896484</v>
      </c>
      <c r="H11" s="30">
        <v>8.8021823883056634</v>
      </c>
      <c r="I11" s="30">
        <v>-0.18309707641601491</v>
      </c>
      <c r="J11" s="1"/>
      <c r="K11" s="30">
        <v>1.1353184931637803</v>
      </c>
    </row>
    <row r="12" spans="1:15" x14ac:dyDescent="0.25">
      <c r="B12" s="1" t="s">
        <v>46</v>
      </c>
      <c r="C12" s="30">
        <v>26.108198165893555</v>
      </c>
      <c r="D12" s="30">
        <v>26.099950790405273</v>
      </c>
      <c r="E12" s="30">
        <v>17.554344177246094</v>
      </c>
      <c r="F12" s="30">
        <v>17.480865478515625</v>
      </c>
      <c r="G12" s="30">
        <v>8.6190853118896484</v>
      </c>
      <c r="H12" s="30">
        <v>8.8021823883056634</v>
      </c>
      <c r="I12" s="30">
        <v>-0.18309707641601491</v>
      </c>
      <c r="J12" s="1"/>
      <c r="K12" s="30"/>
    </row>
    <row r="13" spans="1:15" x14ac:dyDescent="0.25">
      <c r="B13" s="1" t="s">
        <v>46</v>
      </c>
      <c r="C13" s="30">
        <v>26.045724868774414</v>
      </c>
      <c r="D13" s="30">
        <v>26.099950790405273</v>
      </c>
      <c r="E13" s="30">
        <v>17.595552444458008</v>
      </c>
      <c r="F13" s="30">
        <v>17.480865478515625</v>
      </c>
      <c r="G13" s="30">
        <v>8.6190853118896484</v>
      </c>
      <c r="H13" s="30">
        <v>8.8021823883056634</v>
      </c>
      <c r="I13" s="30">
        <v>-0.18309707641601491</v>
      </c>
      <c r="J13" s="1"/>
      <c r="K13" s="30"/>
    </row>
    <row r="14" spans="1:15" x14ac:dyDescent="0.25">
      <c r="B14" s="1" t="s">
        <v>47</v>
      </c>
      <c r="C14" s="30">
        <v>26.878681182861328</v>
      </c>
      <c r="D14" s="30">
        <v>26.392171859741211</v>
      </c>
      <c r="E14" s="30">
        <v>17.168172836303711</v>
      </c>
      <c r="F14" s="30">
        <v>16.942586898803711</v>
      </c>
      <c r="G14" s="30">
        <v>9.4495849609375</v>
      </c>
      <c r="H14" s="30">
        <v>8.8021823883056634</v>
      </c>
      <c r="I14" s="30">
        <v>0.64740257263183665</v>
      </c>
      <c r="J14" s="1"/>
      <c r="K14" s="30">
        <v>0.63842870626277581</v>
      </c>
    </row>
    <row r="15" spans="1:15" x14ac:dyDescent="0.25">
      <c r="B15" s="1" t="s">
        <v>47</v>
      </c>
      <c r="C15" s="30">
        <v>26.193208694458008</v>
      </c>
      <c r="D15" s="30">
        <v>26.392171859741211</v>
      </c>
      <c r="E15" s="30">
        <v>16.884521484375</v>
      </c>
      <c r="F15" s="30">
        <v>16.942586898803711</v>
      </c>
      <c r="G15" s="30">
        <v>9.4495849609375</v>
      </c>
      <c r="H15" s="30">
        <v>8.8021823883056634</v>
      </c>
      <c r="I15" s="30">
        <v>0.64740257263183665</v>
      </c>
      <c r="J15" s="1"/>
      <c r="K15" s="30"/>
    </row>
    <row r="16" spans="1:15" x14ac:dyDescent="0.25">
      <c r="B16" s="1" t="s">
        <v>47</v>
      </c>
      <c r="C16" s="30">
        <v>26.104623794555664</v>
      </c>
      <c r="D16" s="30">
        <v>26.392171859741211</v>
      </c>
      <c r="E16" s="30">
        <v>16.775060653686523</v>
      </c>
      <c r="F16" s="30">
        <v>16.942586898803711</v>
      </c>
      <c r="G16" s="30">
        <v>9.4495849609375</v>
      </c>
      <c r="H16" s="30">
        <v>8.8021823883056634</v>
      </c>
      <c r="I16" s="30">
        <v>0.64740257263183665</v>
      </c>
      <c r="J16" s="1"/>
      <c r="K16" s="30"/>
    </row>
    <row r="17" spans="1:15" x14ac:dyDescent="0.25">
      <c r="B17" s="1"/>
      <c r="C17" s="30"/>
      <c r="D17" s="30"/>
      <c r="E17" s="30"/>
      <c r="F17" s="30"/>
      <c r="G17" s="30"/>
      <c r="H17" s="30"/>
      <c r="I17" s="30"/>
      <c r="J17" s="1"/>
      <c r="K17" s="30"/>
    </row>
    <row r="18" spans="1:15" x14ac:dyDescent="0.25">
      <c r="A18" t="s">
        <v>37</v>
      </c>
      <c r="B18" s="1" t="s">
        <v>48</v>
      </c>
      <c r="C18" s="30">
        <v>26.895242691040039</v>
      </c>
      <c r="D18" s="30">
        <v>26.788885116577148</v>
      </c>
      <c r="E18" s="30">
        <v>17.270309448242188</v>
      </c>
      <c r="F18" s="30">
        <v>17.26618766784668</v>
      </c>
      <c r="G18" s="30">
        <v>9.5226974487304688</v>
      </c>
      <c r="H18" s="30">
        <v>8.8021823883056634</v>
      </c>
      <c r="I18" s="30">
        <v>0.7205150604248054</v>
      </c>
      <c r="J18" s="1"/>
      <c r="K18" s="30">
        <v>0.60688073939701692</v>
      </c>
      <c r="O18" s="31"/>
    </row>
    <row r="19" spans="1:15" x14ac:dyDescent="0.25">
      <c r="B19" s="1" t="s">
        <v>48</v>
      </c>
      <c r="C19" s="30">
        <v>26.820001602172852</v>
      </c>
      <c r="D19" s="30">
        <v>26.788885116577148</v>
      </c>
      <c r="E19" s="30">
        <v>17.266012191772461</v>
      </c>
      <c r="F19" s="30">
        <v>17.26618766784668</v>
      </c>
      <c r="G19" s="30">
        <v>9.5226974487304688</v>
      </c>
      <c r="H19" s="30">
        <v>8.8021823883056634</v>
      </c>
      <c r="I19" s="30">
        <v>0.7205150604248054</v>
      </c>
      <c r="J19" s="1"/>
      <c r="K19" s="30"/>
    </row>
    <row r="20" spans="1:15" x14ac:dyDescent="0.25">
      <c r="B20" s="1" t="s">
        <v>48</v>
      </c>
      <c r="C20" s="30">
        <v>26.651411056518555</v>
      </c>
      <c r="D20" s="30">
        <v>26.788885116577148</v>
      </c>
      <c r="E20" s="30">
        <v>17.262243270874023</v>
      </c>
      <c r="F20" s="30">
        <v>17.26618766784668</v>
      </c>
      <c r="G20" s="30">
        <v>9.5226974487304688</v>
      </c>
      <c r="H20" s="30">
        <v>8.8021823883056634</v>
      </c>
      <c r="I20" s="30">
        <v>0.7205150604248054</v>
      </c>
      <c r="J20" s="1"/>
      <c r="K20" s="30"/>
    </row>
    <row r="21" spans="1:15" x14ac:dyDescent="0.25">
      <c r="B21" s="1" t="s">
        <v>49</v>
      </c>
      <c r="C21" s="30">
        <v>27.031091690063477</v>
      </c>
      <c r="D21" s="30">
        <v>26.945077896118164</v>
      </c>
      <c r="E21" s="30">
        <v>17.238487243652344</v>
      </c>
      <c r="F21" s="30">
        <v>17.117258071899414</v>
      </c>
      <c r="G21" s="30">
        <v>9.82781982421875</v>
      </c>
      <c r="H21" s="30">
        <v>8.8021823883056634</v>
      </c>
      <c r="I21" s="30">
        <v>1.0256374359130866</v>
      </c>
      <c r="J21" s="1"/>
      <c r="K21" s="30">
        <v>0.49119322402590521</v>
      </c>
    </row>
    <row r="22" spans="1:15" x14ac:dyDescent="0.25">
      <c r="B22" s="1" t="s">
        <v>49</v>
      </c>
      <c r="C22" s="30">
        <v>26.872859954833984</v>
      </c>
      <c r="D22" s="30">
        <v>26.945077896118164</v>
      </c>
      <c r="E22" s="30">
        <v>17.073677062988281</v>
      </c>
      <c r="F22" s="30">
        <v>17.117258071899414</v>
      </c>
      <c r="G22" s="30">
        <v>9.82781982421875</v>
      </c>
      <c r="H22" s="30">
        <v>8.8021823883056634</v>
      </c>
      <c r="I22" s="30">
        <v>1.0256374359130866</v>
      </c>
      <c r="J22" s="1"/>
      <c r="K22" s="30"/>
    </row>
    <row r="23" spans="1:15" x14ac:dyDescent="0.25">
      <c r="B23" s="1" t="s">
        <v>49</v>
      </c>
      <c r="C23" s="30">
        <v>26.931282043457031</v>
      </c>
      <c r="D23" s="30">
        <v>26.945077896118164</v>
      </c>
      <c r="E23" s="30">
        <v>17.039613723754883</v>
      </c>
      <c r="F23" s="30">
        <v>17.117258071899414</v>
      </c>
      <c r="G23" s="30">
        <v>9.82781982421875</v>
      </c>
      <c r="H23" s="30">
        <v>8.8021823883056634</v>
      </c>
      <c r="I23" s="30">
        <v>1.0256374359130866</v>
      </c>
      <c r="J23" s="1"/>
      <c r="K23" s="30"/>
    </row>
    <row r="24" spans="1:15" x14ac:dyDescent="0.25">
      <c r="B24" s="1" t="s">
        <v>50</v>
      </c>
      <c r="C24" s="30">
        <v>29.678537368774414</v>
      </c>
      <c r="D24" s="30">
        <v>28.949735641479492</v>
      </c>
      <c r="E24" s="30">
        <v>18.559288024902344</v>
      </c>
      <c r="F24" s="30">
        <v>18.308038711547852</v>
      </c>
      <c r="G24" s="30">
        <v>10.641696929931641</v>
      </c>
      <c r="H24" s="30">
        <v>8.8021823883056634</v>
      </c>
      <c r="I24" s="30">
        <v>1.8395145416259773</v>
      </c>
      <c r="J24" s="1"/>
      <c r="K24" s="30">
        <v>0.27941579046678661</v>
      </c>
    </row>
    <row r="25" spans="1:15" x14ac:dyDescent="0.25">
      <c r="B25" s="1" t="s">
        <v>50</v>
      </c>
      <c r="C25" s="30">
        <v>28.648778915405273</v>
      </c>
      <c r="D25" s="30">
        <v>28.949735641479492</v>
      </c>
      <c r="E25" s="30">
        <v>18.282142639160156</v>
      </c>
      <c r="F25" s="30">
        <v>18.308038711547852</v>
      </c>
      <c r="G25" s="30">
        <v>10.641696929931641</v>
      </c>
      <c r="H25" s="30">
        <v>8.8021823883056634</v>
      </c>
      <c r="I25" s="30">
        <v>1.8395145416259773</v>
      </c>
      <c r="J25" s="1"/>
      <c r="K25" s="30"/>
    </row>
    <row r="26" spans="1:15" x14ac:dyDescent="0.25">
      <c r="B26" s="1" t="s">
        <v>50</v>
      </c>
      <c r="C26" s="30">
        <v>28.521890640258789</v>
      </c>
      <c r="D26" s="30">
        <v>28.949735641479492</v>
      </c>
      <c r="E26" s="30">
        <v>18.082687377929688</v>
      </c>
      <c r="F26" s="30">
        <v>18.308038711547852</v>
      </c>
      <c r="G26" s="30">
        <v>10.641696929931641</v>
      </c>
      <c r="H26" s="30">
        <v>8.8021823883056634</v>
      </c>
      <c r="I26" s="30">
        <v>1.8395145416259773</v>
      </c>
      <c r="J26" s="1"/>
      <c r="K26" s="30"/>
    </row>
    <row r="27" spans="1:15" x14ac:dyDescent="0.25">
      <c r="B27" s="1" t="s">
        <v>51</v>
      </c>
      <c r="C27" s="30">
        <v>27.96867561340332</v>
      </c>
      <c r="D27" s="30">
        <v>27.027368545532227</v>
      </c>
      <c r="E27" s="30">
        <v>17.454477310180664</v>
      </c>
      <c r="F27" s="30">
        <v>17.428339004516602</v>
      </c>
      <c r="G27" s="30">
        <v>9.599029541015625</v>
      </c>
      <c r="H27" s="30">
        <v>8.8021823883056634</v>
      </c>
      <c r="I27" s="30">
        <v>0.79684715270996165</v>
      </c>
      <c r="J27" s="1"/>
      <c r="K27" s="30">
        <v>0.57560572536671939</v>
      </c>
    </row>
    <row r="28" spans="1:15" x14ac:dyDescent="0.25">
      <c r="B28" s="1" t="s">
        <v>51</v>
      </c>
      <c r="C28" s="30">
        <v>26.565910339355469</v>
      </c>
      <c r="D28" s="30">
        <v>27.027368545532227</v>
      </c>
      <c r="E28" s="30">
        <v>17.449243545532227</v>
      </c>
      <c r="F28" s="30">
        <v>17.428339004516602</v>
      </c>
      <c r="G28" s="30">
        <v>9.599029541015625</v>
      </c>
      <c r="H28" s="30">
        <v>8.8021823883056634</v>
      </c>
      <c r="I28" s="30">
        <v>0.79684715270996165</v>
      </c>
      <c r="J28" s="1"/>
      <c r="K28" s="30"/>
    </row>
    <row r="29" spans="1:15" x14ac:dyDescent="0.25">
      <c r="B29" s="1" t="s">
        <v>51</v>
      </c>
      <c r="C29" s="30">
        <v>26.547521591186523</v>
      </c>
      <c r="D29" s="30">
        <v>27.027368545532227</v>
      </c>
      <c r="E29" s="30">
        <v>17.381301879882813</v>
      </c>
      <c r="F29" s="30">
        <v>17.428339004516602</v>
      </c>
      <c r="G29" s="30">
        <v>9.599029541015625</v>
      </c>
      <c r="H29" s="30">
        <v>8.8021823883056634</v>
      </c>
      <c r="I29" s="30">
        <v>0.79684715270996165</v>
      </c>
      <c r="J29" s="1"/>
      <c r="K29" s="30"/>
    </row>
    <row r="30" spans="1:15" x14ac:dyDescent="0.25">
      <c r="B30" s="1" t="s">
        <v>52</v>
      </c>
      <c r="C30" s="30">
        <v>27.5244140625</v>
      </c>
      <c r="D30" s="30">
        <v>27.159372329711914</v>
      </c>
      <c r="E30" s="30">
        <v>16.790159225463867</v>
      </c>
      <c r="F30" s="30">
        <v>16.46705436706543</v>
      </c>
      <c r="G30" s="30">
        <v>10.692317962646484</v>
      </c>
      <c r="H30" s="30">
        <v>8.8021823883056634</v>
      </c>
      <c r="I30" s="30">
        <v>1.890135574340821</v>
      </c>
      <c r="J30" s="1"/>
      <c r="K30" s="30">
        <v>0.26978170574615307</v>
      </c>
    </row>
    <row r="31" spans="1:15" x14ac:dyDescent="0.25">
      <c r="B31" s="1" t="s">
        <v>52</v>
      </c>
      <c r="C31" s="30">
        <v>26.982078552246094</v>
      </c>
      <c r="D31" s="30">
        <v>27.159372329711914</v>
      </c>
      <c r="E31" s="30">
        <v>16.328001022338867</v>
      </c>
      <c r="F31" s="30">
        <v>16.46705436706543</v>
      </c>
      <c r="G31" s="30">
        <v>10.692317962646484</v>
      </c>
      <c r="H31" s="30">
        <v>8.8021823883056634</v>
      </c>
      <c r="I31" s="30">
        <v>1.890135574340821</v>
      </c>
      <c r="J31" s="1"/>
      <c r="K31" s="1"/>
    </row>
    <row r="32" spans="1:15" x14ac:dyDescent="0.25">
      <c r="B32" s="1" t="s">
        <v>52</v>
      </c>
      <c r="C32" s="30">
        <v>26.971630096435547</v>
      </c>
      <c r="D32" s="30">
        <v>27.159372329711914</v>
      </c>
      <c r="E32" s="30">
        <v>16.283002853393555</v>
      </c>
      <c r="F32" s="30">
        <v>16.46705436706543</v>
      </c>
      <c r="G32" s="30">
        <v>10.692317962646484</v>
      </c>
      <c r="H32" s="30">
        <v>8.8021823883056634</v>
      </c>
      <c r="I32" s="30">
        <v>1.890135574340821</v>
      </c>
      <c r="J32" s="1"/>
      <c r="K32" s="1"/>
    </row>
    <row r="34" spans="1:3" ht="15.75" thickBot="1" x14ac:dyDescent="0.3"/>
    <row r="35" spans="1:3" x14ac:dyDescent="0.25">
      <c r="A35" s="5"/>
      <c r="B35" s="18" t="s">
        <v>36</v>
      </c>
      <c r="C35" s="19" t="s">
        <v>37</v>
      </c>
    </row>
    <row r="36" spans="1:3" x14ac:dyDescent="0.25">
      <c r="A36" s="34" t="s">
        <v>39</v>
      </c>
      <c r="B36" s="35">
        <v>1.0317231825167466</v>
      </c>
      <c r="C36" s="36">
        <v>0.44457543700051627</v>
      </c>
    </row>
    <row r="37" spans="1:3" x14ac:dyDescent="0.25">
      <c r="A37" s="34" t="s">
        <v>40</v>
      </c>
      <c r="B37" s="35">
        <v>0.2395871522765341</v>
      </c>
      <c r="C37" s="36">
        <v>0.14388587356058502</v>
      </c>
    </row>
    <row r="38" spans="1:3" x14ac:dyDescent="0.25">
      <c r="A38" s="34"/>
      <c r="B38" s="35"/>
      <c r="C38" s="36"/>
    </row>
    <row r="39" spans="1:3" x14ac:dyDescent="0.25">
      <c r="A39" s="34" t="s">
        <v>42</v>
      </c>
      <c r="B39" s="35">
        <v>1</v>
      </c>
      <c r="C39" s="36">
        <v>0.43090573569941093</v>
      </c>
    </row>
    <row r="40" spans="1:3" x14ac:dyDescent="0.25">
      <c r="A40" s="34" t="s">
        <v>43</v>
      </c>
      <c r="B40" s="35">
        <v>0.23222038269227824</v>
      </c>
      <c r="C40" s="36">
        <v>0.13946170445602982</v>
      </c>
    </row>
    <row r="41" spans="1:3" x14ac:dyDescent="0.25">
      <c r="A41" s="34"/>
      <c r="B41" s="35"/>
      <c r="C41" s="36"/>
    </row>
    <row r="42" spans="1:3" ht="15.75" thickBot="1" x14ac:dyDescent="0.3">
      <c r="A42" s="37" t="s">
        <v>45</v>
      </c>
      <c r="B42" s="38">
        <v>5.3374570775879216E-3</v>
      </c>
      <c r="C42" s="3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C20" sqref="C20"/>
    </sheetView>
  </sheetViews>
  <sheetFormatPr defaultColWidth="8.7109375" defaultRowHeight="12.75" x14ac:dyDescent="0.2"/>
  <cols>
    <col min="1" max="1" width="8.7109375" style="112"/>
    <col min="2" max="16384" width="8.7109375" style="114"/>
  </cols>
  <sheetData>
    <row r="1" spans="2:9" s="112" customFormat="1" x14ac:dyDescent="0.2">
      <c r="B1" s="144" t="s">
        <v>161</v>
      </c>
      <c r="C1" s="144"/>
      <c r="E1" s="144" t="s">
        <v>62</v>
      </c>
      <c r="F1" s="144"/>
      <c r="H1" s="144" t="s">
        <v>162</v>
      </c>
      <c r="I1" s="144"/>
    </row>
    <row r="2" spans="2:9" s="112" customFormat="1" ht="14.25" x14ac:dyDescent="0.2">
      <c r="B2" s="40" t="s">
        <v>63</v>
      </c>
      <c r="C2" s="40" t="s">
        <v>64</v>
      </c>
      <c r="E2" s="40" t="s">
        <v>63</v>
      </c>
      <c r="F2" s="40" t="s">
        <v>64</v>
      </c>
      <c r="H2" s="40" t="s">
        <v>63</v>
      </c>
      <c r="I2" s="40" t="s">
        <v>64</v>
      </c>
    </row>
    <row r="3" spans="2:9" x14ac:dyDescent="0.2">
      <c r="B3" s="113">
        <v>1.58</v>
      </c>
      <c r="C3" s="113"/>
      <c r="E3" s="113">
        <v>29.7</v>
      </c>
      <c r="F3" s="113">
        <v>21.05</v>
      </c>
      <c r="H3" s="113">
        <v>35.369999999999997</v>
      </c>
      <c r="I3" s="113"/>
    </row>
    <row r="4" spans="2:9" x14ac:dyDescent="0.2">
      <c r="B4" s="113">
        <v>1.51</v>
      </c>
      <c r="C4" s="113"/>
      <c r="E4" s="115"/>
      <c r="F4" s="113">
        <v>29.74</v>
      </c>
      <c r="H4" s="113">
        <v>28.59</v>
      </c>
      <c r="I4" s="113"/>
    </row>
    <row r="5" spans="2:9" x14ac:dyDescent="0.2">
      <c r="B5" s="113">
        <v>1.38</v>
      </c>
      <c r="C5" s="113"/>
      <c r="E5" s="113">
        <v>30.8</v>
      </c>
      <c r="F5" s="113">
        <v>24.66</v>
      </c>
      <c r="H5" s="113">
        <v>24.6</v>
      </c>
      <c r="I5" s="113"/>
    </row>
    <row r="6" spans="2:9" x14ac:dyDescent="0.2">
      <c r="B6" s="113">
        <v>1.1599999999999999</v>
      </c>
      <c r="C6" s="113"/>
      <c r="E6" s="113">
        <v>33.9</v>
      </c>
      <c r="F6" s="113">
        <v>30.12</v>
      </c>
      <c r="H6" s="113">
        <v>31.6</v>
      </c>
      <c r="I6" s="113"/>
    </row>
    <row r="7" spans="2:9" x14ac:dyDescent="0.2">
      <c r="B7" s="113"/>
      <c r="C7" s="113"/>
      <c r="E7" s="113">
        <v>32</v>
      </c>
      <c r="F7" s="113">
        <v>26.47</v>
      </c>
      <c r="H7" s="113">
        <v>31</v>
      </c>
      <c r="I7" s="113"/>
    </row>
    <row r="8" spans="2:9" x14ac:dyDescent="0.2">
      <c r="B8" s="113"/>
      <c r="C8" s="113">
        <v>1.37</v>
      </c>
      <c r="E8" s="113">
        <v>19.149999999999999</v>
      </c>
      <c r="F8" s="113">
        <v>24.58</v>
      </c>
      <c r="H8" s="113">
        <v>32.6</v>
      </c>
      <c r="I8" s="113"/>
    </row>
    <row r="9" spans="2:9" x14ac:dyDescent="0.2">
      <c r="B9" s="113"/>
      <c r="C9" s="113">
        <v>1.37</v>
      </c>
      <c r="E9" s="113">
        <v>24.5</v>
      </c>
      <c r="F9" s="113">
        <v>25.94</v>
      </c>
      <c r="H9" s="113"/>
      <c r="I9" s="113">
        <v>35.659999999999997</v>
      </c>
    </row>
    <row r="10" spans="2:9" x14ac:dyDescent="0.2">
      <c r="B10" s="113"/>
      <c r="C10" s="113">
        <v>1.31</v>
      </c>
      <c r="E10" s="113">
        <v>19.32</v>
      </c>
      <c r="F10" s="113">
        <v>21.52</v>
      </c>
      <c r="H10" s="113"/>
      <c r="I10" s="113">
        <v>24.88</v>
      </c>
    </row>
    <row r="11" spans="2:9" x14ac:dyDescent="0.2">
      <c r="B11" s="113"/>
      <c r="C11" s="113">
        <v>1.1599999999999999</v>
      </c>
      <c r="E11" s="113">
        <v>18.28</v>
      </c>
      <c r="F11" s="113">
        <v>21.5</v>
      </c>
      <c r="H11" s="113"/>
      <c r="I11" s="113">
        <v>28.2</v>
      </c>
    </row>
    <row r="12" spans="2:9" x14ac:dyDescent="0.2">
      <c r="B12" s="113"/>
      <c r="C12" s="113">
        <v>1.33</v>
      </c>
      <c r="E12" s="113">
        <v>21.6</v>
      </c>
      <c r="F12" s="113">
        <v>19.48</v>
      </c>
      <c r="H12" s="113"/>
      <c r="I12" s="113">
        <v>29.5</v>
      </c>
    </row>
    <row r="13" spans="2:9" x14ac:dyDescent="0.2">
      <c r="B13" s="113"/>
      <c r="C13" s="113">
        <v>1.22</v>
      </c>
      <c r="E13" s="113">
        <v>25.9</v>
      </c>
      <c r="F13" s="113">
        <v>26.93</v>
      </c>
      <c r="H13" s="113"/>
      <c r="I13" s="113">
        <v>25.9</v>
      </c>
    </row>
    <row r="14" spans="2:9" x14ac:dyDescent="0.2">
      <c r="B14" s="113">
        <v>1.32</v>
      </c>
      <c r="C14" s="113"/>
      <c r="E14" s="113">
        <v>21</v>
      </c>
      <c r="F14" s="113">
        <v>23.09</v>
      </c>
      <c r="H14" s="113"/>
      <c r="I14" s="113">
        <v>24.8</v>
      </c>
    </row>
    <row r="15" spans="2:9" x14ac:dyDescent="0.2">
      <c r="B15" s="113">
        <v>1.3</v>
      </c>
      <c r="C15" s="113"/>
      <c r="E15" s="113">
        <v>23.95</v>
      </c>
      <c r="F15" s="113">
        <v>28.22</v>
      </c>
    </row>
    <row r="16" spans="2:9" x14ac:dyDescent="0.2">
      <c r="B16" s="113">
        <v>1.37</v>
      </c>
      <c r="C16" s="113"/>
      <c r="E16" s="113">
        <v>23.74</v>
      </c>
      <c r="F16" s="113">
        <v>28</v>
      </c>
    </row>
    <row r="17" spans="2:6" x14ac:dyDescent="0.2">
      <c r="B17" s="113">
        <v>1.45</v>
      </c>
      <c r="C17" s="113"/>
      <c r="E17" s="113">
        <v>27.23</v>
      </c>
      <c r="F17" s="113">
        <v>22.4</v>
      </c>
    </row>
    <row r="18" spans="2:6" x14ac:dyDescent="0.2">
      <c r="B18" s="113">
        <v>1.44</v>
      </c>
      <c r="C18" s="113"/>
      <c r="E18" s="113">
        <v>27.81</v>
      </c>
      <c r="F18" s="113">
        <v>24.05</v>
      </c>
    </row>
    <row r="19" spans="2:6" x14ac:dyDescent="0.2">
      <c r="B19" s="113"/>
      <c r="C19" s="113">
        <v>1.32</v>
      </c>
      <c r="E19" s="113">
        <v>27.3</v>
      </c>
      <c r="F19" s="113">
        <v>23.3</v>
      </c>
    </row>
    <row r="20" spans="2:6" x14ac:dyDescent="0.2">
      <c r="B20" s="113"/>
      <c r="C20" s="113">
        <v>1.36</v>
      </c>
      <c r="E20" s="113">
        <v>30.4</v>
      </c>
      <c r="F20" s="113">
        <v>21</v>
      </c>
    </row>
    <row r="21" spans="2:6" x14ac:dyDescent="0.2">
      <c r="B21" s="113"/>
      <c r="C21" s="113">
        <v>1.29</v>
      </c>
      <c r="E21" s="113">
        <v>29.3</v>
      </c>
      <c r="F21" s="113">
        <v>22.16</v>
      </c>
    </row>
    <row r="22" spans="2:6" x14ac:dyDescent="0.2">
      <c r="B22" s="113">
        <v>1.25</v>
      </c>
      <c r="C22" s="113"/>
      <c r="E22" s="113">
        <v>31.6</v>
      </c>
      <c r="F22" s="113">
        <v>28.6</v>
      </c>
    </row>
    <row r="23" spans="2:6" x14ac:dyDescent="0.2">
      <c r="B23" s="113">
        <v>1.67</v>
      </c>
      <c r="C23" s="113"/>
      <c r="E23" s="113">
        <v>31.27</v>
      </c>
      <c r="F23" s="113">
        <v>28.94</v>
      </c>
    </row>
    <row r="24" spans="2:6" x14ac:dyDescent="0.2">
      <c r="B24" s="113">
        <v>1.5</v>
      </c>
      <c r="C24" s="113"/>
      <c r="E24" s="113">
        <v>22.23</v>
      </c>
      <c r="F24" s="113">
        <v>26.4</v>
      </c>
    </row>
    <row r="25" spans="2:6" x14ac:dyDescent="0.2">
      <c r="B25" s="113">
        <v>1.69</v>
      </c>
      <c r="C25" s="113"/>
      <c r="E25" s="113">
        <v>29.72</v>
      </c>
      <c r="F25" s="113">
        <v>26.14</v>
      </c>
    </row>
    <row r="26" spans="2:6" x14ac:dyDescent="0.2">
      <c r="B26" s="113">
        <v>1.75</v>
      </c>
      <c r="C26" s="113"/>
      <c r="E26" s="113">
        <v>23.78</v>
      </c>
      <c r="F26" s="113">
        <v>27.5</v>
      </c>
    </row>
    <row r="27" spans="2:6" x14ac:dyDescent="0.2">
      <c r="B27" s="113"/>
      <c r="C27" s="113">
        <v>1.19</v>
      </c>
      <c r="E27" s="113">
        <v>24.45</v>
      </c>
      <c r="F27" s="113">
        <v>26.2</v>
      </c>
    </row>
    <row r="28" spans="2:6" x14ac:dyDescent="0.2">
      <c r="B28" s="113"/>
      <c r="C28" s="113">
        <v>2.2000000000000002</v>
      </c>
      <c r="E28" s="113">
        <v>24.5</v>
      </c>
      <c r="F28" s="113">
        <v>24.94</v>
      </c>
    </row>
    <row r="29" spans="2:6" x14ac:dyDescent="0.2">
      <c r="B29" s="113"/>
      <c r="C29" s="113">
        <v>1.23</v>
      </c>
      <c r="E29" s="113">
        <v>22.59</v>
      </c>
      <c r="F29" s="115"/>
    </row>
    <row r="30" spans="2:6" x14ac:dyDescent="0.2">
      <c r="B30" s="113"/>
      <c r="C30" s="113">
        <v>1.71</v>
      </c>
      <c r="E30" s="115"/>
      <c r="F30" s="113">
        <v>24.22</v>
      </c>
    </row>
    <row r="31" spans="2:6" x14ac:dyDescent="0.2">
      <c r="B31" s="113"/>
      <c r="C31" s="113">
        <v>1.3</v>
      </c>
      <c r="E31" s="113">
        <v>32.299999999999997</v>
      </c>
      <c r="F31" s="113">
        <v>21.37</v>
      </c>
    </row>
    <row r="32" spans="2:6" x14ac:dyDescent="0.2">
      <c r="B32" s="113"/>
      <c r="C32" s="113">
        <v>1.64</v>
      </c>
      <c r="E32" s="113">
        <v>23.84</v>
      </c>
      <c r="F32" s="115"/>
    </row>
    <row r="33" spans="1:9" x14ac:dyDescent="0.2">
      <c r="B33" s="113"/>
      <c r="C33" s="113">
        <v>1.54</v>
      </c>
      <c r="E33" s="115"/>
      <c r="F33" s="113">
        <v>27.7</v>
      </c>
    </row>
    <row r="34" spans="1:9" x14ac:dyDescent="0.2">
      <c r="B34" s="113"/>
      <c r="C34" s="113">
        <v>1.21</v>
      </c>
      <c r="E34" s="113">
        <v>20.350000000000001</v>
      </c>
    </row>
    <row r="35" spans="1:9" x14ac:dyDescent="0.2">
      <c r="B35" s="113"/>
      <c r="C35" s="113">
        <v>1.73</v>
      </c>
      <c r="E35" s="113">
        <v>18.96</v>
      </c>
    </row>
    <row r="36" spans="1:9" x14ac:dyDescent="0.2">
      <c r="B36" s="113"/>
      <c r="C36" s="113">
        <v>1.55</v>
      </c>
      <c r="E36" s="113">
        <v>17.82</v>
      </c>
    </row>
    <row r="37" spans="1:9" s="118" customFormat="1" x14ac:dyDescent="0.2">
      <c r="A37" s="116"/>
      <c r="B37" s="117"/>
      <c r="C37" s="117">
        <v>1.22</v>
      </c>
    </row>
    <row r="38" spans="1:9" s="120" customFormat="1" x14ac:dyDescent="0.2">
      <c r="A38" s="119" t="s">
        <v>65</v>
      </c>
      <c r="B38" s="120">
        <f>AVERAGE(B3:B37)</f>
        <v>1.4550000000000001</v>
      </c>
      <c r="C38" s="120">
        <f>AVERAGE(C3:C37)</f>
        <v>1.4125000000000001</v>
      </c>
      <c r="E38" s="120">
        <f>AVERAGE(E3:E37)</f>
        <v>25.460967741935491</v>
      </c>
      <c r="F38" s="120">
        <f>AVERAGE(F3:F37)</f>
        <v>25.042068965517245</v>
      </c>
      <c r="H38" s="120">
        <f t="shared" ref="H38:I38" si="0">AVERAGE(H3:H37)</f>
        <v>30.626666666666665</v>
      </c>
      <c r="I38" s="120">
        <f t="shared" si="0"/>
        <v>28.156666666666666</v>
      </c>
    </row>
    <row r="39" spans="1:9" s="120" customFormat="1" x14ac:dyDescent="0.2">
      <c r="A39" s="119" t="s">
        <v>66</v>
      </c>
      <c r="B39" s="120">
        <f>_xlfn.STDEV.P(B3:B37)</f>
        <v>0.16766250113163064</v>
      </c>
      <c r="C39" s="120">
        <f>_xlfn.STDEV.P(C3:C37)</f>
        <v>0.24677672094425659</v>
      </c>
      <c r="E39" s="120">
        <f t="shared" ref="E39:F39" si="1">_xlfn.STDEV.P(E3:E37)</f>
        <v>4.6527150275931799</v>
      </c>
      <c r="F39" s="120">
        <f t="shared" si="1"/>
        <v>2.9022706678954679</v>
      </c>
      <c r="H39" s="120">
        <f t="shared" ref="H39:I39" si="2">_xlfn.STDEV.P(H3:H37)</f>
        <v>3.3652323677406426</v>
      </c>
      <c r="I39" s="120">
        <f t="shared" si="2"/>
        <v>3.7683491817446386</v>
      </c>
    </row>
    <row r="40" spans="1:9" s="122" customFormat="1" x14ac:dyDescent="0.2">
      <c r="A40" s="121" t="s">
        <v>67</v>
      </c>
      <c r="B40" s="122">
        <f>_xlfn.T.TEST(B3:B37,C3:C37,2,2)</f>
        <v>0.59056456442645389</v>
      </c>
      <c r="E40" s="122">
        <f>_xlfn.T.TEST(E3:E37,F3:F37,2,2)</f>
        <v>0.68465729610882309</v>
      </c>
      <c r="H40" s="122">
        <f>_xlfn.T.TEST(H3:H37,I3:I37,2,2)</f>
        <v>0.29994339398297487</v>
      </c>
    </row>
    <row r="41" spans="1:9" x14ac:dyDescent="0.2">
      <c r="A41" s="112" t="s">
        <v>68</v>
      </c>
      <c r="B41" s="114">
        <v>14</v>
      </c>
      <c r="C41" s="114">
        <v>20</v>
      </c>
      <c r="E41" s="114">
        <v>31</v>
      </c>
      <c r="F41" s="114">
        <v>29</v>
      </c>
      <c r="H41" s="114">
        <v>6</v>
      </c>
      <c r="I41" s="114">
        <v>6</v>
      </c>
    </row>
    <row r="43" spans="1:9" x14ac:dyDescent="0.2">
      <c r="B43" s="114">
        <f>C38/B38</f>
        <v>0.97079037800687284</v>
      </c>
      <c r="E43" s="114">
        <f>F38/E38</f>
        <v>0.98354741341083052</v>
      </c>
      <c r="H43" s="114">
        <f>I38/H38</f>
        <v>0.91935132781889428</v>
      </c>
    </row>
    <row r="44" spans="1:9" x14ac:dyDescent="0.2">
      <c r="B44" s="114">
        <f>1-B43</f>
        <v>2.9209621993127155E-2</v>
      </c>
      <c r="E44" s="114">
        <f>1-E43</f>
        <v>1.6452586589169482E-2</v>
      </c>
      <c r="H44" s="114">
        <f>1-H43</f>
        <v>8.0648672181105718E-2</v>
      </c>
    </row>
  </sheetData>
  <mergeCells count="3">
    <mergeCell ref="B1:C1"/>
    <mergeCell ref="E1:F1"/>
    <mergeCell ref="H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XFD1048576"/>
    </sheetView>
  </sheetViews>
  <sheetFormatPr defaultColWidth="8.7109375" defaultRowHeight="12.75" x14ac:dyDescent="0.2"/>
  <cols>
    <col min="1" max="16384" width="8.7109375" style="114"/>
  </cols>
  <sheetData>
    <row r="1" spans="2:9" s="112" customFormat="1" x14ac:dyDescent="0.2">
      <c r="B1" s="144" t="s">
        <v>161</v>
      </c>
      <c r="C1" s="144"/>
      <c r="E1" s="144" t="s">
        <v>62</v>
      </c>
      <c r="F1" s="144"/>
      <c r="H1" s="144" t="s">
        <v>162</v>
      </c>
      <c r="I1" s="144"/>
    </row>
    <row r="2" spans="2:9" s="112" customFormat="1" ht="14.25" x14ac:dyDescent="0.2">
      <c r="B2" s="40" t="s">
        <v>63</v>
      </c>
      <c r="C2" s="40" t="s">
        <v>64</v>
      </c>
      <c r="E2" s="40" t="s">
        <v>63</v>
      </c>
      <c r="F2" s="40" t="s">
        <v>64</v>
      </c>
      <c r="H2" s="40" t="s">
        <v>63</v>
      </c>
      <c r="I2" s="40" t="s">
        <v>64</v>
      </c>
    </row>
    <row r="3" spans="2:9" x14ac:dyDescent="0.2">
      <c r="B3" s="113">
        <v>7.15</v>
      </c>
      <c r="C3" s="113"/>
      <c r="E3" s="113">
        <v>185.8</v>
      </c>
      <c r="F3" s="113"/>
      <c r="H3" s="113">
        <v>255</v>
      </c>
      <c r="I3" s="113"/>
    </row>
    <row r="4" spans="2:9" x14ac:dyDescent="0.2">
      <c r="B4" s="113">
        <v>7.15</v>
      </c>
      <c r="C4" s="113"/>
      <c r="E4" s="115"/>
      <c r="F4" s="113">
        <v>132.69999999999999</v>
      </c>
      <c r="H4" s="113">
        <v>205</v>
      </c>
      <c r="I4" s="113"/>
    </row>
    <row r="5" spans="2:9" x14ac:dyDescent="0.2">
      <c r="B5" s="113">
        <v>6.75</v>
      </c>
      <c r="C5" s="113"/>
      <c r="E5" s="113">
        <v>259.05</v>
      </c>
      <c r="F5" s="113">
        <v>223.2</v>
      </c>
      <c r="H5" s="113">
        <v>150</v>
      </c>
      <c r="I5" s="113"/>
    </row>
    <row r="6" spans="2:9" x14ac:dyDescent="0.2">
      <c r="B6" s="113">
        <v>6.85</v>
      </c>
      <c r="C6" s="113"/>
      <c r="E6" s="113">
        <v>258.14999999999998</v>
      </c>
      <c r="F6" s="113">
        <v>145.19999999999999</v>
      </c>
      <c r="H6" s="113">
        <v>180</v>
      </c>
      <c r="I6" s="113"/>
    </row>
    <row r="7" spans="2:9" x14ac:dyDescent="0.2">
      <c r="B7" s="113">
        <v>7.3</v>
      </c>
      <c r="C7" s="113"/>
      <c r="E7" s="113">
        <v>265.39999999999998</v>
      </c>
      <c r="F7" s="113">
        <v>185.65</v>
      </c>
      <c r="H7" s="113">
        <v>160</v>
      </c>
      <c r="I7" s="113"/>
    </row>
    <row r="8" spans="2:9" x14ac:dyDescent="0.2">
      <c r="B8" s="113"/>
      <c r="C8" s="113">
        <v>4.5</v>
      </c>
      <c r="E8" s="113"/>
      <c r="F8" s="113">
        <v>145.1</v>
      </c>
      <c r="H8" s="113">
        <v>170</v>
      </c>
      <c r="I8" s="113"/>
    </row>
    <row r="9" spans="2:9" x14ac:dyDescent="0.2">
      <c r="B9" s="113"/>
      <c r="C9" s="113">
        <v>4.6500000000000004</v>
      </c>
      <c r="E9" s="113"/>
      <c r="F9" s="113">
        <v>117.65</v>
      </c>
      <c r="H9" s="113"/>
      <c r="I9" s="113">
        <v>235</v>
      </c>
    </row>
    <row r="10" spans="2:9" x14ac:dyDescent="0.2">
      <c r="B10" s="113"/>
      <c r="C10" s="113">
        <v>4.5</v>
      </c>
      <c r="E10" s="113"/>
      <c r="F10" s="113">
        <v>137.15</v>
      </c>
      <c r="H10" s="113"/>
      <c r="I10" s="113">
        <v>150</v>
      </c>
    </row>
    <row r="11" spans="2:9" x14ac:dyDescent="0.2">
      <c r="B11" s="113">
        <v>6.35</v>
      </c>
      <c r="C11" s="113"/>
      <c r="E11" s="113">
        <v>130</v>
      </c>
      <c r="F11" s="113">
        <v>106.3</v>
      </c>
      <c r="H11" s="113"/>
      <c r="I11" s="113">
        <v>130</v>
      </c>
    </row>
    <row r="12" spans="2:9" x14ac:dyDescent="0.2">
      <c r="B12" s="113">
        <v>7.05</v>
      </c>
      <c r="C12" s="113"/>
      <c r="E12" s="113">
        <v>130</v>
      </c>
      <c r="F12" s="113">
        <v>111.55</v>
      </c>
      <c r="H12" s="113"/>
      <c r="I12" s="113">
        <v>155</v>
      </c>
    </row>
    <row r="13" spans="2:9" x14ac:dyDescent="0.2">
      <c r="B13" s="113">
        <v>7.05</v>
      </c>
      <c r="C13" s="113"/>
      <c r="E13" s="113"/>
      <c r="F13" s="113">
        <v>99.65</v>
      </c>
      <c r="H13" s="113"/>
      <c r="I13" s="113">
        <v>120</v>
      </c>
    </row>
    <row r="14" spans="2:9" x14ac:dyDescent="0.2">
      <c r="B14" s="113">
        <v>9.5</v>
      </c>
      <c r="C14" s="113"/>
      <c r="E14" s="113"/>
      <c r="F14" s="113">
        <v>144.75</v>
      </c>
      <c r="H14" s="113"/>
      <c r="I14" s="113">
        <v>120</v>
      </c>
    </row>
    <row r="15" spans="2:9" x14ac:dyDescent="0.2">
      <c r="B15" s="113">
        <v>12.35</v>
      </c>
      <c r="C15" s="113"/>
      <c r="E15" s="113"/>
      <c r="F15" s="113">
        <v>134.75</v>
      </c>
    </row>
    <row r="16" spans="2:9" x14ac:dyDescent="0.2">
      <c r="B16" s="113"/>
      <c r="C16" s="113">
        <v>4.95</v>
      </c>
      <c r="E16" s="113"/>
      <c r="F16" s="113">
        <v>173</v>
      </c>
    </row>
    <row r="17" spans="2:6" x14ac:dyDescent="0.2">
      <c r="B17" s="113"/>
      <c r="C17" s="113">
        <v>6.95</v>
      </c>
      <c r="E17" s="113">
        <v>200</v>
      </c>
      <c r="F17" s="113">
        <v>161.35</v>
      </c>
    </row>
    <row r="18" spans="2:6" x14ac:dyDescent="0.2">
      <c r="B18" s="113"/>
      <c r="C18" s="113">
        <v>5.0999999999999996</v>
      </c>
      <c r="E18" s="113">
        <v>170</v>
      </c>
      <c r="F18" s="113">
        <v>134.69999999999999</v>
      </c>
    </row>
    <row r="19" spans="2:6" x14ac:dyDescent="0.2">
      <c r="B19" s="113"/>
      <c r="C19" s="113">
        <v>5.25</v>
      </c>
      <c r="E19" s="113">
        <v>160</v>
      </c>
      <c r="F19" s="113"/>
    </row>
    <row r="20" spans="2:6" x14ac:dyDescent="0.2">
      <c r="B20" s="113"/>
      <c r="C20" s="113">
        <v>4.8</v>
      </c>
      <c r="E20" s="113">
        <v>190</v>
      </c>
      <c r="F20" s="113"/>
    </row>
    <row r="21" spans="2:6" x14ac:dyDescent="0.2">
      <c r="B21" s="113"/>
      <c r="C21" s="113">
        <v>6</v>
      </c>
      <c r="E21" s="113">
        <v>185</v>
      </c>
      <c r="F21" s="113"/>
    </row>
    <row r="22" spans="2:6" x14ac:dyDescent="0.2">
      <c r="B22" s="113"/>
      <c r="C22" s="113">
        <v>6.4</v>
      </c>
      <c r="E22" s="113">
        <v>223.2</v>
      </c>
      <c r="F22" s="113">
        <v>115.7</v>
      </c>
    </row>
    <row r="23" spans="2:6" x14ac:dyDescent="0.2">
      <c r="B23" s="113"/>
      <c r="C23" s="113">
        <v>5</v>
      </c>
      <c r="E23" s="113">
        <v>231.65</v>
      </c>
      <c r="F23" s="113">
        <v>145</v>
      </c>
    </row>
    <row r="24" spans="2:6" x14ac:dyDescent="0.2">
      <c r="B24" s="113"/>
      <c r="C24" s="113">
        <v>6.65</v>
      </c>
      <c r="E24" s="113">
        <v>134.4</v>
      </c>
      <c r="F24" s="113">
        <v>160</v>
      </c>
    </row>
    <row r="25" spans="2:6" x14ac:dyDescent="0.2">
      <c r="B25" s="113"/>
      <c r="C25" s="113">
        <v>8.0500000000000007</v>
      </c>
      <c r="E25" s="113">
        <v>221.2</v>
      </c>
      <c r="F25" s="113">
        <v>150</v>
      </c>
    </row>
    <row r="26" spans="2:6" x14ac:dyDescent="0.2">
      <c r="B26" s="113"/>
      <c r="C26" s="113">
        <v>5.3</v>
      </c>
      <c r="E26" s="113">
        <v>175.75</v>
      </c>
      <c r="F26" s="113">
        <v>145</v>
      </c>
    </row>
    <row r="27" spans="2:6" x14ac:dyDescent="0.2">
      <c r="E27" s="113">
        <v>150.4</v>
      </c>
      <c r="F27" s="115"/>
    </row>
    <row r="28" spans="2:6" x14ac:dyDescent="0.2">
      <c r="E28" s="113">
        <v>153.6</v>
      </c>
      <c r="F28" s="113">
        <v>160</v>
      </c>
    </row>
    <row r="29" spans="2:6" x14ac:dyDescent="0.2">
      <c r="E29" s="113">
        <v>141.9</v>
      </c>
      <c r="F29" s="113">
        <v>165</v>
      </c>
    </row>
    <row r="30" spans="2:6" x14ac:dyDescent="0.2">
      <c r="E30" s="115"/>
      <c r="F30" s="113">
        <v>140</v>
      </c>
    </row>
    <row r="31" spans="2:6" x14ac:dyDescent="0.2">
      <c r="E31" s="113">
        <v>244.55</v>
      </c>
      <c r="F31" s="115"/>
    </row>
    <row r="32" spans="2:6" x14ac:dyDescent="0.2">
      <c r="E32" s="113">
        <v>127.45</v>
      </c>
      <c r="F32" s="113">
        <v>140</v>
      </c>
    </row>
    <row r="33" spans="1:9" x14ac:dyDescent="0.2">
      <c r="E33" s="115"/>
      <c r="F33" s="113">
        <v>120</v>
      </c>
    </row>
    <row r="34" spans="1:9" x14ac:dyDescent="0.2">
      <c r="E34" s="113">
        <v>119.15</v>
      </c>
      <c r="F34" s="115"/>
    </row>
    <row r="35" spans="1:9" x14ac:dyDescent="0.2">
      <c r="E35" s="113">
        <v>115.75</v>
      </c>
      <c r="F35" s="113">
        <v>125</v>
      </c>
    </row>
    <row r="36" spans="1:9" x14ac:dyDescent="0.2">
      <c r="E36" s="113">
        <v>113</v>
      </c>
    </row>
    <row r="37" spans="1:9" s="118" customFormat="1" x14ac:dyDescent="0.2"/>
    <row r="38" spans="1:9" s="120" customFormat="1" x14ac:dyDescent="0.2">
      <c r="A38" s="119" t="s">
        <v>65</v>
      </c>
      <c r="B38" s="120">
        <f>AVERAGE(B3:B37)</f>
        <v>7.7499999999999982</v>
      </c>
      <c r="C38" s="120">
        <f>AVERAGE(C3:C37)</f>
        <v>5.5785714285714283</v>
      </c>
      <c r="E38" s="120">
        <f t="shared" ref="E38:F38" si="0">AVERAGE(E3:E37)</f>
        <v>178.55833333333331</v>
      </c>
      <c r="F38" s="120">
        <f t="shared" si="0"/>
        <v>143.01538461538459</v>
      </c>
      <c r="H38" s="120">
        <f t="shared" ref="H38:I38" si="1">AVERAGE(H3:H37)</f>
        <v>186.66666666666666</v>
      </c>
      <c r="I38" s="120">
        <f t="shared" si="1"/>
        <v>151.66666666666666</v>
      </c>
    </row>
    <row r="39" spans="1:9" s="120" customFormat="1" x14ac:dyDescent="0.2">
      <c r="A39" s="119" t="s">
        <v>66</v>
      </c>
      <c r="B39" s="120">
        <f>_xlfn.STDEV.P(B3:B37)</f>
        <v>1.7290170618013045</v>
      </c>
      <c r="C39" s="120">
        <f>_xlfn.STDEV.P(C3:C37)</f>
        <v>1.032630878200073</v>
      </c>
      <c r="E39" s="120">
        <f t="shared" ref="E39:F39" si="2">_xlfn.STDEV.P(E3:E37)</f>
        <v>48.416503872359741</v>
      </c>
      <c r="F39" s="120">
        <f t="shared" si="2"/>
        <v>25.847544033125939</v>
      </c>
      <c r="H39" s="120">
        <f t="shared" ref="H39:I39" si="3">_xlfn.STDEV.P(H3:H37)</f>
        <v>35.079275299748652</v>
      </c>
      <c r="I39" s="120">
        <f t="shared" si="3"/>
        <v>39.651257511234398</v>
      </c>
    </row>
    <row r="40" spans="1:9" s="122" customFormat="1" x14ac:dyDescent="0.2">
      <c r="A40" s="121" t="s">
        <v>67</v>
      </c>
      <c r="B40" s="122">
        <f>_xlfn.T.TEST(B3:B37,C3:C37,2,2)</f>
        <v>1.330563756607453E-3</v>
      </c>
      <c r="E40" s="122">
        <f>_xlfn.T.TEST(E3:E37,F3:F37,2,2)</f>
        <v>2.3962661602441961E-3</v>
      </c>
      <c r="H40" s="122">
        <f>_xlfn.T.TEST(H3:H37,I3:I37,2,2)</f>
        <v>0.1701232544087507</v>
      </c>
    </row>
    <row r="41" spans="1:9" x14ac:dyDescent="0.2">
      <c r="A41" s="112" t="s">
        <v>68</v>
      </c>
      <c r="B41" s="114">
        <v>10</v>
      </c>
      <c r="C41" s="114">
        <v>14</v>
      </c>
      <c r="E41" s="114">
        <v>24</v>
      </c>
      <c r="F41" s="114">
        <v>26</v>
      </c>
      <c r="H41" s="114">
        <v>6</v>
      </c>
      <c r="I41" s="114">
        <v>6</v>
      </c>
    </row>
    <row r="43" spans="1:9" x14ac:dyDescent="0.2">
      <c r="B43" s="114">
        <f>C38/B38</f>
        <v>0.7198156682027651</v>
      </c>
      <c r="E43" s="114">
        <f>F38/E38</f>
        <v>0.80094488980473955</v>
      </c>
      <c r="H43" s="114">
        <f>I38/H38</f>
        <v>0.8125</v>
      </c>
    </row>
    <row r="44" spans="1:9" x14ac:dyDescent="0.2">
      <c r="B44" s="114">
        <f>1-B43</f>
        <v>0.2801843317972349</v>
      </c>
      <c r="E44" s="114">
        <f>1-E43</f>
        <v>0.19905511019526045</v>
      </c>
      <c r="H44" s="114">
        <f>1-H43</f>
        <v>0.1875</v>
      </c>
    </row>
  </sheetData>
  <mergeCells count="3">
    <mergeCell ref="B1:C1"/>
    <mergeCell ref="E1:F1"/>
    <mergeCell ref="H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M38" sqref="M38"/>
    </sheetView>
  </sheetViews>
  <sheetFormatPr defaultColWidth="8.7109375" defaultRowHeight="12.75" x14ac:dyDescent="0.2"/>
  <cols>
    <col min="1" max="16384" width="8.7109375" style="114"/>
  </cols>
  <sheetData>
    <row r="1" spans="2:9" s="112" customFormat="1" x14ac:dyDescent="0.2">
      <c r="B1" s="144" t="s">
        <v>161</v>
      </c>
      <c r="C1" s="144"/>
      <c r="E1" s="144" t="s">
        <v>62</v>
      </c>
      <c r="F1" s="144"/>
      <c r="H1" s="144" t="s">
        <v>162</v>
      </c>
      <c r="I1" s="144"/>
    </row>
    <row r="2" spans="2:9" s="112" customFormat="1" ht="14.25" x14ac:dyDescent="0.2">
      <c r="B2" s="40" t="s">
        <v>63</v>
      </c>
      <c r="C2" s="40" t="s">
        <v>64</v>
      </c>
      <c r="E2" s="40" t="s">
        <v>63</v>
      </c>
      <c r="F2" s="40" t="s">
        <v>64</v>
      </c>
      <c r="H2" s="40" t="s">
        <v>63</v>
      </c>
      <c r="I2" s="40" t="s">
        <v>64</v>
      </c>
    </row>
    <row r="3" spans="2:9" x14ac:dyDescent="0.2">
      <c r="B3" s="113">
        <v>5.4166666670000003</v>
      </c>
      <c r="C3" s="113"/>
      <c r="E3" s="113">
        <v>6.7221418230000003</v>
      </c>
      <c r="F3" s="113">
        <v>6.3040380049999998</v>
      </c>
      <c r="H3" s="113">
        <v>7.2094995759999998</v>
      </c>
      <c r="I3" s="113"/>
    </row>
    <row r="4" spans="2:9" x14ac:dyDescent="0.2">
      <c r="B4" s="113">
        <v>5.5</v>
      </c>
      <c r="C4" s="113"/>
      <c r="E4" s="115"/>
      <c r="F4" s="113">
        <v>7.505043712</v>
      </c>
      <c r="H4" s="113">
        <v>7.1703392790000002</v>
      </c>
      <c r="I4" s="113"/>
    </row>
    <row r="5" spans="2:9" x14ac:dyDescent="0.2">
      <c r="B5" s="113">
        <v>4.9270072989999996</v>
      </c>
      <c r="C5" s="113"/>
      <c r="E5" s="113">
        <v>10.198818899999999</v>
      </c>
      <c r="F5" s="113">
        <v>5.888077859</v>
      </c>
      <c r="H5" s="113">
        <v>6.0975609759999996</v>
      </c>
      <c r="I5" s="113"/>
    </row>
    <row r="6" spans="2:9" x14ac:dyDescent="0.2">
      <c r="B6" s="113">
        <v>4.7241379309999996</v>
      </c>
      <c r="C6" s="113"/>
      <c r="E6" s="113">
        <v>9.5082872930000004</v>
      </c>
      <c r="F6" s="113">
        <v>6.1636786189999997</v>
      </c>
      <c r="H6" s="113">
        <v>5.696202532</v>
      </c>
      <c r="I6" s="113"/>
    </row>
    <row r="7" spans="2:9" x14ac:dyDescent="0.2">
      <c r="B7" s="113">
        <v>5.0694444440000002</v>
      </c>
      <c r="C7" s="113"/>
      <c r="E7" s="113">
        <v>9.2797202799999994</v>
      </c>
      <c r="F7" s="113">
        <v>5.481677371</v>
      </c>
      <c r="H7" s="113">
        <v>5.1612903230000002</v>
      </c>
      <c r="I7" s="113"/>
    </row>
    <row r="8" spans="2:9" x14ac:dyDescent="0.2">
      <c r="B8" s="113"/>
      <c r="C8" s="113">
        <v>3.4090909090000001</v>
      </c>
      <c r="E8" s="113"/>
      <c r="F8" s="113">
        <v>4.786411717</v>
      </c>
      <c r="H8" s="113">
        <v>5.2147239259999996</v>
      </c>
      <c r="I8" s="113"/>
    </row>
    <row r="9" spans="2:9" x14ac:dyDescent="0.2">
      <c r="B9" s="113"/>
      <c r="C9" s="113">
        <v>3.4191176470000002</v>
      </c>
      <c r="E9" s="113"/>
      <c r="F9" s="113">
        <v>5.2872012340000003</v>
      </c>
      <c r="H9" s="113"/>
      <c r="I9" s="113">
        <v>6.5900168260000003</v>
      </c>
    </row>
    <row r="10" spans="2:9" x14ac:dyDescent="0.2">
      <c r="B10" s="113"/>
      <c r="C10" s="113">
        <v>3.4883720930000002</v>
      </c>
      <c r="E10" s="113"/>
      <c r="F10" s="113">
        <v>4.9395910780000003</v>
      </c>
      <c r="H10" s="113"/>
      <c r="I10" s="113">
        <v>6.0289389069999997</v>
      </c>
    </row>
    <row r="11" spans="2:9" x14ac:dyDescent="0.2">
      <c r="B11" s="113">
        <v>5.08</v>
      </c>
      <c r="C11" s="113"/>
      <c r="E11" s="113">
        <v>8.7306917389999992</v>
      </c>
      <c r="F11" s="113">
        <v>5.1883720929999999</v>
      </c>
      <c r="H11" s="113"/>
      <c r="I11" s="113">
        <v>4.6099290780000004</v>
      </c>
    </row>
    <row r="12" spans="2:9" x14ac:dyDescent="0.2">
      <c r="B12" s="113">
        <v>4.2220000000000004</v>
      </c>
      <c r="C12" s="113"/>
      <c r="E12" s="113">
        <v>8.125</v>
      </c>
      <c r="F12" s="113">
        <v>5.1155030799999999</v>
      </c>
      <c r="H12" s="113"/>
      <c r="I12" s="113">
        <v>5.2542372879999997</v>
      </c>
    </row>
    <row r="13" spans="2:9" x14ac:dyDescent="0.2">
      <c r="B13" s="113">
        <v>4.7</v>
      </c>
      <c r="C13" s="113"/>
      <c r="E13" s="113"/>
      <c r="F13" s="113">
        <v>5.3750464170000001</v>
      </c>
      <c r="H13" s="113"/>
      <c r="I13" s="113">
        <v>4.6332046330000001</v>
      </c>
    </row>
    <row r="14" spans="2:9" x14ac:dyDescent="0.2">
      <c r="B14" s="113">
        <v>5.6210000000000004</v>
      </c>
      <c r="C14" s="113"/>
      <c r="E14" s="113"/>
      <c r="F14" s="113">
        <v>5.8358596800000004</v>
      </c>
      <c r="H14" s="113"/>
      <c r="I14" s="113">
        <v>4.8387096769999998</v>
      </c>
    </row>
    <row r="15" spans="2:9" x14ac:dyDescent="0.2">
      <c r="B15" s="113">
        <v>7.0570000000000004</v>
      </c>
      <c r="C15" s="113"/>
      <c r="E15" s="113"/>
      <c r="F15" s="113">
        <v>6.1304039689999996</v>
      </c>
    </row>
    <row r="16" spans="2:9" x14ac:dyDescent="0.2">
      <c r="B16" s="113"/>
      <c r="C16" s="113">
        <v>4.16</v>
      </c>
      <c r="E16" s="113"/>
      <c r="F16" s="113">
        <v>5.7625000000000002</v>
      </c>
    </row>
    <row r="17" spans="2:6" x14ac:dyDescent="0.2">
      <c r="B17" s="113"/>
      <c r="C17" s="113">
        <v>3.1589999999999998</v>
      </c>
      <c r="E17" s="113">
        <v>8.8028169009999999</v>
      </c>
      <c r="F17" s="113">
        <v>6.0133928570000004</v>
      </c>
    </row>
    <row r="18" spans="2:6" x14ac:dyDescent="0.2">
      <c r="B18" s="113"/>
      <c r="C18" s="113">
        <v>4.1459999999999999</v>
      </c>
      <c r="E18" s="113">
        <v>7.8630897319999997</v>
      </c>
      <c r="F18" s="113"/>
    </row>
    <row r="19" spans="2:6" x14ac:dyDescent="0.2">
      <c r="B19" s="113"/>
      <c r="C19" s="113">
        <v>3.07</v>
      </c>
      <c r="E19" s="113">
        <v>6.9565217390000003</v>
      </c>
      <c r="F19" s="113"/>
    </row>
    <row r="20" spans="2:6" x14ac:dyDescent="0.2">
      <c r="B20" s="113"/>
      <c r="C20" s="113">
        <v>3.6920000000000002</v>
      </c>
      <c r="E20" s="113">
        <v>7.307692308</v>
      </c>
      <c r="F20" s="113"/>
    </row>
    <row r="21" spans="2:6" x14ac:dyDescent="0.2">
      <c r="B21" s="113"/>
      <c r="C21" s="113">
        <v>3.6589999999999998</v>
      </c>
      <c r="E21" s="113">
        <v>7.4596774190000001</v>
      </c>
      <c r="F21" s="113">
        <v>5.4293758800000003</v>
      </c>
    </row>
    <row r="22" spans="2:6" x14ac:dyDescent="0.2">
      <c r="B22" s="113"/>
      <c r="C22" s="113">
        <v>4.1559999999999997</v>
      </c>
      <c r="E22" s="113">
        <v>7.0632911390000004</v>
      </c>
      <c r="F22" s="113">
        <v>6.4102564099999997</v>
      </c>
    </row>
    <row r="23" spans="2:6" x14ac:dyDescent="0.2">
      <c r="B23" s="113"/>
      <c r="C23" s="113">
        <v>4.1319999999999997</v>
      </c>
      <c r="E23" s="113">
        <v>7.408058842</v>
      </c>
      <c r="F23" s="113">
        <v>7.023705004</v>
      </c>
    </row>
    <row r="24" spans="2:6" x14ac:dyDescent="0.2">
      <c r="B24" s="113"/>
      <c r="C24" s="113">
        <v>3.8439999999999999</v>
      </c>
      <c r="E24" s="113">
        <v>6.0458839409999996</v>
      </c>
      <c r="F24" s="113">
        <v>7.1599045349999999</v>
      </c>
    </row>
    <row r="25" spans="2:6" x14ac:dyDescent="0.2">
      <c r="B25" s="113"/>
      <c r="C25" s="113">
        <v>5.194</v>
      </c>
      <c r="E25" s="113">
        <v>7.442799462</v>
      </c>
      <c r="F25" s="113">
        <v>7.0149975810000003</v>
      </c>
    </row>
    <row r="26" spans="2:6" x14ac:dyDescent="0.2">
      <c r="B26" s="113"/>
      <c r="C26" s="113">
        <v>4.3440000000000003</v>
      </c>
      <c r="E26" s="113">
        <v>7.3906644239999997</v>
      </c>
      <c r="F26" s="115"/>
    </row>
    <row r="27" spans="2:6" x14ac:dyDescent="0.2">
      <c r="E27" s="113">
        <v>6.1513292430000002</v>
      </c>
      <c r="F27" s="113">
        <v>7.0640176600000002</v>
      </c>
    </row>
    <row r="28" spans="2:6" x14ac:dyDescent="0.2">
      <c r="E28" s="113">
        <v>6.2693877550000003</v>
      </c>
      <c r="F28" s="113">
        <v>7.6851420590000004</v>
      </c>
    </row>
    <row r="29" spans="2:6" x14ac:dyDescent="0.2">
      <c r="E29" s="113">
        <v>6.2815405049999997</v>
      </c>
      <c r="F29" s="113">
        <v>7.0035017509999999</v>
      </c>
    </row>
    <row r="30" spans="2:6" x14ac:dyDescent="0.2">
      <c r="E30" s="115"/>
      <c r="F30" s="115"/>
    </row>
    <row r="31" spans="2:6" x14ac:dyDescent="0.2">
      <c r="E31" s="113">
        <v>7.5712074300000003</v>
      </c>
      <c r="F31" s="113">
        <v>7.0814365199999996</v>
      </c>
    </row>
    <row r="32" spans="2:6" x14ac:dyDescent="0.2">
      <c r="E32" s="113">
        <v>5.3460570470000004</v>
      </c>
      <c r="F32" s="113">
        <v>6.6115702479999996</v>
      </c>
    </row>
    <row r="33" spans="1:9" x14ac:dyDescent="0.2">
      <c r="E33" s="115"/>
      <c r="F33" s="115"/>
    </row>
    <row r="34" spans="1:9" x14ac:dyDescent="0.2">
      <c r="E34" s="113">
        <v>5.8550368549999998</v>
      </c>
      <c r="F34" s="113">
        <v>5.3191489360000004</v>
      </c>
    </row>
    <row r="35" spans="1:9" x14ac:dyDescent="0.2">
      <c r="E35" s="113">
        <v>6.1049578059999998</v>
      </c>
    </row>
    <row r="36" spans="1:9" x14ac:dyDescent="0.2">
      <c r="E36" s="113">
        <v>6.3411896749999999</v>
      </c>
    </row>
    <row r="37" spans="1:9" s="118" customFormat="1" x14ac:dyDescent="0.2"/>
    <row r="38" spans="1:9" s="120" customFormat="1" x14ac:dyDescent="0.2">
      <c r="A38" s="119" t="s">
        <v>65</v>
      </c>
      <c r="B38" s="120">
        <f>AVERAGE(B3:B37)</f>
        <v>5.2317256341</v>
      </c>
      <c r="C38" s="120">
        <f>AVERAGE(C3:C37)</f>
        <v>3.8480414749285718</v>
      </c>
      <c r="E38" s="120">
        <f t="shared" ref="E38:F38" si="0">AVERAGE(E3:E37)</f>
        <v>7.3427442607499991</v>
      </c>
      <c r="F38" s="120">
        <f t="shared" si="0"/>
        <v>6.1376867028846158</v>
      </c>
      <c r="H38" s="120">
        <f t="shared" ref="H38:I38" si="1">AVERAGE(H3:H37)</f>
        <v>6.0916027686666672</v>
      </c>
      <c r="I38" s="120">
        <f t="shared" si="1"/>
        <v>5.3258394014999997</v>
      </c>
    </row>
    <row r="39" spans="1:9" s="120" customFormat="1" x14ac:dyDescent="0.2">
      <c r="A39" s="119" t="s">
        <v>66</v>
      </c>
      <c r="B39" s="120">
        <f>_xlfn.STDEV.P(B3:B37)</f>
        <v>0.72742475643279358</v>
      </c>
      <c r="C39" s="120">
        <f>_xlfn.STDEV.P(C3:C37)</f>
        <v>0.53887392312169813</v>
      </c>
      <c r="E39" s="120">
        <f t="shared" ref="E39" si="2">_xlfn.STDEV.P(E3:E37)</f>
        <v>1.2306910828241167</v>
      </c>
      <c r="F39" s="120">
        <f>_xlfn.STDEV.P(F3:F37)</f>
        <v>0.83467221324106</v>
      </c>
      <c r="H39" s="120">
        <f t="shared" ref="H39:I39" si="3">_xlfn.STDEV.P(H3:H37)</f>
        <v>0.8370723116156622</v>
      </c>
      <c r="I39" s="120">
        <f t="shared" si="3"/>
        <v>0.74466840721534733</v>
      </c>
    </row>
    <row r="40" spans="1:9" s="124" customFormat="1" x14ac:dyDescent="0.2">
      <c r="A40" s="123" t="s">
        <v>67</v>
      </c>
      <c r="B40" s="124">
        <f>_xlfn.T.TEST(B3:B37,C3:C37,2,2)</f>
        <v>3.9002773477733465E-5</v>
      </c>
      <c r="E40" s="124">
        <f>_xlfn.T.TEST(E3:E37,F3:F37,2,2)</f>
        <v>2.2043318893070156E-4</v>
      </c>
      <c r="H40" s="124">
        <f>_xlfn.T.TEST(H3:H37,I3:I37,2,2)</f>
        <v>0.15742085421198784</v>
      </c>
    </row>
    <row r="41" spans="1:9" x14ac:dyDescent="0.2">
      <c r="A41" s="112" t="s">
        <v>68</v>
      </c>
      <c r="B41" s="114">
        <v>10</v>
      </c>
      <c r="C41" s="114">
        <v>14</v>
      </c>
      <c r="E41" s="114">
        <v>24</v>
      </c>
      <c r="F41" s="114">
        <v>26</v>
      </c>
      <c r="H41" s="114">
        <v>6</v>
      </c>
      <c r="I41" s="114">
        <v>6</v>
      </c>
    </row>
    <row r="43" spans="1:9" x14ac:dyDescent="0.2">
      <c r="B43" s="114">
        <f>C38/B38</f>
        <v>0.73552050395137747</v>
      </c>
      <c r="E43" s="114">
        <f>F38/E38</f>
        <v>0.83588458005994926</v>
      </c>
      <c r="H43" s="114">
        <f>I38/H38</f>
        <v>0.87429197269632897</v>
      </c>
    </row>
    <row r="44" spans="1:9" x14ac:dyDescent="0.2">
      <c r="B44" s="114">
        <f>1-B43</f>
        <v>0.26447949604862253</v>
      </c>
      <c r="E44" s="114">
        <f>1-E43</f>
        <v>0.16411541994005074</v>
      </c>
      <c r="H44" s="114">
        <f>1-H43</f>
        <v>0.12570802730367103</v>
      </c>
    </row>
  </sheetData>
  <mergeCells count="3">
    <mergeCell ref="B1:C1"/>
    <mergeCell ref="E1:F1"/>
    <mergeCell ref="H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I26" sqref="I26"/>
    </sheetView>
  </sheetViews>
  <sheetFormatPr defaultRowHeight="15" x14ac:dyDescent="0.25"/>
  <sheetData>
    <row r="1" spans="1:8" x14ac:dyDescent="0.25">
      <c r="A1" s="28" t="s">
        <v>127</v>
      </c>
    </row>
    <row r="2" spans="1:8" ht="15.75" thickBot="1" x14ac:dyDescent="0.3">
      <c r="A2" s="58"/>
      <c r="B2" s="59" t="s">
        <v>104</v>
      </c>
      <c r="C2" s="59" t="s">
        <v>105</v>
      </c>
      <c r="D2" s="59" t="s">
        <v>106</v>
      </c>
      <c r="E2" s="59" t="s">
        <v>107</v>
      </c>
      <c r="F2" s="59" t="s">
        <v>108</v>
      </c>
      <c r="G2" s="146" t="s">
        <v>109</v>
      </c>
      <c r="H2" s="147"/>
    </row>
    <row r="3" spans="1:8" x14ac:dyDescent="0.25">
      <c r="A3" s="60" t="s">
        <v>36</v>
      </c>
      <c r="B3" s="61" t="s">
        <v>116</v>
      </c>
      <c r="C3" s="62">
        <v>7.9161935483870947</v>
      </c>
      <c r="D3" s="62">
        <v>3.1011094936443788</v>
      </c>
      <c r="E3" s="62"/>
      <c r="F3" s="62"/>
      <c r="G3" s="63">
        <f>SUM(H3:H6)</f>
        <v>145</v>
      </c>
      <c r="H3" s="64">
        <v>31</v>
      </c>
    </row>
    <row r="4" spans="1:8" x14ac:dyDescent="0.25">
      <c r="A4" s="60" t="s">
        <v>120</v>
      </c>
      <c r="B4" s="61" t="s">
        <v>117</v>
      </c>
      <c r="C4" s="62">
        <v>7.8200526315789469</v>
      </c>
      <c r="D4" s="62">
        <v>3.7992551343884879</v>
      </c>
      <c r="E4" s="62"/>
      <c r="F4" s="62"/>
      <c r="G4" s="63"/>
      <c r="H4" s="65">
        <v>38</v>
      </c>
    </row>
    <row r="5" spans="1:8" x14ac:dyDescent="0.25">
      <c r="A5" s="60"/>
      <c r="B5" s="61" t="s">
        <v>118</v>
      </c>
      <c r="C5" s="62">
        <v>6.4392972972972951</v>
      </c>
      <c r="D5" s="62">
        <v>3.5685183378862684</v>
      </c>
      <c r="E5" s="62"/>
      <c r="F5" s="62"/>
      <c r="G5" s="63"/>
      <c r="H5" s="65">
        <v>37</v>
      </c>
    </row>
    <row r="6" spans="1:8" x14ac:dyDescent="0.25">
      <c r="A6" s="60"/>
      <c r="B6" s="61" t="s">
        <v>44</v>
      </c>
      <c r="C6" s="62">
        <v>3.7573076923076916</v>
      </c>
      <c r="D6" s="62">
        <v>2.3327161801471523</v>
      </c>
      <c r="E6" s="62">
        <f>AVERAGE(C3:C6)</f>
        <v>6.4832127923927567</v>
      </c>
      <c r="F6" s="62">
        <f>_xlfn.STDEV.P(C3:C6)</f>
        <v>1.67876902729833</v>
      </c>
      <c r="G6" s="63"/>
      <c r="H6" s="65">
        <v>39</v>
      </c>
    </row>
    <row r="7" spans="1:8" x14ac:dyDescent="0.25">
      <c r="A7" s="66" t="s">
        <v>37</v>
      </c>
      <c r="B7" s="67" t="s">
        <v>119</v>
      </c>
      <c r="C7" s="68">
        <v>8.4694186046511621</v>
      </c>
      <c r="D7" s="68">
        <v>4.1713833979481114</v>
      </c>
      <c r="E7" s="68"/>
      <c r="F7" s="68"/>
      <c r="G7" s="69">
        <f>SUM(H7:H10)</f>
        <v>201</v>
      </c>
      <c r="H7" s="65">
        <v>43</v>
      </c>
    </row>
    <row r="8" spans="1:8" x14ac:dyDescent="0.25">
      <c r="A8" s="66" t="s">
        <v>120</v>
      </c>
      <c r="B8" s="67" t="s">
        <v>121</v>
      </c>
      <c r="C8" s="68">
        <v>9.5634042553191474</v>
      </c>
      <c r="D8" s="68">
        <v>4.5803186484876832</v>
      </c>
      <c r="E8" s="68"/>
      <c r="F8" s="68"/>
      <c r="G8" s="70"/>
      <c r="H8" s="65">
        <v>47</v>
      </c>
    </row>
    <row r="9" spans="1:8" x14ac:dyDescent="0.25">
      <c r="A9" s="71"/>
      <c r="B9" s="67" t="s">
        <v>122</v>
      </c>
      <c r="C9" s="68">
        <v>6.4795957446808519</v>
      </c>
      <c r="D9" s="68">
        <v>3.9884211970513164</v>
      </c>
      <c r="E9" s="68"/>
      <c r="F9" s="68"/>
      <c r="G9" s="74">
        <f>_xlfn.T.TEST(C3:C6,C7:C10,2,3)</f>
        <v>0.24327851902181385</v>
      </c>
      <c r="H9" s="109">
        <v>47</v>
      </c>
    </row>
    <row r="10" spans="1:8" x14ac:dyDescent="0.25">
      <c r="A10" s="76"/>
      <c r="B10" s="77" t="s">
        <v>123</v>
      </c>
      <c r="C10" s="79">
        <v>7.5689531249999993</v>
      </c>
      <c r="D10" s="79">
        <v>7.1085912467540098</v>
      </c>
      <c r="E10" s="79">
        <f>AVERAGE(C7:C10)</f>
        <v>8.0203429324127899</v>
      </c>
      <c r="F10" s="79">
        <f>_xlfn.STDEV.P(C7:C10)</f>
        <v>1.1358214934999615</v>
      </c>
      <c r="G10" s="80">
        <f>_xlfn.T.TEST(C3:C6,C7:C10,2,2)</f>
        <v>0.23699727148781838</v>
      </c>
      <c r="H10" s="110">
        <v>64</v>
      </c>
    </row>
    <row r="12" spans="1:8" x14ac:dyDescent="0.25">
      <c r="A12" s="28" t="s">
        <v>131</v>
      </c>
    </row>
    <row r="13" spans="1:8" ht="15.75" thickBot="1" x14ac:dyDescent="0.3">
      <c r="A13" s="58"/>
      <c r="B13" s="59" t="s">
        <v>104</v>
      </c>
      <c r="C13" s="59" t="s">
        <v>105</v>
      </c>
      <c r="D13" s="59" t="s">
        <v>106</v>
      </c>
      <c r="E13" s="59" t="s">
        <v>107</v>
      </c>
      <c r="F13" s="59" t="s">
        <v>108</v>
      </c>
      <c r="G13" s="146" t="s">
        <v>109</v>
      </c>
      <c r="H13" s="147"/>
    </row>
    <row r="14" spans="1:8" x14ac:dyDescent="0.25">
      <c r="A14" s="60" t="s">
        <v>36</v>
      </c>
      <c r="B14" s="61">
        <v>525</v>
      </c>
      <c r="C14" s="62">
        <v>7.305697674418604</v>
      </c>
      <c r="D14" s="62">
        <v>3.6495265926500293</v>
      </c>
      <c r="E14" s="62"/>
      <c r="F14" s="62"/>
      <c r="G14" s="63">
        <f>SUM(H14:H17)</f>
        <v>181</v>
      </c>
      <c r="H14" s="65">
        <v>43</v>
      </c>
    </row>
    <row r="15" spans="1:8" x14ac:dyDescent="0.25">
      <c r="A15" s="60" t="s">
        <v>120</v>
      </c>
      <c r="B15" s="61">
        <v>535</v>
      </c>
      <c r="C15" s="62">
        <v>8.1378684210526302</v>
      </c>
      <c r="D15" s="62">
        <v>2.2186456178091798</v>
      </c>
      <c r="E15" s="62"/>
      <c r="F15" s="62"/>
      <c r="G15" s="63"/>
      <c r="H15" s="65">
        <v>38</v>
      </c>
    </row>
    <row r="16" spans="1:8" x14ac:dyDescent="0.25">
      <c r="A16" s="60"/>
      <c r="B16" s="84">
        <v>566</v>
      </c>
      <c r="C16" s="62">
        <v>6.5411320754716993</v>
      </c>
      <c r="D16" s="62">
        <v>2.7705868872022754</v>
      </c>
      <c r="E16" s="62"/>
      <c r="F16" s="62"/>
      <c r="G16" s="63"/>
      <c r="H16" s="65">
        <v>53</v>
      </c>
    </row>
    <row r="17" spans="1:8" x14ac:dyDescent="0.25">
      <c r="A17" s="60"/>
      <c r="B17" s="61">
        <v>567</v>
      </c>
      <c r="C17" s="62">
        <v>5.9097872340425539</v>
      </c>
      <c r="D17" s="62">
        <v>2.7904159221450158</v>
      </c>
      <c r="E17" s="62">
        <f>AVERAGE(C14:C17)</f>
        <v>6.9736213512463721</v>
      </c>
      <c r="F17" s="62">
        <f>_xlfn.STDEV.P(C14:C17)</f>
        <v>0.83434643981846246</v>
      </c>
      <c r="G17" s="63"/>
      <c r="H17" s="65">
        <v>47</v>
      </c>
    </row>
    <row r="18" spans="1:8" x14ac:dyDescent="0.25">
      <c r="A18" s="66" t="s">
        <v>37</v>
      </c>
      <c r="B18" s="84">
        <v>526</v>
      </c>
      <c r="C18" s="68">
        <v>10.150792452830188</v>
      </c>
      <c r="D18" s="68">
        <v>3.8805880042605652</v>
      </c>
      <c r="E18" s="68"/>
      <c r="F18" s="68"/>
      <c r="G18" s="69">
        <f>SUM(H18:H21)</f>
        <v>199</v>
      </c>
      <c r="H18" s="65">
        <v>53</v>
      </c>
    </row>
    <row r="19" spans="1:8" x14ac:dyDescent="0.25">
      <c r="A19" s="66" t="s">
        <v>120</v>
      </c>
      <c r="B19" s="67">
        <v>528</v>
      </c>
      <c r="C19" s="68">
        <v>11.787184210526316</v>
      </c>
      <c r="D19" s="68">
        <v>3.391652499386224</v>
      </c>
      <c r="E19" s="68"/>
      <c r="F19" s="68"/>
      <c r="G19" s="85" t="s">
        <v>125</v>
      </c>
      <c r="H19" s="65">
        <v>38</v>
      </c>
    </row>
    <row r="20" spans="1:8" x14ac:dyDescent="0.25">
      <c r="A20" s="71"/>
      <c r="B20" s="67">
        <v>530</v>
      </c>
      <c r="C20" s="68">
        <v>12.746204545454548</v>
      </c>
      <c r="D20" s="68">
        <v>5.4680529839636529</v>
      </c>
      <c r="E20" s="68"/>
      <c r="F20" s="68"/>
      <c r="G20" s="86">
        <f>_xlfn.T.TEST(C14:C17,C18:C21,2,3)</f>
        <v>1.1074854503197861E-3</v>
      </c>
      <c r="H20" s="65">
        <v>44</v>
      </c>
    </row>
    <row r="21" spans="1:8" x14ac:dyDescent="0.25">
      <c r="A21" s="76"/>
      <c r="B21" s="77">
        <v>568</v>
      </c>
      <c r="C21" s="78">
        <v>10.8504375</v>
      </c>
      <c r="D21" s="72">
        <v>4.0618407537216132</v>
      </c>
      <c r="E21" s="79">
        <f>AVERAGE(C18:C21)</f>
        <v>11.383654677202763</v>
      </c>
      <c r="F21" s="79">
        <f>_xlfn.STDEV.P(C18:C21)</f>
        <v>0.97770752913208359</v>
      </c>
      <c r="G21" s="86">
        <f>_xlfn.T.TEST(C14:C17,C18:C21,2,2)</f>
        <v>1.014189092142747E-3</v>
      </c>
      <c r="H21" s="73">
        <v>64</v>
      </c>
    </row>
    <row r="23" spans="1:8" x14ac:dyDescent="0.25">
      <c r="A23" s="28" t="s">
        <v>133</v>
      </c>
    </row>
    <row r="24" spans="1:8" ht="15.75" thickBot="1" x14ac:dyDescent="0.3">
      <c r="A24" s="58"/>
      <c r="B24" s="59" t="s">
        <v>104</v>
      </c>
      <c r="C24" s="59" t="s">
        <v>105</v>
      </c>
      <c r="D24" s="59" t="s">
        <v>106</v>
      </c>
      <c r="E24" s="59" t="s">
        <v>107</v>
      </c>
      <c r="F24" s="59" t="s">
        <v>108</v>
      </c>
      <c r="G24" s="146" t="s">
        <v>109</v>
      </c>
      <c r="H24" s="147"/>
    </row>
    <row r="25" spans="1:8" x14ac:dyDescent="0.25">
      <c r="A25" s="60" t="s">
        <v>36</v>
      </c>
      <c r="B25" s="61">
        <v>1924</v>
      </c>
      <c r="C25" s="62">
        <v>7.0228749999999991</v>
      </c>
      <c r="D25" s="62">
        <v>2.2682008309175377</v>
      </c>
      <c r="E25" s="62"/>
      <c r="F25" s="62"/>
      <c r="G25" s="63">
        <f>SUM(H25:H30)</f>
        <v>251</v>
      </c>
      <c r="H25" s="64">
        <v>40</v>
      </c>
    </row>
    <row r="26" spans="1:8" x14ac:dyDescent="0.25">
      <c r="A26" s="60" t="s">
        <v>132</v>
      </c>
      <c r="B26" s="61">
        <v>1926</v>
      </c>
      <c r="C26" s="62">
        <v>7.4976888888888915</v>
      </c>
      <c r="D26" s="62">
        <v>2.4114826773605147</v>
      </c>
      <c r="E26" s="62"/>
      <c r="F26" s="62"/>
      <c r="G26" s="63"/>
      <c r="H26" s="65">
        <v>45</v>
      </c>
    </row>
    <row r="27" spans="1:8" x14ac:dyDescent="0.25">
      <c r="A27" s="60"/>
      <c r="B27" s="84">
        <v>1962</v>
      </c>
      <c r="C27" s="62">
        <v>10.291461538461537</v>
      </c>
      <c r="D27" s="62">
        <v>3.0091138217273303</v>
      </c>
      <c r="E27" s="62"/>
      <c r="F27" s="62"/>
      <c r="G27" s="63"/>
      <c r="H27" s="65">
        <v>39</v>
      </c>
    </row>
    <row r="28" spans="1:8" x14ac:dyDescent="0.25">
      <c r="A28" s="60"/>
      <c r="B28" s="61">
        <v>1964</v>
      </c>
      <c r="C28" s="62">
        <v>13.322535714285715</v>
      </c>
      <c r="D28" s="62">
        <v>6.4890654042129263</v>
      </c>
      <c r="E28" s="62"/>
      <c r="F28" s="62"/>
      <c r="G28" s="63"/>
      <c r="H28" s="65">
        <v>28</v>
      </c>
    </row>
    <row r="29" spans="1:8" x14ac:dyDescent="0.25">
      <c r="A29" s="60"/>
      <c r="B29" s="61">
        <v>1966</v>
      </c>
      <c r="C29" s="62">
        <v>13.251684210526314</v>
      </c>
      <c r="D29" s="62">
        <v>5.2518968809036499</v>
      </c>
      <c r="E29" s="62"/>
      <c r="F29" s="62"/>
      <c r="G29" s="63"/>
      <c r="H29" s="65">
        <v>38</v>
      </c>
    </row>
    <row r="30" spans="1:8" x14ac:dyDescent="0.25">
      <c r="A30" s="60"/>
      <c r="B30" s="61">
        <v>1973</v>
      </c>
      <c r="C30" s="62">
        <v>15.611803278688525</v>
      </c>
      <c r="D30" s="62">
        <v>4.8177872508120947</v>
      </c>
      <c r="E30" s="62">
        <f>AVERAGE(C25:C30)</f>
        <v>11.166341438475163</v>
      </c>
      <c r="F30" s="62">
        <f>_xlfn.STDEV.P(C25:C30)</f>
        <v>3.1662990935944286</v>
      </c>
      <c r="G30" s="63"/>
      <c r="H30" s="65">
        <v>61</v>
      </c>
    </row>
    <row r="31" spans="1:8" x14ac:dyDescent="0.25">
      <c r="A31" s="66" t="s">
        <v>37</v>
      </c>
      <c r="B31" s="67">
        <v>1925</v>
      </c>
      <c r="C31" s="68">
        <v>14.982731707317074</v>
      </c>
      <c r="D31" s="68">
        <v>4.3740914653824126</v>
      </c>
      <c r="E31" s="68"/>
      <c r="F31" s="68"/>
      <c r="G31" s="69">
        <f>SUM(H31:H36)</f>
        <v>329</v>
      </c>
      <c r="H31" s="65">
        <v>41</v>
      </c>
    </row>
    <row r="32" spans="1:8" x14ac:dyDescent="0.25">
      <c r="A32" s="66" t="s">
        <v>132</v>
      </c>
      <c r="B32" s="67">
        <v>1927</v>
      </c>
      <c r="C32" s="68">
        <v>15.403409090909093</v>
      </c>
      <c r="D32" s="68">
        <v>7.8533223957014835</v>
      </c>
      <c r="E32" s="68"/>
      <c r="F32" s="68"/>
      <c r="G32" s="70"/>
      <c r="H32" s="65">
        <v>44</v>
      </c>
    </row>
    <row r="33" spans="1:8" x14ac:dyDescent="0.25">
      <c r="A33" s="71"/>
      <c r="B33" s="67">
        <v>1963</v>
      </c>
      <c r="C33" s="68">
        <v>14.480677419354835</v>
      </c>
      <c r="D33" s="68">
        <v>4.6283364487727754</v>
      </c>
      <c r="E33" s="68"/>
      <c r="F33" s="68"/>
      <c r="G33" s="70"/>
      <c r="H33" s="65">
        <v>62</v>
      </c>
    </row>
    <row r="34" spans="1:8" x14ac:dyDescent="0.25">
      <c r="A34" s="71"/>
      <c r="B34" s="67">
        <v>1970</v>
      </c>
      <c r="C34" s="68">
        <v>15.732448275862069</v>
      </c>
      <c r="D34" s="68">
        <v>6.2444548260765584</v>
      </c>
      <c r="E34" s="68"/>
      <c r="F34" s="68"/>
      <c r="G34" s="70"/>
      <c r="H34" s="65">
        <v>58</v>
      </c>
    </row>
    <row r="35" spans="1:8" x14ac:dyDescent="0.25">
      <c r="A35" s="71"/>
      <c r="B35" s="84">
        <v>1971</v>
      </c>
      <c r="C35" s="68">
        <v>16.171575757575759</v>
      </c>
      <c r="D35" s="68">
        <v>5.4637603297756776</v>
      </c>
      <c r="E35" s="68"/>
      <c r="F35" s="68"/>
      <c r="G35" s="70"/>
      <c r="H35" s="65">
        <v>66</v>
      </c>
    </row>
    <row r="36" spans="1:8" x14ac:dyDescent="0.25">
      <c r="A36" s="71"/>
      <c r="B36" s="67">
        <v>1972</v>
      </c>
      <c r="C36" s="68">
        <v>19.116637931034482</v>
      </c>
      <c r="D36" s="68">
        <v>7.4203168110130306</v>
      </c>
      <c r="E36" s="68"/>
      <c r="F36" s="68"/>
      <c r="G36" s="85" t="s">
        <v>125</v>
      </c>
      <c r="H36" s="65">
        <v>58</v>
      </c>
    </row>
    <row r="37" spans="1:8" x14ac:dyDescent="0.25">
      <c r="A37" s="71"/>
      <c r="B37" s="67"/>
      <c r="C37" s="68"/>
      <c r="D37" s="68"/>
      <c r="E37" s="68"/>
      <c r="F37" s="68"/>
      <c r="G37" s="86">
        <f>_xlfn.T.TEST(C25:C30,C31:C36,2,3)</f>
        <v>1.7567425361412283E-2</v>
      </c>
      <c r="H37" s="65"/>
    </row>
    <row r="38" spans="1:8" x14ac:dyDescent="0.25">
      <c r="A38" s="76"/>
      <c r="B38" s="77"/>
      <c r="C38" s="78"/>
      <c r="D38" s="72"/>
      <c r="E38" s="79">
        <f>AVERAGE(C31:C36)</f>
        <v>15.981246697008885</v>
      </c>
      <c r="F38" s="79">
        <f>_xlfn.STDEV.P(C31:C36)</f>
        <v>1.500635456329948</v>
      </c>
      <c r="G38" s="86">
        <f>_xlfn.T.TEST(C25:C30,C31:C36,2,2)</f>
        <v>1.1786414002193586E-2</v>
      </c>
      <c r="H38" s="73"/>
    </row>
  </sheetData>
  <mergeCells count="3">
    <mergeCell ref="G2:H2"/>
    <mergeCell ref="G13:H13"/>
    <mergeCell ref="G24:H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workbookViewId="0">
      <selection activeCell="F42" sqref="F42"/>
    </sheetView>
  </sheetViews>
  <sheetFormatPr defaultRowHeight="15" x14ac:dyDescent="0.25"/>
  <cols>
    <col min="1" max="1" width="12.7109375" style="28" customWidth="1"/>
  </cols>
  <sheetData>
    <row r="1" spans="1:23" ht="15.75" thickBot="1" x14ac:dyDescent="0.3">
      <c r="A1" s="28" t="s">
        <v>126</v>
      </c>
    </row>
    <row r="2" spans="1:23" s="92" customFormat="1" x14ac:dyDescent="0.25">
      <c r="A2" s="98" t="s">
        <v>134</v>
      </c>
      <c r="B2" s="99">
        <v>95.31</v>
      </c>
      <c r="C2" s="99"/>
      <c r="D2" s="99">
        <v>95.3</v>
      </c>
      <c r="E2" s="99"/>
      <c r="F2" s="99">
        <v>95.7</v>
      </c>
      <c r="G2" s="99"/>
      <c r="H2" s="99">
        <v>95.16</v>
      </c>
      <c r="I2" s="99"/>
      <c r="J2" s="99">
        <v>95.8</v>
      </c>
      <c r="K2" s="99"/>
      <c r="L2" s="99">
        <v>95.4</v>
      </c>
      <c r="M2" s="99"/>
      <c r="N2" s="99">
        <v>95.5</v>
      </c>
      <c r="O2" s="99"/>
      <c r="P2" s="99">
        <v>95.9</v>
      </c>
      <c r="Q2" s="99"/>
      <c r="R2" s="99" t="s">
        <v>135</v>
      </c>
      <c r="S2" s="99" t="s">
        <v>136</v>
      </c>
      <c r="T2" s="99" t="s">
        <v>137</v>
      </c>
      <c r="U2" s="99" t="s">
        <v>138</v>
      </c>
      <c r="V2" s="100" t="s">
        <v>139</v>
      </c>
      <c r="W2" s="97"/>
    </row>
    <row r="3" spans="1:23" s="92" customFormat="1" x14ac:dyDescent="0.25">
      <c r="A3" s="101" t="s">
        <v>140</v>
      </c>
      <c r="B3" s="92" t="s">
        <v>141</v>
      </c>
      <c r="C3" s="92" t="s">
        <v>142</v>
      </c>
      <c r="D3" s="92" t="s">
        <v>141</v>
      </c>
      <c r="E3" s="92" t="s">
        <v>142</v>
      </c>
      <c r="F3" s="92" t="s">
        <v>141</v>
      </c>
      <c r="G3" s="92" t="s">
        <v>142</v>
      </c>
      <c r="H3" s="92" t="s">
        <v>141</v>
      </c>
      <c r="I3" s="92" t="s">
        <v>142</v>
      </c>
      <c r="J3" s="92" t="s">
        <v>141</v>
      </c>
      <c r="K3" s="92" t="s">
        <v>142</v>
      </c>
      <c r="L3" s="92" t="s">
        <v>141</v>
      </c>
      <c r="M3" s="92" t="s">
        <v>142</v>
      </c>
      <c r="N3" s="92" t="s">
        <v>141</v>
      </c>
      <c r="O3" s="92" t="s">
        <v>142</v>
      </c>
      <c r="P3" s="92" t="s">
        <v>141</v>
      </c>
      <c r="Q3" s="92" t="s">
        <v>142</v>
      </c>
      <c r="V3" s="102"/>
      <c r="W3" s="97"/>
    </row>
    <row r="4" spans="1:23" s="92" customFormat="1" x14ac:dyDescent="0.25">
      <c r="A4" s="101" t="s">
        <v>154</v>
      </c>
      <c r="B4" s="92">
        <v>4</v>
      </c>
      <c r="C4" s="92">
        <v>12.903225806451612</v>
      </c>
      <c r="D4" s="92">
        <v>9</v>
      </c>
      <c r="E4" s="92">
        <v>23.684210526315788</v>
      </c>
      <c r="F4" s="92">
        <v>13</v>
      </c>
      <c r="G4" s="92">
        <v>35.135135135135137</v>
      </c>
      <c r="H4" s="92">
        <v>27</v>
      </c>
      <c r="I4" s="92">
        <v>69.230769230769226</v>
      </c>
      <c r="J4" s="92">
        <v>6</v>
      </c>
      <c r="K4" s="92">
        <v>13.953488372093023</v>
      </c>
      <c r="L4" s="92">
        <v>8</v>
      </c>
      <c r="M4" s="92">
        <v>17.021276595744681</v>
      </c>
      <c r="N4" s="92">
        <v>20</v>
      </c>
      <c r="O4" s="92">
        <v>42.553191489361701</v>
      </c>
      <c r="P4" s="92">
        <v>28</v>
      </c>
      <c r="Q4" s="92">
        <v>43.75</v>
      </c>
      <c r="R4" s="92">
        <v>115</v>
      </c>
      <c r="S4" s="92">
        <v>35.238335174667938</v>
      </c>
      <c r="T4" s="92">
        <v>21.141494330973853</v>
      </c>
      <c r="U4" s="92">
        <v>29.319489114299852</v>
      </c>
      <c r="V4" s="102">
        <v>13.881017010066982</v>
      </c>
      <c r="W4" s="97"/>
    </row>
    <row r="5" spans="1:23" s="92" customFormat="1" x14ac:dyDescent="0.25">
      <c r="A5" s="101" t="s">
        <v>155</v>
      </c>
      <c r="B5" s="92">
        <v>20</v>
      </c>
      <c r="C5" s="92">
        <v>64.516129032258064</v>
      </c>
      <c r="D5" s="92">
        <v>16</v>
      </c>
      <c r="E5" s="92">
        <v>42.105263157894733</v>
      </c>
      <c r="F5" s="92">
        <v>18</v>
      </c>
      <c r="G5" s="92">
        <v>48.648648648648653</v>
      </c>
      <c r="H5" s="92">
        <v>11</v>
      </c>
      <c r="I5" s="92">
        <v>28.205128205128204</v>
      </c>
      <c r="J5" s="92">
        <v>24</v>
      </c>
      <c r="K5" s="92">
        <v>55.813953488372093</v>
      </c>
      <c r="L5" s="92">
        <v>21</v>
      </c>
      <c r="M5" s="92">
        <v>44.680851063829785</v>
      </c>
      <c r="N5" s="92">
        <v>17</v>
      </c>
      <c r="O5" s="92">
        <v>36.170212765957451</v>
      </c>
      <c r="P5" s="92">
        <v>17</v>
      </c>
      <c r="Q5" s="92">
        <v>26.5625</v>
      </c>
      <c r="R5" s="92">
        <v>144</v>
      </c>
      <c r="S5" s="92">
        <v>45.86879226098241</v>
      </c>
      <c r="T5" s="92">
        <v>13.053926127656803</v>
      </c>
      <c r="U5" s="92">
        <v>40.806879329539832</v>
      </c>
      <c r="V5" s="102">
        <v>10.777533937692256</v>
      </c>
      <c r="W5" s="97"/>
    </row>
    <row r="6" spans="1:23" s="92" customFormat="1" x14ac:dyDescent="0.25">
      <c r="A6" s="101" t="s">
        <v>156</v>
      </c>
      <c r="B6" s="92">
        <v>7</v>
      </c>
      <c r="C6" s="92">
        <v>22.58064516129032</v>
      </c>
      <c r="D6" s="92">
        <v>13</v>
      </c>
      <c r="E6" s="92">
        <v>34.210526315789473</v>
      </c>
      <c r="F6" s="92">
        <v>5</v>
      </c>
      <c r="G6" s="92">
        <v>13.513513513513514</v>
      </c>
      <c r="H6" s="92">
        <v>1</v>
      </c>
      <c r="I6" s="92">
        <v>2.5641025641025639</v>
      </c>
      <c r="J6" s="92">
        <v>10</v>
      </c>
      <c r="K6" s="92">
        <v>23.255813953488371</v>
      </c>
      <c r="L6" s="92">
        <v>13</v>
      </c>
      <c r="M6" s="92">
        <v>27.659574468085108</v>
      </c>
      <c r="N6" s="92">
        <v>9</v>
      </c>
      <c r="O6" s="92">
        <v>19.148936170212767</v>
      </c>
      <c r="P6" s="92">
        <v>12</v>
      </c>
      <c r="Q6" s="92">
        <v>18.75</v>
      </c>
      <c r="R6" s="92">
        <v>70</v>
      </c>
      <c r="S6" s="92">
        <v>18.217196888673968</v>
      </c>
      <c r="T6" s="92">
        <v>11.640127428638056</v>
      </c>
      <c r="U6" s="92">
        <v>22.203581147946561</v>
      </c>
      <c r="V6" s="102">
        <v>3.6101639738348821</v>
      </c>
      <c r="W6" s="97"/>
    </row>
    <row r="7" spans="1:23" s="92" customFormat="1" x14ac:dyDescent="0.25">
      <c r="A7" s="101" t="s">
        <v>157</v>
      </c>
      <c r="B7" s="92">
        <v>0</v>
      </c>
      <c r="C7" s="92">
        <v>0</v>
      </c>
      <c r="D7" s="92">
        <v>0</v>
      </c>
      <c r="E7" s="92">
        <v>0</v>
      </c>
      <c r="F7" s="92">
        <v>1</v>
      </c>
      <c r="G7" s="92">
        <v>2.7027027027027026</v>
      </c>
      <c r="H7" s="92">
        <v>0</v>
      </c>
      <c r="I7" s="92">
        <v>0</v>
      </c>
      <c r="J7" s="92">
        <v>2</v>
      </c>
      <c r="K7" s="92">
        <v>4.6511627906976747</v>
      </c>
      <c r="L7" s="92">
        <v>4</v>
      </c>
      <c r="M7" s="92">
        <v>8.5106382978723403</v>
      </c>
      <c r="N7" s="92">
        <v>1</v>
      </c>
      <c r="O7" s="92">
        <v>2.1276595744680851</v>
      </c>
      <c r="P7" s="92">
        <v>6</v>
      </c>
      <c r="Q7" s="92">
        <v>9.375</v>
      </c>
      <c r="R7" s="92">
        <v>14</v>
      </c>
      <c r="S7" s="92">
        <v>0.67567567567567566</v>
      </c>
      <c r="T7" s="92">
        <v>1.1703045997087009</v>
      </c>
      <c r="U7" s="92">
        <v>6.1661151657595248</v>
      </c>
      <c r="V7" s="102">
        <v>2.9324876324534275</v>
      </c>
      <c r="W7" s="97"/>
    </row>
    <row r="8" spans="1:23" s="92" customFormat="1" x14ac:dyDescent="0.25">
      <c r="A8" s="101" t="s">
        <v>158</v>
      </c>
      <c r="B8" s="92">
        <v>0</v>
      </c>
      <c r="C8" s="92">
        <v>0</v>
      </c>
      <c r="D8" s="92">
        <v>0</v>
      </c>
      <c r="E8" s="92">
        <v>0</v>
      </c>
      <c r="F8" s="92">
        <v>0</v>
      </c>
      <c r="G8" s="92">
        <v>0</v>
      </c>
      <c r="H8" s="92">
        <v>0</v>
      </c>
      <c r="I8" s="92">
        <v>0</v>
      </c>
      <c r="J8" s="92">
        <v>1</v>
      </c>
      <c r="K8" s="92">
        <v>2.3255813953488373</v>
      </c>
      <c r="L8" s="92">
        <v>1</v>
      </c>
      <c r="M8" s="92">
        <v>2.1276595744680851</v>
      </c>
      <c r="N8" s="92">
        <v>0</v>
      </c>
      <c r="O8" s="92">
        <v>0</v>
      </c>
      <c r="P8" s="92">
        <v>0</v>
      </c>
      <c r="Q8" s="92">
        <v>0</v>
      </c>
      <c r="R8" s="92">
        <v>2</v>
      </c>
      <c r="S8" s="92">
        <v>0</v>
      </c>
      <c r="T8" s="92">
        <v>0</v>
      </c>
      <c r="U8" s="92">
        <v>1.1133102424542307</v>
      </c>
      <c r="V8" s="102">
        <v>1.1155072060955462</v>
      </c>
      <c r="W8" s="97"/>
    </row>
    <row r="9" spans="1:23" s="92" customFormat="1" x14ac:dyDescent="0.25">
      <c r="A9" s="101" t="s">
        <v>159</v>
      </c>
      <c r="B9" s="92">
        <v>0</v>
      </c>
      <c r="C9" s="92">
        <v>0</v>
      </c>
      <c r="D9" s="92">
        <v>0</v>
      </c>
      <c r="E9" s="92">
        <v>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  <c r="R9" s="92">
        <v>0</v>
      </c>
      <c r="S9" s="92">
        <v>0</v>
      </c>
      <c r="T9" s="92">
        <v>0</v>
      </c>
      <c r="U9" s="92">
        <v>0</v>
      </c>
      <c r="V9" s="102">
        <v>0</v>
      </c>
      <c r="W9" s="97"/>
    </row>
    <row r="10" spans="1:23" s="92" customFormat="1" x14ac:dyDescent="0.25">
      <c r="A10" s="101" t="s">
        <v>160</v>
      </c>
      <c r="B10" s="92">
        <v>0</v>
      </c>
      <c r="C10" s="92">
        <v>0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  <c r="O10" s="92">
        <v>0</v>
      </c>
      <c r="P10" s="92">
        <v>1</v>
      </c>
      <c r="Q10" s="92">
        <v>1.5625</v>
      </c>
      <c r="R10" s="92">
        <v>1</v>
      </c>
      <c r="S10" s="92">
        <v>0</v>
      </c>
      <c r="T10" s="92">
        <v>0</v>
      </c>
      <c r="U10" s="92">
        <v>0.390625</v>
      </c>
      <c r="V10" s="102">
        <v>0.67658234670659267</v>
      </c>
      <c r="W10" s="97"/>
    </row>
    <row r="11" spans="1:23" s="92" customFormat="1" x14ac:dyDescent="0.25">
      <c r="A11" s="101"/>
      <c r="V11" s="102"/>
      <c r="W11" s="97"/>
    </row>
    <row r="12" spans="1:23" s="92" customFormat="1" ht="15.75" thickBot="1" x14ac:dyDescent="0.3">
      <c r="A12" s="103" t="s">
        <v>151</v>
      </c>
      <c r="B12" s="104">
        <v>31</v>
      </c>
      <c r="C12" s="104">
        <v>100</v>
      </c>
      <c r="D12" s="104">
        <v>38</v>
      </c>
      <c r="E12" s="104">
        <v>100</v>
      </c>
      <c r="F12" s="104">
        <v>37</v>
      </c>
      <c r="G12" s="104">
        <v>100.00000000000001</v>
      </c>
      <c r="H12" s="104">
        <v>39</v>
      </c>
      <c r="I12" s="104">
        <v>100</v>
      </c>
      <c r="J12" s="104">
        <v>43</v>
      </c>
      <c r="K12" s="104">
        <v>99.999999999999986</v>
      </c>
      <c r="L12" s="104">
        <v>47</v>
      </c>
      <c r="M12" s="104">
        <v>100</v>
      </c>
      <c r="N12" s="104">
        <v>47</v>
      </c>
      <c r="O12" s="104">
        <v>100</v>
      </c>
      <c r="P12" s="104">
        <v>64</v>
      </c>
      <c r="Q12" s="104">
        <v>100</v>
      </c>
      <c r="R12" s="104">
        <v>346</v>
      </c>
      <c r="S12" s="104">
        <v>100</v>
      </c>
      <c r="T12" s="104"/>
      <c r="U12" s="104">
        <v>100</v>
      </c>
      <c r="V12" s="105"/>
      <c r="W12" s="97"/>
    </row>
    <row r="14" spans="1:23" ht="15.75" thickBot="1" x14ac:dyDescent="0.3">
      <c r="A14" s="95" t="s">
        <v>152</v>
      </c>
    </row>
    <row r="15" spans="1:23" s="96" customFormat="1" x14ac:dyDescent="0.25">
      <c r="A15" s="98" t="s">
        <v>134</v>
      </c>
      <c r="B15" s="99">
        <v>525</v>
      </c>
      <c r="C15" s="99"/>
      <c r="D15" s="99">
        <v>535</v>
      </c>
      <c r="E15" s="99"/>
      <c r="F15" s="99">
        <v>566</v>
      </c>
      <c r="G15" s="99"/>
      <c r="H15" s="99">
        <v>567</v>
      </c>
      <c r="I15" s="99"/>
      <c r="J15" s="99">
        <v>526</v>
      </c>
      <c r="K15" s="99"/>
      <c r="L15" s="99">
        <v>528</v>
      </c>
      <c r="M15" s="99"/>
      <c r="N15" s="99">
        <v>530</v>
      </c>
      <c r="O15" s="99"/>
      <c r="P15" s="99">
        <v>568</v>
      </c>
      <c r="Q15" s="99"/>
      <c r="R15" s="99" t="s">
        <v>135</v>
      </c>
      <c r="S15" s="99" t="s">
        <v>136</v>
      </c>
      <c r="T15" s="99" t="s">
        <v>137</v>
      </c>
      <c r="U15" s="99" t="s">
        <v>138</v>
      </c>
      <c r="V15" s="100" t="s">
        <v>139</v>
      </c>
      <c r="W15" s="106"/>
    </row>
    <row r="16" spans="1:23" s="92" customFormat="1" x14ac:dyDescent="0.25">
      <c r="A16" s="107" t="s">
        <v>140</v>
      </c>
      <c r="B16" s="92" t="s">
        <v>141</v>
      </c>
      <c r="C16" s="92" t="s">
        <v>142</v>
      </c>
      <c r="D16" s="92" t="s">
        <v>141</v>
      </c>
      <c r="E16" s="92" t="s">
        <v>142</v>
      </c>
      <c r="F16" s="92" t="s">
        <v>141</v>
      </c>
      <c r="G16" s="92" t="s">
        <v>142</v>
      </c>
      <c r="H16" s="92" t="s">
        <v>141</v>
      </c>
      <c r="I16" s="92" t="s">
        <v>142</v>
      </c>
      <c r="J16" s="92" t="s">
        <v>141</v>
      </c>
      <c r="K16" s="92" t="s">
        <v>142</v>
      </c>
      <c r="L16" s="92" t="s">
        <v>141</v>
      </c>
      <c r="M16" s="92" t="s">
        <v>142</v>
      </c>
      <c r="N16" s="92" t="s">
        <v>141</v>
      </c>
      <c r="O16" s="92" t="s">
        <v>142</v>
      </c>
      <c r="P16" s="92" t="s">
        <v>141</v>
      </c>
      <c r="Q16" s="92" t="s">
        <v>142</v>
      </c>
      <c r="V16" s="102"/>
      <c r="W16" s="97"/>
    </row>
    <row r="17" spans="1:31" s="92" customFormat="1" x14ac:dyDescent="0.25">
      <c r="A17" s="108" t="s">
        <v>154</v>
      </c>
      <c r="B17" s="92">
        <v>14</v>
      </c>
      <c r="C17" s="92">
        <v>32.558139534883722</v>
      </c>
      <c r="D17" s="92">
        <v>2</v>
      </c>
      <c r="E17" s="92">
        <v>5.2631578947368416</v>
      </c>
      <c r="F17" s="92">
        <v>16</v>
      </c>
      <c r="G17" s="92">
        <v>30.188679245283019</v>
      </c>
      <c r="H17" s="92">
        <v>18</v>
      </c>
      <c r="I17" s="92">
        <v>38.297872340425535</v>
      </c>
      <c r="J17" s="92">
        <v>4</v>
      </c>
      <c r="K17" s="92">
        <v>7.5471698113207548</v>
      </c>
      <c r="L17" s="92">
        <v>0</v>
      </c>
      <c r="M17" s="92">
        <v>0</v>
      </c>
      <c r="N17" s="92">
        <v>4</v>
      </c>
      <c r="O17" s="92">
        <v>9.0909090909090917</v>
      </c>
      <c r="P17" s="92">
        <v>4</v>
      </c>
      <c r="Q17" s="92">
        <v>6.25</v>
      </c>
      <c r="R17" s="92">
        <v>62</v>
      </c>
      <c r="S17" s="92">
        <v>26.576962253832278</v>
      </c>
      <c r="T17" s="92">
        <v>12.653823244473383</v>
      </c>
      <c r="U17" s="92">
        <v>5.7220197255574616</v>
      </c>
      <c r="V17" s="102">
        <v>3.453290506944434</v>
      </c>
      <c r="W17" s="97"/>
    </row>
    <row r="18" spans="1:31" s="92" customFormat="1" x14ac:dyDescent="0.25">
      <c r="A18" s="108" t="s">
        <v>155</v>
      </c>
      <c r="B18" s="92">
        <v>19</v>
      </c>
      <c r="C18" s="92">
        <v>44.186046511627907</v>
      </c>
      <c r="D18" s="92">
        <v>26</v>
      </c>
      <c r="E18" s="92">
        <v>68.421052631578945</v>
      </c>
      <c r="F18" s="92">
        <v>32</v>
      </c>
      <c r="G18" s="92">
        <v>60.377358490566039</v>
      </c>
      <c r="H18" s="92">
        <v>26</v>
      </c>
      <c r="I18" s="92">
        <v>55.319148936170215</v>
      </c>
      <c r="J18" s="92">
        <v>26</v>
      </c>
      <c r="K18" s="92">
        <v>49.056603773584904</v>
      </c>
      <c r="L18" s="92">
        <v>9</v>
      </c>
      <c r="M18" s="92">
        <v>23.684210526315788</v>
      </c>
      <c r="N18" s="92">
        <v>8</v>
      </c>
      <c r="O18" s="92">
        <v>18.181818181818183</v>
      </c>
      <c r="P18" s="92">
        <v>27</v>
      </c>
      <c r="Q18" s="92">
        <v>42.1875</v>
      </c>
      <c r="R18" s="92">
        <v>173</v>
      </c>
      <c r="S18" s="92">
        <v>57.075901642485775</v>
      </c>
      <c r="T18" s="92">
        <v>8.7870161837040914</v>
      </c>
      <c r="U18" s="92">
        <v>33.277533120429723</v>
      </c>
      <c r="V18" s="102">
        <v>12.730662083871151</v>
      </c>
      <c r="W18" s="97"/>
    </row>
    <row r="19" spans="1:31" s="92" customFormat="1" x14ac:dyDescent="0.25">
      <c r="A19" s="108" t="s">
        <v>156</v>
      </c>
      <c r="B19" s="92">
        <v>10</v>
      </c>
      <c r="C19" s="92">
        <v>23.255813953488371</v>
      </c>
      <c r="D19" s="92">
        <v>10</v>
      </c>
      <c r="E19" s="92">
        <v>26.315789473684209</v>
      </c>
      <c r="F19" s="92">
        <v>5</v>
      </c>
      <c r="G19" s="92">
        <v>9.433962264150944</v>
      </c>
      <c r="H19" s="92">
        <v>3</v>
      </c>
      <c r="I19" s="92">
        <v>6.3829787234042552</v>
      </c>
      <c r="J19" s="92">
        <v>16</v>
      </c>
      <c r="K19" s="92">
        <v>30.188679245283019</v>
      </c>
      <c r="L19" s="92">
        <v>23</v>
      </c>
      <c r="M19" s="92">
        <v>60.526315789473685</v>
      </c>
      <c r="N19" s="92">
        <v>16</v>
      </c>
      <c r="O19" s="92">
        <v>36.363636363636367</v>
      </c>
      <c r="P19" s="92">
        <v>23</v>
      </c>
      <c r="Q19" s="92">
        <v>35.9375</v>
      </c>
      <c r="R19" s="92">
        <v>106</v>
      </c>
      <c r="S19" s="92">
        <v>16.347136103681944</v>
      </c>
      <c r="T19" s="92">
        <v>8.5758422979638187</v>
      </c>
      <c r="U19" s="92">
        <v>40.754032849598268</v>
      </c>
      <c r="V19" s="102">
        <v>11.673093414278753</v>
      </c>
      <c r="W19" s="97"/>
    </row>
    <row r="20" spans="1:31" s="92" customFormat="1" x14ac:dyDescent="0.25">
      <c r="A20" s="108" t="s">
        <v>157</v>
      </c>
      <c r="B20" s="92">
        <v>0</v>
      </c>
      <c r="C20" s="92">
        <v>0</v>
      </c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7</v>
      </c>
      <c r="K20" s="92">
        <v>13.20754716981132</v>
      </c>
      <c r="L20" s="92">
        <v>5</v>
      </c>
      <c r="M20" s="92">
        <v>13.157894736842104</v>
      </c>
      <c r="N20" s="92">
        <v>13</v>
      </c>
      <c r="O20" s="92">
        <v>29.545454545454547</v>
      </c>
      <c r="P20" s="92">
        <v>7</v>
      </c>
      <c r="Q20" s="92">
        <v>10.9375</v>
      </c>
      <c r="R20" s="92">
        <v>32</v>
      </c>
      <c r="S20" s="92">
        <v>0</v>
      </c>
      <c r="T20" s="92">
        <v>0</v>
      </c>
      <c r="U20" s="92">
        <v>16.712099113026994</v>
      </c>
      <c r="V20" s="102">
        <v>7.4658432149620335</v>
      </c>
      <c r="W20" s="97"/>
    </row>
    <row r="21" spans="1:31" s="92" customFormat="1" x14ac:dyDescent="0.25">
      <c r="A21" s="108" t="s">
        <v>158</v>
      </c>
      <c r="B21" s="92">
        <v>0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1</v>
      </c>
      <c r="M21" s="92">
        <v>2.6315789473684208</v>
      </c>
      <c r="N21" s="92">
        <v>2</v>
      </c>
      <c r="O21" s="92">
        <v>4.5454545454545459</v>
      </c>
      <c r="P21" s="92">
        <v>3</v>
      </c>
      <c r="Q21" s="92">
        <v>4.6875</v>
      </c>
      <c r="R21" s="92">
        <v>6</v>
      </c>
      <c r="S21" s="92">
        <v>0</v>
      </c>
      <c r="T21" s="92">
        <v>0</v>
      </c>
      <c r="U21" s="92">
        <v>2.9661333732057416</v>
      </c>
      <c r="V21" s="102">
        <v>1.8952066035426449</v>
      </c>
      <c r="W21" s="97"/>
    </row>
    <row r="22" spans="1:31" s="92" customFormat="1" x14ac:dyDescent="0.25">
      <c r="A22" s="108" t="s">
        <v>159</v>
      </c>
      <c r="B22" s="92">
        <v>0</v>
      </c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1</v>
      </c>
      <c r="O22" s="92">
        <v>2.2727272727272729</v>
      </c>
      <c r="P22" s="92">
        <v>0</v>
      </c>
      <c r="Q22" s="92">
        <v>0</v>
      </c>
      <c r="R22" s="92">
        <v>1</v>
      </c>
      <c r="S22" s="92">
        <v>0</v>
      </c>
      <c r="T22" s="92">
        <v>0</v>
      </c>
      <c r="U22" s="92">
        <v>0.56818181818181823</v>
      </c>
      <c r="V22" s="102">
        <v>0.98411977702777131</v>
      </c>
      <c r="W22" s="97"/>
    </row>
    <row r="23" spans="1:31" s="92" customFormat="1" x14ac:dyDescent="0.25">
      <c r="A23" s="101" t="s">
        <v>160</v>
      </c>
      <c r="B23" s="92">
        <v>0</v>
      </c>
      <c r="C23" s="92">
        <v>0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92">
        <v>0</v>
      </c>
      <c r="U23" s="92">
        <v>0</v>
      </c>
      <c r="V23" s="102">
        <v>0</v>
      </c>
      <c r="W23" s="97"/>
    </row>
    <row r="24" spans="1:31" s="92" customFormat="1" x14ac:dyDescent="0.25">
      <c r="A24" s="101"/>
      <c r="V24" s="102"/>
      <c r="W24" s="97"/>
    </row>
    <row r="25" spans="1:31" s="92" customFormat="1" ht="15.75" thickBot="1" x14ac:dyDescent="0.3">
      <c r="A25" s="103" t="s">
        <v>151</v>
      </c>
      <c r="B25" s="104">
        <v>43</v>
      </c>
      <c r="C25" s="104">
        <v>100</v>
      </c>
      <c r="D25" s="104">
        <v>38</v>
      </c>
      <c r="E25" s="104">
        <v>99.999999999999986</v>
      </c>
      <c r="F25" s="104">
        <v>53</v>
      </c>
      <c r="G25" s="104">
        <v>100</v>
      </c>
      <c r="H25" s="104">
        <v>47</v>
      </c>
      <c r="I25" s="104">
        <v>100</v>
      </c>
      <c r="J25" s="104">
        <v>53</v>
      </c>
      <c r="K25" s="104">
        <v>100</v>
      </c>
      <c r="L25" s="104">
        <v>38</v>
      </c>
      <c r="M25" s="104">
        <v>100.00000000000001</v>
      </c>
      <c r="N25" s="104">
        <v>44</v>
      </c>
      <c r="O25" s="104">
        <v>100</v>
      </c>
      <c r="P25" s="104">
        <v>64</v>
      </c>
      <c r="Q25" s="104">
        <v>100</v>
      </c>
      <c r="R25" s="104">
        <v>380</v>
      </c>
      <c r="S25" s="104">
        <v>100</v>
      </c>
      <c r="T25" s="104"/>
      <c r="U25" s="104">
        <v>100</v>
      </c>
      <c r="V25" s="105"/>
      <c r="W25" s="97"/>
    </row>
    <row r="27" spans="1:31" ht="15.75" thickBot="1" x14ac:dyDescent="0.3">
      <c r="A27" s="95" t="s">
        <v>153</v>
      </c>
    </row>
    <row r="28" spans="1:31" s="96" customFormat="1" x14ac:dyDescent="0.25">
      <c r="A28" s="98" t="s">
        <v>134</v>
      </c>
      <c r="B28" s="99">
        <v>1924</v>
      </c>
      <c r="C28" s="99"/>
      <c r="D28" s="99">
        <v>1926</v>
      </c>
      <c r="E28" s="99"/>
      <c r="F28" s="99">
        <v>1962</v>
      </c>
      <c r="G28" s="99"/>
      <c r="H28" s="99">
        <v>1964</v>
      </c>
      <c r="I28" s="99"/>
      <c r="J28" s="99">
        <v>1966</v>
      </c>
      <c r="K28" s="99"/>
      <c r="L28" s="99">
        <v>1973</v>
      </c>
      <c r="M28" s="99"/>
      <c r="N28" s="99">
        <v>1925</v>
      </c>
      <c r="O28" s="99"/>
      <c r="P28" s="99">
        <v>1927</v>
      </c>
      <c r="Q28" s="99"/>
      <c r="R28" s="99">
        <v>1963</v>
      </c>
      <c r="S28" s="99"/>
      <c r="T28" s="99">
        <v>1970</v>
      </c>
      <c r="U28" s="99"/>
      <c r="V28" s="99">
        <v>1971</v>
      </c>
      <c r="W28" s="99"/>
      <c r="X28" s="99">
        <v>1972</v>
      </c>
      <c r="Y28" s="99"/>
      <c r="Z28" s="99" t="s">
        <v>135</v>
      </c>
      <c r="AA28" s="99" t="s">
        <v>136</v>
      </c>
      <c r="AB28" s="99" t="s">
        <v>137</v>
      </c>
      <c r="AC28" s="99" t="s">
        <v>138</v>
      </c>
      <c r="AD28" s="100" t="s">
        <v>139</v>
      </c>
      <c r="AE28" s="106"/>
    </row>
    <row r="29" spans="1:31" s="92" customFormat="1" x14ac:dyDescent="0.25">
      <c r="A29" s="101" t="s">
        <v>140</v>
      </c>
      <c r="B29" s="92" t="s">
        <v>141</v>
      </c>
      <c r="C29" s="92" t="s">
        <v>142</v>
      </c>
      <c r="D29" s="92" t="s">
        <v>141</v>
      </c>
      <c r="E29" s="92" t="s">
        <v>142</v>
      </c>
      <c r="F29" s="92" t="s">
        <v>141</v>
      </c>
      <c r="G29" s="92" t="s">
        <v>142</v>
      </c>
      <c r="H29" s="92" t="s">
        <v>141</v>
      </c>
      <c r="I29" s="92" t="s">
        <v>142</v>
      </c>
      <c r="J29" s="92" t="s">
        <v>141</v>
      </c>
      <c r="K29" s="92" t="s">
        <v>142</v>
      </c>
      <c r="L29" s="92" t="s">
        <v>141</v>
      </c>
      <c r="M29" s="92" t="s">
        <v>142</v>
      </c>
      <c r="N29" s="92" t="s">
        <v>141</v>
      </c>
      <c r="O29" s="92" t="s">
        <v>142</v>
      </c>
      <c r="P29" s="92" t="s">
        <v>141</v>
      </c>
      <c r="Q29" s="92" t="s">
        <v>142</v>
      </c>
      <c r="R29" s="92" t="s">
        <v>141</v>
      </c>
      <c r="S29" s="92" t="s">
        <v>142</v>
      </c>
      <c r="T29" s="92" t="s">
        <v>141</v>
      </c>
      <c r="U29" s="92" t="s">
        <v>142</v>
      </c>
      <c r="V29" s="92" t="s">
        <v>141</v>
      </c>
      <c r="W29" s="92" t="s">
        <v>142</v>
      </c>
      <c r="X29" s="92" t="s">
        <v>141</v>
      </c>
      <c r="Y29" s="92" t="s">
        <v>142</v>
      </c>
      <c r="AD29" s="102"/>
      <c r="AE29" s="97"/>
    </row>
    <row r="30" spans="1:31" s="92" customFormat="1" x14ac:dyDescent="0.25">
      <c r="A30" s="101" t="s">
        <v>154</v>
      </c>
      <c r="B30" s="92">
        <v>8</v>
      </c>
      <c r="C30" s="92">
        <v>20</v>
      </c>
      <c r="D30" s="92">
        <v>11</v>
      </c>
      <c r="E30" s="92">
        <v>24.444444444444443</v>
      </c>
      <c r="F30" s="92">
        <v>2</v>
      </c>
      <c r="G30" s="92">
        <v>5.1282051282051277</v>
      </c>
      <c r="H30" s="92">
        <v>1</v>
      </c>
      <c r="I30" s="92">
        <v>3.5714285714285712</v>
      </c>
      <c r="J30" s="92">
        <v>1</v>
      </c>
      <c r="K30" s="92">
        <v>2.6315789473684208</v>
      </c>
      <c r="L30" s="92">
        <v>0</v>
      </c>
      <c r="M30" s="92">
        <v>0</v>
      </c>
      <c r="N30" s="92">
        <v>0</v>
      </c>
      <c r="O30" s="92">
        <v>0</v>
      </c>
      <c r="P30" s="92">
        <v>1</v>
      </c>
      <c r="Q30" s="92">
        <v>2.2727272727272729</v>
      </c>
      <c r="R30" s="92">
        <v>1</v>
      </c>
      <c r="S30" s="92">
        <v>1.6129032258064515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25</v>
      </c>
      <c r="AA30" s="92">
        <v>9.2959428485744251</v>
      </c>
      <c r="AB30" s="92">
        <v>9.3543424957588286</v>
      </c>
      <c r="AC30" s="92">
        <v>0.64760508308895404</v>
      </c>
      <c r="AD30" s="102">
        <v>0.93544926908226822</v>
      </c>
      <c r="AE30" s="97"/>
    </row>
    <row r="31" spans="1:31" s="92" customFormat="1" x14ac:dyDescent="0.25">
      <c r="A31" s="101" t="s">
        <v>155</v>
      </c>
      <c r="B31" s="92">
        <v>27</v>
      </c>
      <c r="C31" s="92">
        <v>67.5</v>
      </c>
      <c r="D31" s="92">
        <v>26</v>
      </c>
      <c r="E31" s="92">
        <v>57.777777777777771</v>
      </c>
      <c r="F31" s="92">
        <v>14</v>
      </c>
      <c r="G31" s="92">
        <v>35.897435897435898</v>
      </c>
      <c r="H31" s="92">
        <v>5</v>
      </c>
      <c r="I31" s="92">
        <v>17.857142857142858</v>
      </c>
      <c r="J31" s="92">
        <v>10</v>
      </c>
      <c r="K31" s="92">
        <v>26.315789473684209</v>
      </c>
      <c r="L31" s="92">
        <v>7</v>
      </c>
      <c r="M31" s="92">
        <v>11.475409836065573</v>
      </c>
      <c r="N31" s="92">
        <v>3</v>
      </c>
      <c r="O31" s="92">
        <v>7.3170731707317067</v>
      </c>
      <c r="P31" s="92">
        <v>9</v>
      </c>
      <c r="Q31" s="92">
        <v>20.454545454545457</v>
      </c>
      <c r="R31" s="92">
        <v>7</v>
      </c>
      <c r="S31" s="92">
        <v>11.29032258064516</v>
      </c>
      <c r="T31" s="92">
        <v>7</v>
      </c>
      <c r="U31" s="92">
        <v>12.068965517241379</v>
      </c>
      <c r="V31" s="92">
        <v>6</v>
      </c>
      <c r="W31" s="92">
        <v>9.0909090909090917</v>
      </c>
      <c r="X31" s="92">
        <v>3</v>
      </c>
      <c r="Y31" s="92">
        <v>5.1724137931034484</v>
      </c>
      <c r="Z31" s="92">
        <v>124</v>
      </c>
      <c r="AA31" s="92">
        <v>36.137259307017722</v>
      </c>
      <c r="AB31" s="92">
        <v>20.374910245864896</v>
      </c>
      <c r="AC31" s="92">
        <v>10.899038267862707</v>
      </c>
      <c r="AD31" s="102">
        <v>4.8601026005895092</v>
      </c>
      <c r="AE31" s="97"/>
    </row>
    <row r="32" spans="1:31" s="92" customFormat="1" x14ac:dyDescent="0.25">
      <c r="A32" s="101" t="s">
        <v>156</v>
      </c>
      <c r="B32" s="92">
        <v>5</v>
      </c>
      <c r="C32" s="92">
        <v>12.5</v>
      </c>
      <c r="D32" s="92">
        <v>8</v>
      </c>
      <c r="E32" s="92">
        <v>17.777777777777779</v>
      </c>
      <c r="F32" s="92">
        <v>21</v>
      </c>
      <c r="G32" s="92">
        <v>53.846153846153847</v>
      </c>
      <c r="H32" s="92">
        <v>16</v>
      </c>
      <c r="I32" s="92">
        <v>57.142857142857139</v>
      </c>
      <c r="J32" s="92">
        <v>15</v>
      </c>
      <c r="K32" s="92">
        <v>39.473684210526315</v>
      </c>
      <c r="L32" s="92">
        <v>20</v>
      </c>
      <c r="M32" s="92">
        <v>32.786885245901637</v>
      </c>
      <c r="N32" s="92">
        <v>20</v>
      </c>
      <c r="O32" s="92">
        <v>48.780487804878049</v>
      </c>
      <c r="P32" s="92">
        <v>13</v>
      </c>
      <c r="Q32" s="92">
        <v>29.545454545454547</v>
      </c>
      <c r="R32" s="92">
        <v>26</v>
      </c>
      <c r="S32" s="92">
        <v>41.935483870967744</v>
      </c>
      <c r="T32" s="92">
        <v>22</v>
      </c>
      <c r="U32" s="92">
        <v>37.931034482758619</v>
      </c>
      <c r="V32" s="92">
        <v>21</v>
      </c>
      <c r="W32" s="92">
        <v>31.818181818181817</v>
      </c>
      <c r="X32" s="92">
        <v>15</v>
      </c>
      <c r="Y32" s="92">
        <v>25.862068965517242</v>
      </c>
      <c r="Z32" s="92">
        <v>202</v>
      </c>
      <c r="AA32" s="92">
        <v>35.587893037202782</v>
      </c>
      <c r="AB32" s="92">
        <v>16.689201066880827</v>
      </c>
      <c r="AC32" s="92">
        <v>35.978785247959671</v>
      </c>
      <c r="AD32" s="102">
        <v>7.7912711530601113</v>
      </c>
      <c r="AE32" s="97"/>
    </row>
    <row r="33" spans="1:31" s="92" customFormat="1" x14ac:dyDescent="0.25">
      <c r="A33" s="101" t="s">
        <v>157</v>
      </c>
      <c r="B33" s="92">
        <v>0</v>
      </c>
      <c r="C33" s="92">
        <v>0</v>
      </c>
      <c r="D33" s="92">
        <v>0</v>
      </c>
      <c r="E33" s="92">
        <v>0</v>
      </c>
      <c r="F33" s="92">
        <v>2</v>
      </c>
      <c r="G33" s="92">
        <v>5.1282051282051277</v>
      </c>
      <c r="H33" s="92">
        <v>4</v>
      </c>
      <c r="I33" s="92">
        <v>14.285714285714285</v>
      </c>
      <c r="J33" s="92">
        <v>8</v>
      </c>
      <c r="K33" s="92">
        <v>21.052631578947366</v>
      </c>
      <c r="L33" s="92">
        <v>24</v>
      </c>
      <c r="M33" s="92">
        <v>39.344262295081968</v>
      </c>
      <c r="N33" s="92">
        <v>13</v>
      </c>
      <c r="O33" s="92">
        <v>31.707317073170731</v>
      </c>
      <c r="P33" s="92">
        <v>12</v>
      </c>
      <c r="Q33" s="92">
        <v>27.27272727272727</v>
      </c>
      <c r="R33" s="92">
        <v>19</v>
      </c>
      <c r="S33" s="92">
        <v>30.64516129032258</v>
      </c>
      <c r="T33" s="92">
        <v>18</v>
      </c>
      <c r="U33" s="92">
        <v>31.03448275862069</v>
      </c>
      <c r="V33" s="92">
        <v>26</v>
      </c>
      <c r="W33" s="92">
        <v>39.393939393939391</v>
      </c>
      <c r="X33" s="92">
        <v>21</v>
      </c>
      <c r="Y33" s="92">
        <v>36.206896551724135</v>
      </c>
      <c r="Z33" s="92">
        <v>147</v>
      </c>
      <c r="AA33" s="92">
        <v>13.301802214658125</v>
      </c>
      <c r="AB33" s="92">
        <v>13.904056599219576</v>
      </c>
      <c r="AC33" s="92">
        <v>32.710087390084134</v>
      </c>
      <c r="AD33" s="102">
        <v>3.9695414503259392</v>
      </c>
      <c r="AE33" s="97"/>
    </row>
    <row r="34" spans="1:31" s="92" customFormat="1" x14ac:dyDescent="0.25">
      <c r="A34" s="101" t="s">
        <v>158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2</v>
      </c>
      <c r="K34" s="92">
        <v>5.2631578947368416</v>
      </c>
      <c r="L34" s="92">
        <v>9</v>
      </c>
      <c r="M34" s="92">
        <v>14.754098360655737</v>
      </c>
      <c r="N34" s="92">
        <v>4</v>
      </c>
      <c r="O34" s="92">
        <v>9.7560975609756095</v>
      </c>
      <c r="P34" s="92">
        <v>6</v>
      </c>
      <c r="Q34" s="92">
        <v>13.636363636363635</v>
      </c>
      <c r="R34" s="92">
        <v>7</v>
      </c>
      <c r="S34" s="92">
        <v>11.29032258064516</v>
      </c>
      <c r="T34" s="92">
        <v>6</v>
      </c>
      <c r="U34" s="92">
        <v>10.344827586206897</v>
      </c>
      <c r="V34" s="92">
        <v>9</v>
      </c>
      <c r="W34" s="92">
        <v>13.636363636363635</v>
      </c>
      <c r="X34" s="92">
        <v>10</v>
      </c>
      <c r="Y34" s="92">
        <v>17.241379310344829</v>
      </c>
      <c r="Z34" s="92">
        <v>53</v>
      </c>
      <c r="AA34" s="92">
        <v>3.336209375898763</v>
      </c>
      <c r="AB34" s="92">
        <v>5.455921728755313</v>
      </c>
      <c r="AC34" s="92">
        <v>12.650892385149961</v>
      </c>
      <c r="AD34" s="102">
        <v>2.5352120065273813</v>
      </c>
      <c r="AE34" s="97"/>
    </row>
    <row r="35" spans="1:31" s="92" customFormat="1" x14ac:dyDescent="0.25">
      <c r="A35" s="101" t="s">
        <v>159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1</v>
      </c>
      <c r="I35" s="92">
        <v>3.5714285714285712</v>
      </c>
      <c r="J35" s="92">
        <v>2</v>
      </c>
      <c r="K35" s="92">
        <v>5.2631578947368416</v>
      </c>
      <c r="L35" s="92">
        <v>0</v>
      </c>
      <c r="M35" s="92">
        <v>0</v>
      </c>
      <c r="N35" s="92">
        <v>1</v>
      </c>
      <c r="O35" s="92">
        <v>2.4390243902439024</v>
      </c>
      <c r="P35" s="92">
        <v>1</v>
      </c>
      <c r="Q35" s="92">
        <v>2.2727272727272729</v>
      </c>
      <c r="R35" s="92">
        <v>2</v>
      </c>
      <c r="S35" s="92">
        <v>3.225806451612903</v>
      </c>
      <c r="T35" s="92">
        <v>3</v>
      </c>
      <c r="U35" s="92">
        <v>5.1724137931034484</v>
      </c>
      <c r="V35" s="92">
        <v>2</v>
      </c>
      <c r="W35" s="92">
        <v>3.0303030303030303</v>
      </c>
      <c r="X35" s="92">
        <v>2</v>
      </c>
      <c r="Y35" s="92">
        <v>3.4482758620689653</v>
      </c>
      <c r="Z35" s="92">
        <v>14</v>
      </c>
      <c r="AA35" s="92">
        <v>1.4724310776942353</v>
      </c>
      <c r="AB35" s="92">
        <v>2.1388319785336196</v>
      </c>
      <c r="AC35" s="92">
        <v>3.2647584666765872</v>
      </c>
      <c r="AD35" s="102">
        <v>0.94826831160187663</v>
      </c>
      <c r="AE35" s="97"/>
    </row>
    <row r="36" spans="1:31" s="92" customFormat="1" x14ac:dyDescent="0.25">
      <c r="A36" s="101" t="s">
        <v>160</v>
      </c>
      <c r="B36" s="92">
        <v>0</v>
      </c>
      <c r="C36" s="92">
        <v>0</v>
      </c>
      <c r="D36" s="92">
        <v>0</v>
      </c>
      <c r="E36" s="92">
        <v>0</v>
      </c>
      <c r="F36" s="92">
        <v>0</v>
      </c>
      <c r="G36" s="92">
        <v>0</v>
      </c>
      <c r="H36" s="92">
        <v>1</v>
      </c>
      <c r="I36" s="92">
        <v>3.5714285714285712</v>
      </c>
      <c r="J36" s="92">
        <v>0</v>
      </c>
      <c r="K36" s="92">
        <v>0</v>
      </c>
      <c r="L36" s="92">
        <v>1</v>
      </c>
      <c r="M36" s="92">
        <v>1.639344262295082</v>
      </c>
      <c r="N36" s="92">
        <v>0</v>
      </c>
      <c r="O36" s="92">
        <v>0</v>
      </c>
      <c r="P36" s="92">
        <v>2</v>
      </c>
      <c r="Q36" s="92">
        <v>4.5454545454545459</v>
      </c>
      <c r="R36" s="92">
        <v>0</v>
      </c>
      <c r="S36" s="92">
        <v>0</v>
      </c>
      <c r="T36" s="92">
        <v>2</v>
      </c>
      <c r="U36" s="92">
        <v>3.4482758620689653</v>
      </c>
      <c r="V36" s="92">
        <v>2</v>
      </c>
      <c r="W36" s="92">
        <v>3.0303030303030303</v>
      </c>
      <c r="X36" s="92">
        <v>7</v>
      </c>
      <c r="Y36" s="92">
        <v>12.068965517241379</v>
      </c>
      <c r="Z36" s="92">
        <v>15</v>
      </c>
      <c r="AA36" s="92">
        <v>0.8684621389539422</v>
      </c>
      <c r="AB36" s="92">
        <v>1.3489003379517082</v>
      </c>
      <c r="AC36" s="92">
        <v>3.8488331591779867</v>
      </c>
      <c r="AD36" s="102">
        <v>4.0520227137076876</v>
      </c>
      <c r="AE36" s="97"/>
    </row>
    <row r="37" spans="1:31" s="92" customFormat="1" x14ac:dyDescent="0.25">
      <c r="A37" s="101"/>
      <c r="AD37" s="102"/>
      <c r="AE37" s="97"/>
    </row>
    <row r="38" spans="1:31" s="92" customFormat="1" ht="15.75" thickBot="1" x14ac:dyDescent="0.3">
      <c r="A38" s="103" t="s">
        <v>151</v>
      </c>
      <c r="B38" s="104">
        <v>40</v>
      </c>
      <c r="C38" s="104">
        <v>100</v>
      </c>
      <c r="D38" s="104">
        <v>45</v>
      </c>
      <c r="E38" s="104">
        <v>100</v>
      </c>
      <c r="F38" s="104">
        <v>39</v>
      </c>
      <c r="G38" s="104">
        <v>99.999999999999986</v>
      </c>
      <c r="H38" s="104">
        <v>28</v>
      </c>
      <c r="I38" s="104">
        <v>100</v>
      </c>
      <c r="J38" s="104">
        <v>38</v>
      </c>
      <c r="K38" s="104">
        <v>99.999999999999986</v>
      </c>
      <c r="L38" s="104">
        <v>61</v>
      </c>
      <c r="M38" s="104">
        <v>99.999999999999986</v>
      </c>
      <c r="N38" s="104">
        <v>41</v>
      </c>
      <c r="O38" s="104">
        <v>99.999999999999986</v>
      </c>
      <c r="P38" s="104">
        <v>44</v>
      </c>
      <c r="Q38" s="104">
        <v>100</v>
      </c>
      <c r="R38" s="104">
        <v>62</v>
      </c>
      <c r="S38" s="104">
        <v>100</v>
      </c>
      <c r="T38" s="104">
        <v>58</v>
      </c>
      <c r="U38" s="104">
        <v>100</v>
      </c>
      <c r="V38" s="104">
        <v>66</v>
      </c>
      <c r="W38" s="104">
        <v>100</v>
      </c>
      <c r="X38" s="104">
        <v>58</v>
      </c>
      <c r="Y38" s="104">
        <v>100</v>
      </c>
      <c r="Z38" s="104">
        <v>580</v>
      </c>
      <c r="AA38" s="104">
        <v>100</v>
      </c>
      <c r="AB38" s="104"/>
      <c r="AC38" s="104">
        <v>100</v>
      </c>
      <c r="AD38" s="105"/>
      <c r="AE38" s="97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R34" sqref="R34"/>
    </sheetView>
  </sheetViews>
  <sheetFormatPr defaultRowHeight="15" x14ac:dyDescent="0.25"/>
  <cols>
    <col min="2" max="2" width="11.42578125" customWidth="1"/>
  </cols>
  <sheetData>
    <row r="1" spans="1:22" s="28" customFormat="1" x14ac:dyDescent="0.25">
      <c r="A1" s="28" t="s">
        <v>70</v>
      </c>
      <c r="B1" s="28" t="s">
        <v>176</v>
      </c>
      <c r="C1" s="28" t="s">
        <v>177</v>
      </c>
      <c r="D1" s="28" t="s">
        <v>178</v>
      </c>
      <c r="E1" s="28" t="s">
        <v>179</v>
      </c>
      <c r="F1" s="28" t="s">
        <v>180</v>
      </c>
      <c r="G1" s="28" t="s">
        <v>181</v>
      </c>
      <c r="H1" s="28" t="s">
        <v>182</v>
      </c>
      <c r="I1" s="28" t="s">
        <v>183</v>
      </c>
      <c r="J1" s="28" t="s">
        <v>184</v>
      </c>
      <c r="K1" s="28" t="s">
        <v>185</v>
      </c>
      <c r="L1" s="28" t="s">
        <v>186</v>
      </c>
      <c r="M1" s="28" t="s">
        <v>187</v>
      </c>
      <c r="N1" s="28" t="s">
        <v>188</v>
      </c>
      <c r="O1" s="28" t="s">
        <v>189</v>
      </c>
      <c r="Q1" s="47" t="s">
        <v>70</v>
      </c>
      <c r="R1" s="47" t="s">
        <v>71</v>
      </c>
      <c r="S1" s="47"/>
      <c r="T1" s="48"/>
      <c r="U1" s="47" t="s">
        <v>72</v>
      </c>
      <c r="V1" s="47"/>
    </row>
    <row r="2" spans="1:22" s="163" customFormat="1" x14ac:dyDescent="0.25">
      <c r="C2" s="163" t="s">
        <v>190</v>
      </c>
      <c r="D2" s="163" t="s">
        <v>190</v>
      </c>
      <c r="E2" s="163" t="s">
        <v>190</v>
      </c>
      <c r="F2" s="163" t="s">
        <v>191</v>
      </c>
      <c r="G2" s="163" t="s">
        <v>192</v>
      </c>
      <c r="H2" s="163" t="s">
        <v>193</v>
      </c>
      <c r="J2" s="163" t="s">
        <v>194</v>
      </c>
      <c r="K2" s="163" t="s">
        <v>194</v>
      </c>
      <c r="L2" s="163" t="s">
        <v>190</v>
      </c>
      <c r="M2" s="163" t="s">
        <v>190</v>
      </c>
      <c r="N2" s="163" t="s">
        <v>190</v>
      </c>
      <c r="O2" s="163" t="s">
        <v>195</v>
      </c>
      <c r="Q2" s="47"/>
      <c r="R2" s="47" t="s">
        <v>73</v>
      </c>
      <c r="S2" s="47"/>
      <c r="T2" s="48"/>
      <c r="U2" s="47" t="s">
        <v>73</v>
      </c>
      <c r="V2" s="47"/>
    </row>
    <row r="3" spans="1:22" x14ac:dyDescent="0.25">
      <c r="A3" t="s">
        <v>196</v>
      </c>
      <c r="B3" s="164" t="s">
        <v>198</v>
      </c>
      <c r="C3">
        <v>146</v>
      </c>
      <c r="D3" s="165">
        <v>5.0999999999999996</v>
      </c>
      <c r="E3" s="165">
        <v>1.26</v>
      </c>
      <c r="F3" s="165">
        <v>210</v>
      </c>
      <c r="G3" s="165">
        <v>46</v>
      </c>
      <c r="H3" s="165">
        <v>15.6</v>
      </c>
      <c r="I3" s="165">
        <v>7.4059999999999997</v>
      </c>
      <c r="J3" s="165">
        <v>34.799999999999997</v>
      </c>
      <c r="K3" s="165">
        <v>33</v>
      </c>
      <c r="L3" s="165">
        <v>23</v>
      </c>
      <c r="M3" s="165">
        <v>21.8</v>
      </c>
      <c r="N3" s="165">
        <v>-3</v>
      </c>
      <c r="O3" s="165">
        <v>65</v>
      </c>
      <c r="Q3" s="47"/>
      <c r="R3" s="48"/>
      <c r="S3" s="48"/>
      <c r="T3" s="48"/>
      <c r="U3" s="48"/>
      <c r="V3" s="48"/>
    </row>
    <row r="4" spans="1:22" x14ac:dyDescent="0.25">
      <c r="A4" t="s">
        <v>199</v>
      </c>
      <c r="B4" s="164" t="s">
        <v>198</v>
      </c>
      <c r="C4">
        <v>147</v>
      </c>
      <c r="D4" s="165">
        <v>5.3</v>
      </c>
      <c r="E4" s="165">
        <v>1.38</v>
      </c>
      <c r="F4" s="165">
        <v>220</v>
      </c>
      <c r="G4" s="165">
        <v>45</v>
      </c>
      <c r="H4" s="165">
        <v>15.3</v>
      </c>
      <c r="I4" s="165">
        <v>7.117</v>
      </c>
      <c r="J4" s="165">
        <v>73.400000000000006</v>
      </c>
      <c r="K4" s="165">
        <v>28</v>
      </c>
      <c r="L4" s="165">
        <v>26</v>
      </c>
      <c r="M4" s="165">
        <v>23.7</v>
      </c>
      <c r="N4" s="165">
        <v>-6</v>
      </c>
      <c r="O4" s="165">
        <v>34</v>
      </c>
      <c r="Q4" s="26"/>
      <c r="R4" s="27" t="s">
        <v>74</v>
      </c>
      <c r="S4" s="27" t="s">
        <v>37</v>
      </c>
      <c r="T4" s="27"/>
      <c r="U4" s="27" t="s">
        <v>74</v>
      </c>
      <c r="V4" s="27" t="s">
        <v>37</v>
      </c>
    </row>
    <row r="5" spans="1:22" x14ac:dyDescent="0.25">
      <c r="A5" t="s">
        <v>200</v>
      </c>
      <c r="B5" s="164" t="s">
        <v>198</v>
      </c>
      <c r="C5">
        <v>147</v>
      </c>
      <c r="D5" s="165">
        <v>6.1</v>
      </c>
      <c r="E5" s="165">
        <v>1.4</v>
      </c>
      <c r="F5" s="165">
        <v>187</v>
      </c>
      <c r="G5" s="165">
        <v>46</v>
      </c>
      <c r="H5" s="165">
        <v>15.6</v>
      </c>
      <c r="I5" s="165">
        <v>7.1020000000000003</v>
      </c>
      <c r="J5" s="165">
        <v>80.099999999999994</v>
      </c>
      <c r="K5" s="165">
        <v>17</v>
      </c>
      <c r="L5" s="165">
        <v>27</v>
      </c>
      <c r="M5" s="165">
        <v>25</v>
      </c>
      <c r="N5" s="165">
        <v>-5</v>
      </c>
      <c r="O5" s="165">
        <v>13</v>
      </c>
      <c r="Q5" s="49" t="s">
        <v>75</v>
      </c>
      <c r="R5" s="50">
        <v>0.12</v>
      </c>
      <c r="S5" s="50"/>
      <c r="U5" s="50">
        <v>43.32</v>
      </c>
      <c r="V5" s="50"/>
    </row>
    <row r="6" spans="1:22" x14ac:dyDescent="0.25">
      <c r="A6" t="s">
        <v>201</v>
      </c>
      <c r="B6" s="164" t="s">
        <v>198</v>
      </c>
      <c r="C6">
        <v>144</v>
      </c>
      <c r="D6" s="165">
        <v>5.7</v>
      </c>
      <c r="E6" s="165">
        <v>1.4</v>
      </c>
      <c r="F6" s="165">
        <v>113</v>
      </c>
      <c r="G6" s="165">
        <v>43</v>
      </c>
      <c r="H6" s="165">
        <v>14.6</v>
      </c>
      <c r="I6" s="165">
        <v>7.1879999999999997</v>
      </c>
      <c r="J6" s="165">
        <v>73</v>
      </c>
      <c r="K6" s="165">
        <v>19</v>
      </c>
      <c r="L6" s="165">
        <v>30</v>
      </c>
      <c r="M6" s="165">
        <v>27.7</v>
      </c>
      <c r="N6" s="165">
        <v>0</v>
      </c>
      <c r="O6" s="165">
        <v>20</v>
      </c>
      <c r="Q6" s="49" t="s">
        <v>76</v>
      </c>
      <c r="R6" s="50"/>
      <c r="S6" s="50"/>
      <c r="U6" s="50"/>
      <c r="V6" s="50"/>
    </row>
    <row r="7" spans="1:22" x14ac:dyDescent="0.25">
      <c r="A7" t="s">
        <v>202</v>
      </c>
      <c r="B7" s="164" t="s">
        <v>203</v>
      </c>
      <c r="C7">
        <v>145</v>
      </c>
      <c r="D7" s="165">
        <v>4.2</v>
      </c>
      <c r="E7" s="165">
        <v>1.27</v>
      </c>
      <c r="F7" s="165">
        <v>233</v>
      </c>
      <c r="G7" s="165">
        <v>44</v>
      </c>
      <c r="H7" s="165">
        <v>15</v>
      </c>
      <c r="I7" s="165">
        <v>7.3810000000000002</v>
      </c>
      <c r="J7" s="165">
        <v>45.4</v>
      </c>
      <c r="K7" s="165">
        <v>37</v>
      </c>
      <c r="L7" s="165">
        <v>28</v>
      </c>
      <c r="M7" s="165">
        <v>26.9</v>
      </c>
      <c r="N7" s="165">
        <v>2</v>
      </c>
      <c r="O7" s="165">
        <v>68</v>
      </c>
      <c r="Q7" s="49" t="s">
        <v>77</v>
      </c>
      <c r="R7" s="50">
        <v>0.14000000000000001</v>
      </c>
      <c r="S7" s="50"/>
      <c r="U7" s="50">
        <v>44.1</v>
      </c>
      <c r="V7" s="50"/>
    </row>
    <row r="8" spans="1:22" x14ac:dyDescent="0.25">
      <c r="A8" t="s">
        <v>204</v>
      </c>
      <c r="B8" s="164" t="s">
        <v>203</v>
      </c>
      <c r="C8">
        <v>143</v>
      </c>
      <c r="D8" s="165">
        <v>4.3</v>
      </c>
      <c r="E8" s="165">
        <v>1.34</v>
      </c>
      <c r="F8" s="165">
        <v>238</v>
      </c>
      <c r="G8" s="165">
        <v>45</v>
      </c>
      <c r="H8" s="165">
        <v>15.3</v>
      </c>
      <c r="I8" s="165">
        <v>7.3529999999999998</v>
      </c>
      <c r="J8" s="165">
        <v>44.3</v>
      </c>
      <c r="K8" s="165">
        <v>71</v>
      </c>
      <c r="L8" s="165">
        <v>26</v>
      </c>
      <c r="M8" s="165">
        <v>24.7</v>
      </c>
      <c r="N8" s="165">
        <v>-1</v>
      </c>
      <c r="O8" s="165">
        <v>93</v>
      </c>
      <c r="Q8" s="49" t="s">
        <v>78</v>
      </c>
      <c r="R8" s="50">
        <v>0.04</v>
      </c>
      <c r="S8" s="50"/>
      <c r="U8" s="50"/>
      <c r="V8" s="50"/>
    </row>
    <row r="9" spans="1:22" x14ac:dyDescent="0.25">
      <c r="A9" t="s">
        <v>205</v>
      </c>
      <c r="B9" s="164" t="s">
        <v>203</v>
      </c>
      <c r="C9">
        <v>146</v>
      </c>
      <c r="D9" s="165">
        <v>4.4000000000000004</v>
      </c>
      <c r="E9" s="165">
        <v>1.34</v>
      </c>
      <c r="F9" s="165">
        <v>163</v>
      </c>
      <c r="G9" s="165">
        <v>43</v>
      </c>
      <c r="H9" s="165">
        <v>14.6</v>
      </c>
      <c r="I9" s="165">
        <v>7.1</v>
      </c>
      <c r="J9" s="165">
        <v>79.2</v>
      </c>
      <c r="K9" s="165">
        <v>13</v>
      </c>
      <c r="L9" s="165">
        <v>27</v>
      </c>
      <c r="M9" s="165">
        <v>24.6</v>
      </c>
      <c r="N9" s="165">
        <v>-5</v>
      </c>
      <c r="O9" s="165">
        <v>9</v>
      </c>
      <c r="Q9" s="49" t="s">
        <v>79</v>
      </c>
      <c r="R9" s="50">
        <v>0.08</v>
      </c>
      <c r="S9" s="50"/>
      <c r="U9" s="50"/>
      <c r="V9" s="50"/>
    </row>
    <row r="10" spans="1:22" s="165" customFormat="1" x14ac:dyDescent="0.25">
      <c r="A10" s="165" t="s">
        <v>206</v>
      </c>
      <c r="B10" s="166" t="s">
        <v>203</v>
      </c>
      <c r="C10" s="165">
        <v>144</v>
      </c>
      <c r="D10" s="165">
        <v>5.4</v>
      </c>
      <c r="E10" s="165">
        <v>1.37</v>
      </c>
      <c r="F10" s="165">
        <v>220</v>
      </c>
      <c r="G10" s="165">
        <v>45</v>
      </c>
      <c r="H10" s="165">
        <v>15.3</v>
      </c>
      <c r="I10" s="165">
        <v>7.1340000000000003</v>
      </c>
      <c r="J10" s="165">
        <v>78.099999999999994</v>
      </c>
      <c r="K10" s="165">
        <v>20</v>
      </c>
      <c r="L10" s="165">
        <v>29</v>
      </c>
      <c r="M10" s="165">
        <v>26.2</v>
      </c>
      <c r="N10" s="165">
        <v>-3</v>
      </c>
      <c r="O10" s="165">
        <v>19</v>
      </c>
      <c r="Q10" s="49" t="s">
        <v>80</v>
      </c>
      <c r="R10" s="50"/>
      <c r="S10" s="50"/>
      <c r="T10"/>
      <c r="U10" s="50"/>
      <c r="V10" s="50"/>
    </row>
    <row r="11" spans="1:22" x14ac:dyDescent="0.25">
      <c r="A11" t="s">
        <v>207</v>
      </c>
      <c r="B11" s="164" t="s">
        <v>203</v>
      </c>
      <c r="C11">
        <v>145</v>
      </c>
      <c r="D11" s="165">
        <v>3.8</v>
      </c>
      <c r="E11" s="165">
        <v>1.32</v>
      </c>
      <c r="F11" s="165">
        <v>189</v>
      </c>
      <c r="G11" s="165">
        <v>44</v>
      </c>
      <c r="H11" s="165">
        <v>15</v>
      </c>
      <c r="I11" s="165">
        <v>7.2960000000000003</v>
      </c>
      <c r="J11" s="165">
        <v>36.1</v>
      </c>
      <c r="K11" s="165">
        <v>75</v>
      </c>
      <c r="L11" s="165">
        <v>19</v>
      </c>
      <c r="M11" s="165">
        <v>17.600000000000001</v>
      </c>
      <c r="N11" s="165">
        <v>-9</v>
      </c>
      <c r="O11" s="165">
        <v>93</v>
      </c>
      <c r="Q11" s="49" t="s">
        <v>81</v>
      </c>
      <c r="R11" s="50">
        <v>0.11</v>
      </c>
      <c r="S11" s="50"/>
      <c r="U11" s="50">
        <v>44.76</v>
      </c>
      <c r="V11" s="50"/>
    </row>
    <row r="12" spans="1:22" x14ac:dyDescent="0.25">
      <c r="A12" t="s">
        <v>208</v>
      </c>
      <c r="B12" s="164" t="s">
        <v>203</v>
      </c>
      <c r="C12">
        <v>146</v>
      </c>
      <c r="D12" s="165">
        <v>4.4000000000000004</v>
      </c>
      <c r="E12" s="165">
        <v>1.43</v>
      </c>
      <c r="F12" s="165">
        <v>228</v>
      </c>
      <c r="G12" s="165">
        <v>45</v>
      </c>
      <c r="H12" s="165">
        <v>15.3</v>
      </c>
      <c r="I12" s="165">
        <v>7.2370000000000001</v>
      </c>
      <c r="J12" s="165">
        <v>52</v>
      </c>
      <c r="K12" s="165">
        <v>35</v>
      </c>
      <c r="L12" s="165">
        <v>24</v>
      </c>
      <c r="M12" s="165">
        <v>22.2</v>
      </c>
      <c r="N12" s="165">
        <v>-5</v>
      </c>
      <c r="O12" s="165">
        <v>56</v>
      </c>
      <c r="Q12" s="49" t="s">
        <v>82</v>
      </c>
      <c r="R12" s="50"/>
      <c r="S12" s="50"/>
      <c r="U12" s="50"/>
      <c r="V12" s="50"/>
    </row>
    <row r="13" spans="1:22" x14ac:dyDescent="0.25">
      <c r="Q13" s="49" t="s">
        <v>83</v>
      </c>
      <c r="R13" s="50">
        <v>0.13</v>
      </c>
      <c r="S13" s="50"/>
      <c r="U13" s="50">
        <v>32.9</v>
      </c>
      <c r="V13" s="50"/>
    </row>
    <row r="14" spans="1:22" x14ac:dyDescent="0.25">
      <c r="Q14" s="49" t="s">
        <v>84</v>
      </c>
      <c r="R14" s="50"/>
      <c r="S14" s="50"/>
      <c r="U14" s="50"/>
      <c r="V14" s="50"/>
    </row>
    <row r="15" spans="1:22" x14ac:dyDescent="0.25">
      <c r="Q15" s="49" t="s">
        <v>85</v>
      </c>
      <c r="R15" s="50">
        <v>0.05</v>
      </c>
      <c r="S15" s="50"/>
      <c r="U15" s="50">
        <v>62.13</v>
      </c>
      <c r="V15" s="50"/>
    </row>
    <row r="16" spans="1:22" x14ac:dyDescent="0.25">
      <c r="C16" s="167" t="s">
        <v>177</v>
      </c>
      <c r="D16" s="167" t="s">
        <v>178</v>
      </c>
      <c r="E16" s="167" t="s">
        <v>179</v>
      </c>
      <c r="F16" s="167" t="s">
        <v>180</v>
      </c>
      <c r="G16" s="167" t="s">
        <v>181</v>
      </c>
      <c r="H16" s="167" t="s">
        <v>182</v>
      </c>
      <c r="I16" s="167" t="s">
        <v>183</v>
      </c>
      <c r="J16" s="167" t="s">
        <v>184</v>
      </c>
      <c r="K16" s="167" t="s">
        <v>185</v>
      </c>
      <c r="L16" s="167" t="s">
        <v>186</v>
      </c>
      <c r="M16" s="167" t="s">
        <v>187</v>
      </c>
      <c r="N16" s="167" t="s">
        <v>188</v>
      </c>
      <c r="O16" s="167" t="s">
        <v>189</v>
      </c>
      <c r="Q16" s="49" t="s">
        <v>86</v>
      </c>
      <c r="R16" s="50"/>
      <c r="S16" s="50"/>
      <c r="U16" s="50"/>
      <c r="V16" s="50"/>
    </row>
    <row r="17" spans="2:22" x14ac:dyDescent="0.25">
      <c r="B17" s="28" t="s">
        <v>209</v>
      </c>
      <c r="C17" s="168">
        <f>AVERAGE(C7:C12)</f>
        <v>144.83333333333334</v>
      </c>
      <c r="D17" s="168">
        <f t="shared" ref="D17:O17" si="0">AVERAGE(D7:D12)</f>
        <v>4.416666666666667</v>
      </c>
      <c r="E17" s="168">
        <f t="shared" si="0"/>
        <v>1.345</v>
      </c>
      <c r="F17" s="168">
        <f t="shared" si="0"/>
        <v>211.83333333333334</v>
      </c>
      <c r="G17" s="168">
        <f t="shared" si="0"/>
        <v>44.333333333333336</v>
      </c>
      <c r="H17" s="168">
        <f t="shared" si="0"/>
        <v>15.083333333333334</v>
      </c>
      <c r="I17" s="168">
        <f t="shared" si="0"/>
        <v>7.2501666666666678</v>
      </c>
      <c r="J17" s="168">
        <f t="shared" si="0"/>
        <v>55.849999999999994</v>
      </c>
      <c r="K17" s="168">
        <f t="shared" si="0"/>
        <v>41.833333333333336</v>
      </c>
      <c r="L17" s="168">
        <f t="shared" si="0"/>
        <v>25.5</v>
      </c>
      <c r="M17" s="168">
        <f t="shared" si="0"/>
        <v>23.7</v>
      </c>
      <c r="N17" s="168">
        <f t="shared" si="0"/>
        <v>-3.5</v>
      </c>
      <c r="O17" s="168">
        <f t="shared" si="0"/>
        <v>56.333333333333336</v>
      </c>
      <c r="Q17" s="51" t="s">
        <v>87</v>
      </c>
      <c r="R17" s="52">
        <v>0.1</v>
      </c>
      <c r="S17" s="52"/>
      <c r="T17" s="53"/>
      <c r="U17" s="52">
        <v>64.22</v>
      </c>
      <c r="V17" s="52"/>
    </row>
    <row r="18" spans="2:22" x14ac:dyDescent="0.25">
      <c r="B18" s="28" t="s">
        <v>210</v>
      </c>
      <c r="C18" s="168">
        <f>AVERAGE(C3:C6)</f>
        <v>146</v>
      </c>
      <c r="D18" s="169">
        <f t="shared" ref="D18:O18" si="1">AVERAGE(D3:D6)</f>
        <v>5.55</v>
      </c>
      <c r="E18" s="168">
        <f t="shared" si="1"/>
        <v>1.3599999999999999</v>
      </c>
      <c r="F18" s="168">
        <f t="shared" si="1"/>
        <v>182.5</v>
      </c>
      <c r="G18" s="168">
        <f t="shared" si="1"/>
        <v>45</v>
      </c>
      <c r="H18" s="168">
        <f t="shared" si="1"/>
        <v>15.275</v>
      </c>
      <c r="I18" s="168">
        <f t="shared" si="1"/>
        <v>7.2032499999999997</v>
      </c>
      <c r="J18" s="168">
        <f t="shared" si="1"/>
        <v>65.325000000000003</v>
      </c>
      <c r="K18" s="168">
        <f t="shared" si="1"/>
        <v>24.25</v>
      </c>
      <c r="L18" s="168">
        <f t="shared" si="1"/>
        <v>26.5</v>
      </c>
      <c r="M18" s="168">
        <f t="shared" si="1"/>
        <v>24.55</v>
      </c>
      <c r="N18" s="168">
        <f t="shared" si="1"/>
        <v>-3.5</v>
      </c>
      <c r="O18" s="168">
        <f t="shared" si="1"/>
        <v>33</v>
      </c>
      <c r="Q18" s="49" t="s">
        <v>88</v>
      </c>
      <c r="R18" s="50"/>
      <c r="S18" s="50">
        <v>0.08</v>
      </c>
      <c r="U18" s="50"/>
      <c r="V18" s="50">
        <v>52.11</v>
      </c>
    </row>
    <row r="19" spans="2:22" x14ac:dyDescent="0.25">
      <c r="B19" s="28" t="s">
        <v>211</v>
      </c>
      <c r="C19" s="168">
        <f>_xlfn.STDEV.P(C7:C12)</f>
        <v>1.0671873729054748</v>
      </c>
      <c r="D19" s="168">
        <f t="shared" ref="D19:O19" si="2">_xlfn.STDEV.P(D7:D12)</f>
        <v>0.48448139512495575</v>
      </c>
      <c r="E19" s="168">
        <f t="shared" si="2"/>
        <v>4.856267428111153E-2</v>
      </c>
      <c r="F19" s="168">
        <f t="shared" si="2"/>
        <v>26.977871590537966</v>
      </c>
      <c r="G19" s="168">
        <f t="shared" si="2"/>
        <v>0.74535599249992979</v>
      </c>
      <c r="H19" s="168">
        <f t="shared" si="2"/>
        <v>0.2544056253745629</v>
      </c>
      <c r="I19" s="168">
        <f t="shared" si="2"/>
        <v>0.10488949211220143</v>
      </c>
      <c r="J19" s="168">
        <f t="shared" si="2"/>
        <v>16.771876261567577</v>
      </c>
      <c r="K19" s="168">
        <f t="shared" si="2"/>
        <v>23.554310763755232</v>
      </c>
      <c r="L19" s="168">
        <f t="shared" si="2"/>
        <v>3.3040379335998349</v>
      </c>
      <c r="M19" s="168">
        <f t="shared" si="2"/>
        <v>3.1026870075253812</v>
      </c>
      <c r="N19" s="168">
        <f t="shared" si="2"/>
        <v>3.4520525295346629</v>
      </c>
      <c r="O19" s="168">
        <f t="shared" si="2"/>
        <v>32.810906045940818</v>
      </c>
      <c r="Q19" s="49" t="s">
        <v>89</v>
      </c>
      <c r="R19" s="50"/>
      <c r="S19" s="50">
        <v>0.06</v>
      </c>
      <c r="U19" s="50"/>
      <c r="V19" s="50"/>
    </row>
    <row r="20" spans="2:22" x14ac:dyDescent="0.25">
      <c r="B20" s="28" t="s">
        <v>212</v>
      </c>
      <c r="C20" s="168">
        <f>_xlfn.STDEV.P(C3:C6)</f>
        <v>1.2247448713915889</v>
      </c>
      <c r="D20" s="168">
        <f t="shared" ref="D20:O20" si="3">_xlfn.STDEV.P(D3:D6)</f>
        <v>0.38405728739343042</v>
      </c>
      <c r="E20" s="168">
        <f t="shared" si="3"/>
        <v>5.830951894845296E-2</v>
      </c>
      <c r="F20" s="168">
        <f t="shared" si="3"/>
        <v>41.871828238088675</v>
      </c>
      <c r="G20" s="168">
        <f t="shared" si="3"/>
        <v>1.2247448713915889</v>
      </c>
      <c r="H20" s="168">
        <f t="shared" si="3"/>
        <v>0.40850336595920478</v>
      </c>
      <c r="I20" s="168">
        <f t="shared" si="3"/>
        <v>0.12148122282887984</v>
      </c>
      <c r="J20" s="168">
        <f t="shared" si="3"/>
        <v>17.847881526948793</v>
      </c>
      <c r="K20" s="168">
        <f t="shared" si="3"/>
        <v>6.5335671726859896</v>
      </c>
      <c r="L20" s="168">
        <f t="shared" si="3"/>
        <v>2.5</v>
      </c>
      <c r="M20" s="168">
        <f t="shared" si="3"/>
        <v>2.1453437952924928</v>
      </c>
      <c r="N20" s="168">
        <f t="shared" si="3"/>
        <v>2.2912878474779199</v>
      </c>
      <c r="O20" s="168">
        <f t="shared" si="3"/>
        <v>19.96246477767713</v>
      </c>
      <c r="Q20" s="49" t="s">
        <v>90</v>
      </c>
      <c r="R20" s="50"/>
      <c r="S20" s="50">
        <v>7.0000000000000007E-2</v>
      </c>
      <c r="U20" s="50"/>
      <c r="V20" s="50">
        <v>48.48</v>
      </c>
    </row>
    <row r="21" spans="2:22" x14ac:dyDescent="0.25">
      <c r="B21" s="28" t="s">
        <v>213</v>
      </c>
      <c r="C21" s="168">
        <f>_xlfn.T.TEST(C7:C12,C3:C6,2,3)</f>
        <v>0.2233273155823442</v>
      </c>
      <c r="D21" s="167">
        <f t="shared" ref="D21:O21" si="4">_xlfn.T.TEST(D7:D12,D3:D6,2,3)</f>
        <v>7.3509896160584018E-3</v>
      </c>
      <c r="E21" s="168">
        <f t="shared" si="4"/>
        <v>0.72222531794588052</v>
      </c>
      <c r="F21" s="168">
        <f t="shared" si="4"/>
        <v>0.33217781124871743</v>
      </c>
      <c r="G21" s="168">
        <f t="shared" si="4"/>
        <v>0.43816396927362999</v>
      </c>
      <c r="H21" s="168">
        <f t="shared" si="4"/>
        <v>0.50116717292883872</v>
      </c>
      <c r="I21" s="168">
        <f t="shared" si="4"/>
        <v>0.59964174821415384</v>
      </c>
      <c r="J21" s="168">
        <f t="shared" si="4"/>
        <v>0.48527091827395774</v>
      </c>
      <c r="K21" s="168">
        <f t="shared" si="4"/>
        <v>0.16557560273283983</v>
      </c>
      <c r="L21" s="168">
        <f t="shared" si="4"/>
        <v>0.64196644311148066</v>
      </c>
      <c r="M21" s="168">
        <f t="shared" si="4"/>
        <v>0.66006490959578723</v>
      </c>
      <c r="N21" s="168">
        <f t="shared" si="4"/>
        <v>1</v>
      </c>
      <c r="O21" s="168">
        <f t="shared" si="4"/>
        <v>0.24644557749192239</v>
      </c>
      <c r="Q21" s="49" t="s">
        <v>91</v>
      </c>
      <c r="R21" s="50"/>
      <c r="S21" s="50"/>
      <c r="U21" s="50"/>
      <c r="V21" s="50"/>
    </row>
    <row r="22" spans="2:22" x14ac:dyDescent="0.25"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Q22" s="49" t="s">
        <v>92</v>
      </c>
      <c r="R22" s="50"/>
      <c r="S22" s="50">
        <v>0.05</v>
      </c>
      <c r="U22" s="50"/>
      <c r="V22" s="50"/>
    </row>
    <row r="23" spans="2:22" x14ac:dyDescent="0.25"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Q23" s="49" t="s">
        <v>93</v>
      </c>
      <c r="R23" s="50"/>
      <c r="S23" s="50">
        <v>0.17</v>
      </c>
      <c r="U23" s="50"/>
      <c r="V23" s="50">
        <v>51.15</v>
      </c>
    </row>
    <row r="24" spans="2:22" x14ac:dyDescent="0.25">
      <c r="Q24" s="49" t="s">
        <v>94</v>
      </c>
      <c r="R24" s="50"/>
      <c r="S24" s="50"/>
      <c r="U24" s="50"/>
      <c r="V24" s="50"/>
    </row>
    <row r="25" spans="2:22" x14ac:dyDescent="0.25">
      <c r="Q25" s="49" t="s">
        <v>95</v>
      </c>
      <c r="R25" s="50"/>
      <c r="S25" s="50">
        <v>0.18</v>
      </c>
      <c r="U25" s="50"/>
      <c r="V25" s="50">
        <v>62.76</v>
      </c>
    </row>
    <row r="26" spans="2:22" x14ac:dyDescent="0.25">
      <c r="Q26" s="49" t="s">
        <v>96</v>
      </c>
      <c r="R26" s="50"/>
      <c r="S26" s="50">
        <v>0.05</v>
      </c>
      <c r="U26" s="50"/>
      <c r="V26" s="50"/>
    </row>
    <row r="27" spans="2:22" x14ac:dyDescent="0.25">
      <c r="Q27" s="49" t="s">
        <v>97</v>
      </c>
      <c r="R27" s="50"/>
      <c r="S27" s="50">
        <v>0.01</v>
      </c>
      <c r="U27" s="50"/>
      <c r="V27" s="50"/>
    </row>
    <row r="28" spans="2:22" x14ac:dyDescent="0.25">
      <c r="Q28" s="49" t="s">
        <v>98</v>
      </c>
      <c r="R28" s="50"/>
      <c r="S28" s="50">
        <v>0.08</v>
      </c>
      <c r="U28" s="50"/>
      <c r="V28" s="50">
        <v>38.15</v>
      </c>
    </row>
    <row r="29" spans="2:22" x14ac:dyDescent="0.25">
      <c r="Q29" s="49" t="s">
        <v>99</v>
      </c>
      <c r="R29" s="50"/>
      <c r="S29" s="50"/>
      <c r="U29" s="50"/>
      <c r="V29" s="50"/>
    </row>
    <row r="30" spans="2:22" x14ac:dyDescent="0.25">
      <c r="Q30" s="49" t="s">
        <v>100</v>
      </c>
      <c r="R30" s="50"/>
      <c r="S30" s="50"/>
      <c r="U30" s="50"/>
      <c r="V30" s="50"/>
    </row>
    <row r="31" spans="2:22" x14ac:dyDescent="0.25">
      <c r="Q31" s="49" t="s">
        <v>101</v>
      </c>
      <c r="R31" s="50"/>
      <c r="S31" s="50">
        <v>0.09</v>
      </c>
      <c r="U31" s="50"/>
      <c r="V31" s="50">
        <v>46.6</v>
      </c>
    </row>
    <row r="33" spans="17:22" x14ac:dyDescent="0.25">
      <c r="Q33" s="54" t="s">
        <v>66</v>
      </c>
      <c r="R33" s="55">
        <f>_xlfn.STDEV.P(R5:R17)</f>
        <v>3.4255474015111843E-2</v>
      </c>
      <c r="S33" s="55">
        <f>_xlfn.STDEV.P(S18:S31)</f>
        <v>5.023942674832188E-2</v>
      </c>
      <c r="T33" s="55"/>
      <c r="U33" s="55">
        <f>_xlfn.STDEV.P(U5:U17)</f>
        <v>11.07854144531469</v>
      </c>
      <c r="V33" s="55">
        <f>_xlfn.STDEV.P(V18:V31)</f>
        <v>7.3347500525466618</v>
      </c>
    </row>
    <row r="34" spans="17:22" x14ac:dyDescent="0.25">
      <c r="Q34" s="54" t="s">
        <v>65</v>
      </c>
      <c r="R34" s="55">
        <f>AVERAGE(R5:R17)</f>
        <v>9.6250000000000002E-2</v>
      </c>
      <c r="S34" s="55">
        <f>AVERAGE(S18:S31)</f>
        <v>8.4000000000000005E-2</v>
      </c>
      <c r="T34" s="55"/>
      <c r="U34" s="55">
        <f>AVERAGE(U5:U17)</f>
        <v>48.571666666666665</v>
      </c>
      <c r="V34" s="55">
        <f>AVERAGE(V18:V31)</f>
        <v>49.875</v>
      </c>
    </row>
    <row r="35" spans="17:22" x14ac:dyDescent="0.25">
      <c r="Q35" s="56" t="s">
        <v>102</v>
      </c>
      <c r="R35" s="32">
        <f>_xlfn.T.TEST(R5:R17,S18:S31,2,3)</f>
        <v>0.57097400774293594</v>
      </c>
      <c r="S35" s="32"/>
      <c r="T35" s="32"/>
      <c r="U35" s="32">
        <f>_xlfn.T.TEST(U5:U17,V18:V31,2,3)</f>
        <v>0.83145387752947308</v>
      </c>
      <c r="V35" s="32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1"/>
  <sheetViews>
    <sheetView topLeftCell="A21" zoomScale="64" zoomScaleNormal="64" workbookViewId="0">
      <selection activeCell="A56" sqref="A56"/>
    </sheetView>
  </sheetViews>
  <sheetFormatPr defaultRowHeight="15" x14ac:dyDescent="0.25"/>
  <cols>
    <col min="1" max="1" width="17.28515625" style="170" customWidth="1"/>
    <col min="2" max="2" width="12.140625" style="171" customWidth="1"/>
    <col min="3" max="4" width="8.85546875" bestFit="1" customWidth="1"/>
    <col min="6" max="7" width="8.85546875" bestFit="1" customWidth="1"/>
    <col min="9" max="10" width="8.85546875" bestFit="1" customWidth="1"/>
    <col min="12" max="13" width="8.85546875" bestFit="1" customWidth="1"/>
    <col min="15" max="16" width="8.85546875" bestFit="1" customWidth="1"/>
    <col min="18" max="19" width="8.85546875" bestFit="1" customWidth="1"/>
    <col min="21" max="22" width="8.85546875" bestFit="1" customWidth="1"/>
    <col min="24" max="25" width="8.85546875" bestFit="1" customWidth="1"/>
    <col min="26" max="26" width="6.85546875" style="187" customWidth="1"/>
  </cols>
  <sheetData>
    <row r="1" spans="1:27" ht="15.75" x14ac:dyDescent="0.25">
      <c r="A1" s="170" t="s">
        <v>227</v>
      </c>
      <c r="C1" s="172" t="s">
        <v>214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4"/>
    </row>
    <row r="2" spans="1:27" s="178" customFormat="1" x14ac:dyDescent="0.25">
      <c r="A2" s="176" t="s">
        <v>70</v>
      </c>
      <c r="B2" s="177" t="s">
        <v>175</v>
      </c>
      <c r="C2" s="178" t="s">
        <v>71</v>
      </c>
      <c r="F2" s="178" t="s">
        <v>215</v>
      </c>
      <c r="I2" s="178" t="s">
        <v>216</v>
      </c>
      <c r="L2" s="178" t="s">
        <v>72</v>
      </c>
      <c r="O2" s="178" t="s">
        <v>217</v>
      </c>
      <c r="R2" s="178" t="s">
        <v>218</v>
      </c>
      <c r="U2" s="178" t="s">
        <v>219</v>
      </c>
      <c r="X2" s="178" t="s">
        <v>220</v>
      </c>
      <c r="Z2" s="176"/>
    </row>
    <row r="3" spans="1:27" s="47" customFormat="1" x14ac:dyDescent="0.25">
      <c r="A3" s="179"/>
      <c r="B3" s="180"/>
      <c r="C3" s="47" t="s">
        <v>73</v>
      </c>
      <c r="F3" s="47" t="s">
        <v>73</v>
      </c>
      <c r="I3" s="47" t="s">
        <v>73</v>
      </c>
      <c r="L3" s="47" t="s">
        <v>73</v>
      </c>
      <c r="O3" s="47" t="s">
        <v>73</v>
      </c>
      <c r="R3" s="47" t="s">
        <v>222</v>
      </c>
      <c r="U3" s="47" t="s">
        <v>222</v>
      </c>
      <c r="X3" s="47" t="s">
        <v>222</v>
      </c>
      <c r="Z3" s="179"/>
    </row>
    <row r="4" spans="1:27" s="48" customFormat="1" x14ac:dyDescent="0.25">
      <c r="A4" s="179"/>
      <c r="B4" s="180"/>
      <c r="Z4" s="181"/>
    </row>
    <row r="5" spans="1:27" s="26" customFormat="1" x14ac:dyDescent="0.25">
      <c r="A5" s="182"/>
      <c r="B5" s="183"/>
      <c r="C5" s="26" t="s">
        <v>74</v>
      </c>
      <c r="D5" s="26" t="s">
        <v>37</v>
      </c>
      <c r="F5" s="26" t="s">
        <v>74</v>
      </c>
      <c r="G5" s="26" t="s">
        <v>37</v>
      </c>
      <c r="I5" s="26" t="s">
        <v>74</v>
      </c>
      <c r="J5" s="26" t="s">
        <v>37</v>
      </c>
      <c r="L5" s="26" t="s">
        <v>74</v>
      </c>
      <c r="M5" s="26" t="s">
        <v>37</v>
      </c>
      <c r="O5" s="26" t="s">
        <v>74</v>
      </c>
      <c r="P5" s="26" t="s">
        <v>37</v>
      </c>
      <c r="R5" s="26" t="s">
        <v>74</v>
      </c>
      <c r="S5" s="26" t="s">
        <v>37</v>
      </c>
      <c r="U5" s="26" t="s">
        <v>74</v>
      </c>
      <c r="V5" s="26" t="s">
        <v>37</v>
      </c>
      <c r="X5" s="26" t="s">
        <v>74</v>
      </c>
      <c r="Y5" s="26" t="s">
        <v>37</v>
      </c>
      <c r="Z5" s="182"/>
    </row>
    <row r="6" spans="1:27" x14ac:dyDescent="0.25">
      <c r="A6" s="184"/>
      <c r="B6" s="185"/>
      <c r="C6" s="113"/>
      <c r="D6" s="186"/>
      <c r="F6" s="113"/>
      <c r="G6" s="186"/>
      <c r="I6" s="113"/>
      <c r="J6" s="186"/>
      <c r="L6" s="113"/>
      <c r="M6" s="186"/>
      <c r="P6" s="186"/>
      <c r="S6" s="186"/>
      <c r="V6" s="186"/>
      <c r="Y6" s="186"/>
    </row>
    <row r="7" spans="1:27" x14ac:dyDescent="0.25">
      <c r="A7" s="188">
        <v>795</v>
      </c>
      <c r="B7" s="189" t="s">
        <v>197</v>
      </c>
      <c r="C7" s="113"/>
      <c r="D7" s="50">
        <v>25.66</v>
      </c>
      <c r="F7" s="113"/>
      <c r="G7" s="50">
        <v>7.81</v>
      </c>
      <c r="I7" s="113"/>
      <c r="J7" s="50">
        <v>20.89</v>
      </c>
      <c r="L7" s="113"/>
      <c r="M7" s="50">
        <v>4150.46</v>
      </c>
      <c r="P7" s="50">
        <v>252</v>
      </c>
      <c r="S7" s="50">
        <v>73.23</v>
      </c>
      <c r="V7" s="50">
        <v>76</v>
      </c>
      <c r="Y7" s="50">
        <v>116.71</v>
      </c>
      <c r="AA7" s="175"/>
    </row>
    <row r="8" spans="1:27" x14ac:dyDescent="0.25">
      <c r="A8" s="188">
        <v>797</v>
      </c>
      <c r="B8" s="185" t="s">
        <v>197</v>
      </c>
      <c r="C8" s="113"/>
      <c r="D8" s="50">
        <v>23.83</v>
      </c>
      <c r="F8" s="113"/>
      <c r="G8" s="50">
        <v>6.79</v>
      </c>
      <c r="I8" s="113"/>
      <c r="J8" s="50">
        <v>19.84</v>
      </c>
      <c r="L8" s="113"/>
      <c r="M8" s="50">
        <v>3053.98</v>
      </c>
      <c r="P8" s="50">
        <v>131.57</v>
      </c>
      <c r="S8" s="50">
        <v>65.69</v>
      </c>
      <c r="V8" s="50">
        <v>85.74</v>
      </c>
      <c r="Y8" s="50">
        <v>104.55</v>
      </c>
      <c r="AA8" s="175"/>
    </row>
    <row r="9" spans="1:27" x14ac:dyDescent="0.25">
      <c r="A9" s="188">
        <v>798</v>
      </c>
      <c r="B9" s="185" t="s">
        <v>197</v>
      </c>
      <c r="C9" s="113"/>
      <c r="D9" s="50">
        <v>20.6</v>
      </c>
      <c r="F9" s="113"/>
      <c r="G9" s="50">
        <v>9.2200000000000006</v>
      </c>
      <c r="I9" s="113"/>
      <c r="J9" s="50">
        <v>19.55</v>
      </c>
      <c r="L9" s="113"/>
      <c r="M9" s="50">
        <v>2941.12</v>
      </c>
      <c r="P9" s="50">
        <v>128.62</v>
      </c>
      <c r="S9" s="50">
        <v>77.16</v>
      </c>
      <c r="V9" s="50">
        <v>80.709999999999994</v>
      </c>
      <c r="Y9" s="50">
        <v>96.52</v>
      </c>
      <c r="AA9" s="175"/>
    </row>
    <row r="10" spans="1:27" x14ac:dyDescent="0.25">
      <c r="A10" s="184"/>
      <c r="B10" s="185"/>
      <c r="C10" s="113"/>
      <c r="D10" s="186"/>
      <c r="F10" s="113"/>
      <c r="G10" s="186"/>
      <c r="I10" s="113"/>
      <c r="J10" s="186"/>
      <c r="L10" s="113"/>
      <c r="M10" s="186"/>
      <c r="P10" s="186"/>
      <c r="S10" s="186"/>
      <c r="V10" s="186"/>
      <c r="Y10" s="186"/>
      <c r="AA10" s="175"/>
    </row>
    <row r="11" spans="1:27" x14ac:dyDescent="0.25">
      <c r="A11" s="188">
        <v>1150</v>
      </c>
      <c r="B11" s="185" t="s">
        <v>224</v>
      </c>
      <c r="C11" s="113"/>
      <c r="D11" s="50">
        <v>9.4700000000000006</v>
      </c>
      <c r="F11" s="113"/>
      <c r="G11" s="50">
        <v>3.24</v>
      </c>
      <c r="I11" s="113"/>
      <c r="J11" s="50">
        <v>9.5</v>
      </c>
      <c r="L11" s="113"/>
      <c r="M11" s="50">
        <v>1310.8</v>
      </c>
      <c r="P11" s="50">
        <v>76.040000000000006</v>
      </c>
      <c r="S11" s="50">
        <v>45.6</v>
      </c>
      <c r="V11" s="50">
        <v>37.520000000000003</v>
      </c>
      <c r="Y11" s="50">
        <v>53.3</v>
      </c>
      <c r="AA11" s="175"/>
    </row>
    <row r="12" spans="1:27" x14ac:dyDescent="0.25">
      <c r="A12" s="188">
        <v>1151</v>
      </c>
      <c r="B12" s="185" t="s">
        <v>224</v>
      </c>
      <c r="C12" s="113"/>
      <c r="D12" s="50">
        <v>22.62</v>
      </c>
      <c r="F12" s="113"/>
      <c r="G12" s="50">
        <v>6.99</v>
      </c>
      <c r="I12" s="113"/>
      <c r="J12" s="50">
        <v>34.299999999999997</v>
      </c>
      <c r="L12" s="113"/>
      <c r="M12" s="50">
        <v>4030</v>
      </c>
      <c r="P12" s="50">
        <v>251.23</v>
      </c>
      <c r="S12" s="50">
        <v>90.38</v>
      </c>
      <c r="V12" s="50">
        <v>94.24</v>
      </c>
      <c r="Y12" s="50">
        <v>120</v>
      </c>
      <c r="AA12" s="175"/>
    </row>
    <row r="13" spans="1:27" x14ac:dyDescent="0.25">
      <c r="A13" s="188">
        <v>1152</v>
      </c>
      <c r="B13" s="185" t="s">
        <v>224</v>
      </c>
      <c r="C13" s="113"/>
      <c r="D13" s="50">
        <v>17.97</v>
      </c>
      <c r="F13" s="113"/>
      <c r="G13" s="50">
        <v>5.4</v>
      </c>
      <c r="I13" s="113"/>
      <c r="J13" s="50">
        <v>21.7</v>
      </c>
      <c r="L13" s="113"/>
      <c r="M13" s="50">
        <v>2999.6</v>
      </c>
      <c r="P13" s="50">
        <v>218.14</v>
      </c>
      <c r="S13" s="50">
        <v>48.92</v>
      </c>
      <c r="V13" s="50">
        <v>42.05</v>
      </c>
      <c r="Y13" s="50">
        <v>96.58</v>
      </c>
      <c r="AA13" s="175"/>
    </row>
    <row r="14" spans="1:27" x14ac:dyDescent="0.25">
      <c r="A14" s="188">
        <v>1153</v>
      </c>
      <c r="B14" s="185" t="s">
        <v>224</v>
      </c>
      <c r="C14" s="113"/>
      <c r="D14" s="50">
        <v>26.48</v>
      </c>
      <c r="F14" s="113"/>
      <c r="G14" s="50">
        <v>6.81</v>
      </c>
      <c r="I14" s="113"/>
      <c r="J14" s="50">
        <v>30.7</v>
      </c>
      <c r="L14" s="113"/>
      <c r="M14" s="50">
        <v>4140.8999999999996</v>
      </c>
      <c r="P14" s="50">
        <v>324.66000000000003</v>
      </c>
      <c r="S14" s="50">
        <v>95.24</v>
      </c>
      <c r="V14" s="50">
        <v>82.93</v>
      </c>
      <c r="Y14" s="50">
        <v>123.89</v>
      </c>
      <c r="AA14" s="191"/>
    </row>
    <row r="15" spans="1:27" x14ac:dyDescent="0.25">
      <c r="A15" s="184"/>
      <c r="B15" s="185"/>
      <c r="D15" s="50"/>
      <c r="G15" s="50"/>
      <c r="J15" s="50"/>
      <c r="M15" s="50"/>
      <c r="P15" s="50"/>
      <c r="S15" s="50"/>
      <c r="V15" s="50"/>
      <c r="Y15" s="50"/>
      <c r="AA15" s="175"/>
    </row>
    <row r="16" spans="1:27" x14ac:dyDescent="0.25">
      <c r="A16" s="188">
        <v>1802</v>
      </c>
      <c r="B16" s="185" t="s">
        <v>224</v>
      </c>
      <c r="C16" s="186"/>
      <c r="D16">
        <v>20.89</v>
      </c>
      <c r="F16" s="186"/>
      <c r="G16" s="31">
        <v>7</v>
      </c>
      <c r="I16" s="186"/>
      <c r="J16" s="192">
        <v>27.200000000000003</v>
      </c>
      <c r="L16" s="186"/>
      <c r="M16">
        <v>3580.72</v>
      </c>
      <c r="O16" s="186"/>
      <c r="P16">
        <v>201.71</v>
      </c>
      <c r="R16" s="186"/>
      <c r="S16">
        <v>105.01</v>
      </c>
      <c r="U16" s="186"/>
      <c r="V16">
        <v>106</v>
      </c>
      <c r="X16" s="186"/>
      <c r="Y16">
        <v>150.82</v>
      </c>
      <c r="AA16" s="175"/>
    </row>
    <row r="17" spans="1:27" x14ac:dyDescent="0.25">
      <c r="A17" s="193">
        <v>1803</v>
      </c>
      <c r="B17" s="185" t="s">
        <v>224</v>
      </c>
      <c r="D17">
        <v>18.03</v>
      </c>
      <c r="G17">
        <v>6.31</v>
      </c>
      <c r="J17" s="192">
        <v>19.14</v>
      </c>
      <c r="L17" s="186"/>
      <c r="M17">
        <v>3147.97</v>
      </c>
      <c r="O17" s="186"/>
      <c r="P17">
        <v>205.26</v>
      </c>
      <c r="R17" s="186"/>
      <c r="S17">
        <v>91.01</v>
      </c>
      <c r="U17" s="186"/>
      <c r="V17">
        <v>75.7</v>
      </c>
      <c r="X17" s="186"/>
      <c r="Y17">
        <v>103.11</v>
      </c>
      <c r="AA17" s="175"/>
    </row>
    <row r="18" spans="1:27" x14ac:dyDescent="0.25">
      <c r="A18" s="194">
        <v>1828</v>
      </c>
      <c r="B18" s="185" t="s">
        <v>224</v>
      </c>
      <c r="D18">
        <v>20</v>
      </c>
      <c r="G18">
        <v>5.38</v>
      </c>
      <c r="J18" s="192">
        <v>31.6</v>
      </c>
      <c r="L18" s="186"/>
      <c r="M18">
        <v>4755.7700000000004</v>
      </c>
      <c r="O18" s="186"/>
      <c r="P18">
        <v>347.14</v>
      </c>
      <c r="R18" s="186"/>
      <c r="S18">
        <v>101.43</v>
      </c>
      <c r="U18" s="186"/>
      <c r="V18">
        <v>88.13</v>
      </c>
      <c r="X18" s="186"/>
      <c r="Y18">
        <v>183.29</v>
      </c>
      <c r="AA18" s="191"/>
    </row>
    <row r="19" spans="1:27" x14ac:dyDescent="0.25">
      <c r="A19" s="195"/>
      <c r="B19" s="185"/>
      <c r="J19" s="192"/>
      <c r="L19" s="186"/>
      <c r="O19" s="186"/>
      <c r="R19" s="186"/>
      <c r="U19" s="186"/>
      <c r="X19" s="186"/>
      <c r="AA19" s="175"/>
    </row>
    <row r="20" spans="1:27" x14ac:dyDescent="0.25">
      <c r="A20" s="194">
        <v>1830</v>
      </c>
      <c r="B20" s="185" t="s">
        <v>224</v>
      </c>
      <c r="D20">
        <v>19.489999999999998</v>
      </c>
      <c r="G20">
        <v>4</v>
      </c>
      <c r="J20" s="192">
        <v>23.3</v>
      </c>
      <c r="L20" s="186"/>
      <c r="M20">
        <v>4160.5200000000004</v>
      </c>
      <c r="O20" s="186"/>
      <c r="P20">
        <v>259.93</v>
      </c>
      <c r="R20" s="186"/>
      <c r="S20">
        <v>91.74</v>
      </c>
      <c r="U20" s="186"/>
      <c r="V20">
        <v>75.63</v>
      </c>
      <c r="X20" s="186"/>
      <c r="Y20">
        <v>143.38999999999999</v>
      </c>
      <c r="AA20" s="175"/>
    </row>
    <row r="21" spans="1:27" x14ac:dyDescent="0.25">
      <c r="A21" s="194">
        <v>1831</v>
      </c>
      <c r="B21" s="185" t="s">
        <v>224</v>
      </c>
      <c r="D21">
        <v>18.37</v>
      </c>
      <c r="G21">
        <v>3.86</v>
      </c>
      <c r="J21" s="192">
        <v>22.200000000000003</v>
      </c>
      <c r="L21" s="186"/>
      <c r="M21">
        <v>3150.86</v>
      </c>
      <c r="O21" s="186"/>
      <c r="P21">
        <v>186.77</v>
      </c>
      <c r="R21" s="186"/>
      <c r="S21">
        <v>86.22</v>
      </c>
      <c r="U21" s="186"/>
      <c r="V21">
        <v>77.19</v>
      </c>
      <c r="X21" s="186"/>
      <c r="Y21">
        <v>108.02</v>
      </c>
      <c r="AA21" s="191"/>
    </row>
    <row r="22" spans="1:27" x14ac:dyDescent="0.25">
      <c r="A22" s="195"/>
      <c r="B22" s="185"/>
      <c r="C22" s="186"/>
      <c r="F22" s="186"/>
      <c r="G22" s="31"/>
      <c r="I22" s="186"/>
      <c r="J22" s="192"/>
      <c r="L22" s="186"/>
      <c r="O22" s="186"/>
      <c r="R22" s="186"/>
      <c r="U22" s="186"/>
      <c r="X22" s="186"/>
      <c r="AA22" s="175"/>
    </row>
    <row r="23" spans="1:27" x14ac:dyDescent="0.25">
      <c r="A23" s="194">
        <v>1846</v>
      </c>
      <c r="B23" s="185" t="s">
        <v>224</v>
      </c>
      <c r="C23" s="186"/>
      <c r="D23">
        <v>22.57</v>
      </c>
      <c r="F23" s="186"/>
      <c r="G23" s="31">
        <v>5.2</v>
      </c>
      <c r="I23" s="186"/>
      <c r="J23" s="192">
        <v>29.900000000000002</v>
      </c>
      <c r="L23" s="186"/>
      <c r="M23">
        <v>4181.8</v>
      </c>
      <c r="O23" s="186"/>
      <c r="P23">
        <v>241.94</v>
      </c>
      <c r="R23" s="186"/>
      <c r="S23">
        <v>109.83</v>
      </c>
      <c r="U23" s="186"/>
      <c r="V23">
        <v>84.84</v>
      </c>
      <c r="X23" s="186"/>
      <c r="Y23">
        <v>125.09</v>
      </c>
      <c r="AA23" s="175"/>
    </row>
    <row r="24" spans="1:27" s="53" customFormat="1" x14ac:dyDescent="0.25">
      <c r="A24" s="196"/>
      <c r="B24" s="197"/>
      <c r="Z24" s="198"/>
    </row>
    <row r="25" spans="1:27" s="175" customFormat="1" x14ac:dyDescent="0.25">
      <c r="A25" s="170"/>
      <c r="B25" s="171"/>
      <c r="Z25" s="187"/>
    </row>
    <row r="26" spans="1:27" s="175" customFormat="1" x14ac:dyDescent="0.25">
      <c r="A26" s="188">
        <v>794</v>
      </c>
      <c r="B26" s="185" t="s">
        <v>197</v>
      </c>
      <c r="C26" s="190">
        <v>33.24</v>
      </c>
      <c r="D26" s="199"/>
      <c r="F26" s="190">
        <v>12.31</v>
      </c>
      <c r="G26" s="199"/>
      <c r="I26" s="190">
        <v>21.61</v>
      </c>
      <c r="J26" s="199"/>
      <c r="L26" s="190">
        <v>4566.08</v>
      </c>
      <c r="M26" s="199"/>
      <c r="O26" s="190">
        <v>190.26</v>
      </c>
      <c r="R26" s="190">
        <v>123.93</v>
      </c>
      <c r="U26" s="190">
        <v>115.95</v>
      </c>
      <c r="X26" s="190">
        <v>148.05000000000001</v>
      </c>
      <c r="Z26" s="187"/>
    </row>
    <row r="27" spans="1:27" x14ac:dyDescent="0.25">
      <c r="A27" s="188">
        <v>796</v>
      </c>
      <c r="B27" s="185" t="s">
        <v>197</v>
      </c>
      <c r="C27" s="50">
        <v>23.23</v>
      </c>
      <c r="D27" s="113"/>
      <c r="F27" s="50">
        <v>14.73</v>
      </c>
      <c r="G27" s="113"/>
      <c r="I27" s="50">
        <v>20.81</v>
      </c>
      <c r="J27" s="113"/>
      <c r="L27" s="50">
        <v>2907.41</v>
      </c>
      <c r="M27" s="113"/>
      <c r="O27" s="50">
        <v>107.21</v>
      </c>
      <c r="R27" s="50">
        <v>111.91</v>
      </c>
      <c r="U27" s="50">
        <v>131.54</v>
      </c>
      <c r="X27" s="50">
        <v>85.77</v>
      </c>
      <c r="AA27" s="175"/>
    </row>
    <row r="28" spans="1:27" x14ac:dyDescent="0.25">
      <c r="A28" s="188">
        <v>799</v>
      </c>
      <c r="B28" s="185" t="s">
        <v>197</v>
      </c>
      <c r="C28" s="50">
        <v>32.75</v>
      </c>
      <c r="F28" s="50">
        <v>12.68</v>
      </c>
      <c r="I28" s="50">
        <v>21.4</v>
      </c>
      <c r="L28" s="50">
        <v>4141.5200000000004</v>
      </c>
      <c r="O28" s="50">
        <v>301.70999999999998</v>
      </c>
      <c r="R28" s="50">
        <v>106.71</v>
      </c>
      <c r="U28" s="50">
        <v>109.78</v>
      </c>
      <c r="X28" s="50">
        <v>138.54</v>
      </c>
      <c r="AA28" s="175"/>
    </row>
    <row r="29" spans="1:27" ht="17.100000000000001" customHeight="1" x14ac:dyDescent="0.25">
      <c r="A29" s="188">
        <v>1154</v>
      </c>
      <c r="B29" s="185" t="s">
        <v>197</v>
      </c>
      <c r="C29" s="50">
        <v>24.6</v>
      </c>
      <c r="F29" s="50">
        <v>4.6100000000000003</v>
      </c>
      <c r="I29" s="50">
        <v>38.1</v>
      </c>
      <c r="L29" s="50">
        <v>5693.1</v>
      </c>
      <c r="O29" s="50">
        <v>342.76</v>
      </c>
      <c r="R29" s="50">
        <v>80.3</v>
      </c>
      <c r="U29" s="50">
        <v>86.71</v>
      </c>
      <c r="X29" s="50">
        <v>133.49</v>
      </c>
      <c r="AA29" s="175"/>
    </row>
    <row r="30" spans="1:27" x14ac:dyDescent="0.25">
      <c r="A30" s="188">
        <v>1155</v>
      </c>
      <c r="B30" s="185" t="s">
        <v>197</v>
      </c>
      <c r="C30" s="50">
        <v>8.91</v>
      </c>
      <c r="F30" s="50">
        <v>3.71</v>
      </c>
      <c r="I30" s="50">
        <v>37.200000000000003</v>
      </c>
      <c r="L30" s="50">
        <v>6455.4</v>
      </c>
      <c r="O30" s="50">
        <v>68.61</v>
      </c>
      <c r="R30" s="50">
        <v>85.9</v>
      </c>
      <c r="U30" s="50">
        <v>80.959999999999994</v>
      </c>
      <c r="X30" s="50">
        <v>123.48</v>
      </c>
      <c r="AA30" s="175"/>
    </row>
    <row r="31" spans="1:27" x14ac:dyDescent="0.25">
      <c r="A31" s="188">
        <v>1388</v>
      </c>
      <c r="B31" s="185" t="s">
        <v>224</v>
      </c>
      <c r="C31" s="50">
        <v>20.25</v>
      </c>
      <c r="F31" s="50">
        <v>4.46</v>
      </c>
      <c r="I31" s="50">
        <v>25.4</v>
      </c>
      <c r="L31" s="50">
        <v>3611.2</v>
      </c>
      <c r="O31" s="50">
        <v>217.3</v>
      </c>
      <c r="R31" s="50">
        <v>71.709999999999994</v>
      </c>
      <c r="U31" s="50">
        <v>63.37</v>
      </c>
      <c r="X31" s="50">
        <v>105.72</v>
      </c>
      <c r="AA31" s="175"/>
    </row>
    <row r="32" spans="1:27" x14ac:dyDescent="0.25">
      <c r="A32" s="188">
        <v>1390</v>
      </c>
      <c r="B32" s="185" t="s">
        <v>224</v>
      </c>
      <c r="C32" s="50">
        <v>18.64</v>
      </c>
      <c r="F32" s="50">
        <v>6.84</v>
      </c>
      <c r="I32" s="50">
        <v>34.85</v>
      </c>
      <c r="L32" s="50">
        <v>4015.15</v>
      </c>
      <c r="O32" s="50">
        <v>204.57</v>
      </c>
      <c r="R32" s="50">
        <v>102.51</v>
      </c>
      <c r="U32" s="50">
        <v>85.43</v>
      </c>
      <c r="X32" s="50">
        <v>112.94</v>
      </c>
      <c r="AA32" s="175"/>
    </row>
    <row r="33" spans="1:27" x14ac:dyDescent="0.25">
      <c r="A33" s="188">
        <v>1391</v>
      </c>
      <c r="B33" s="185" t="s">
        <v>224</v>
      </c>
      <c r="C33" s="50">
        <v>21.62</v>
      </c>
      <c r="F33" s="50">
        <v>9.6</v>
      </c>
      <c r="I33" s="50">
        <v>32.75</v>
      </c>
      <c r="L33" s="50">
        <v>4225.82</v>
      </c>
      <c r="O33" s="50">
        <v>258.64</v>
      </c>
      <c r="R33" s="50">
        <v>111.42</v>
      </c>
      <c r="U33" s="50">
        <v>89.07</v>
      </c>
      <c r="X33" s="50">
        <v>117.05</v>
      </c>
      <c r="AA33" s="175"/>
    </row>
    <row r="34" spans="1:27" x14ac:dyDescent="0.25">
      <c r="A34" s="188">
        <v>1392</v>
      </c>
      <c r="B34" s="185" t="s">
        <v>224</v>
      </c>
      <c r="C34" s="50">
        <v>22.13</v>
      </c>
      <c r="F34" s="50">
        <v>13.13</v>
      </c>
      <c r="I34" s="50">
        <v>26.6</v>
      </c>
      <c r="L34" s="50">
        <v>3571.44</v>
      </c>
      <c r="O34" s="50">
        <v>158.49</v>
      </c>
      <c r="R34" s="50">
        <v>119.22</v>
      </c>
      <c r="U34" s="50">
        <v>94.87</v>
      </c>
      <c r="X34" s="50">
        <v>97.07</v>
      </c>
      <c r="AA34" s="175"/>
    </row>
    <row r="35" spans="1:27" s="165" customFormat="1" x14ac:dyDescent="0.25">
      <c r="A35" s="193">
        <v>1801</v>
      </c>
      <c r="B35" s="185" t="s">
        <v>224</v>
      </c>
      <c r="C35">
        <v>24.82</v>
      </c>
      <c r="F35">
        <v>4.2300000000000004</v>
      </c>
      <c r="I35" s="192">
        <v>41.3</v>
      </c>
      <c r="L35" s="169">
        <v>5653.7</v>
      </c>
      <c r="O35" s="192">
        <v>336.5</v>
      </c>
      <c r="R35">
        <v>69.27</v>
      </c>
      <c r="U35">
        <v>65.56</v>
      </c>
      <c r="X35">
        <v>171.62</v>
      </c>
      <c r="Z35" s="200"/>
      <c r="AA35" s="201"/>
    </row>
    <row r="36" spans="1:27" x14ac:dyDescent="0.25">
      <c r="A36" s="202">
        <v>1827</v>
      </c>
      <c r="B36" s="185" t="s">
        <v>224</v>
      </c>
      <c r="C36">
        <v>16.274999999999999</v>
      </c>
      <c r="F36">
        <v>5.165</v>
      </c>
      <c r="I36">
        <v>26.5</v>
      </c>
      <c r="L36">
        <v>3962.105</v>
      </c>
      <c r="O36">
        <v>213.82</v>
      </c>
      <c r="R36">
        <v>71.954999999999998</v>
      </c>
      <c r="U36">
        <v>76.875</v>
      </c>
      <c r="X36">
        <v>147.965</v>
      </c>
      <c r="AA36" s="175"/>
    </row>
    <row r="37" spans="1:27" x14ac:dyDescent="0.25">
      <c r="A37" s="202">
        <v>1844</v>
      </c>
      <c r="B37" s="185" t="s">
        <v>224</v>
      </c>
      <c r="C37">
        <v>22.42</v>
      </c>
      <c r="F37">
        <v>4.41</v>
      </c>
      <c r="I37">
        <v>32.200000000000003</v>
      </c>
      <c r="L37">
        <v>3669.43</v>
      </c>
      <c r="O37">
        <v>241.16</v>
      </c>
      <c r="R37">
        <v>73.09</v>
      </c>
      <c r="U37">
        <v>74.760000000000005</v>
      </c>
      <c r="X37">
        <v>146.36000000000001</v>
      </c>
      <c r="AA37" s="175"/>
    </row>
    <row r="38" spans="1:27" x14ac:dyDescent="0.25">
      <c r="A38" s="202">
        <v>1845</v>
      </c>
      <c r="B38" s="185" t="s">
        <v>224</v>
      </c>
      <c r="C38">
        <v>14.8</v>
      </c>
      <c r="F38">
        <v>6.02</v>
      </c>
      <c r="I38">
        <v>22.1</v>
      </c>
      <c r="L38">
        <v>2797.02</v>
      </c>
      <c r="O38">
        <v>140.85</v>
      </c>
      <c r="R38">
        <v>57.84</v>
      </c>
      <c r="U38">
        <v>64.569999999999993</v>
      </c>
      <c r="X38">
        <v>100.02</v>
      </c>
      <c r="AA38" s="175"/>
    </row>
    <row r="39" spans="1:27" x14ac:dyDescent="0.25">
      <c r="A39" s="202">
        <v>1847</v>
      </c>
      <c r="B39" s="185" t="s">
        <v>224</v>
      </c>
      <c r="C39">
        <v>14.63</v>
      </c>
      <c r="F39">
        <v>2.25</v>
      </c>
      <c r="I39">
        <v>20</v>
      </c>
      <c r="L39">
        <v>2198.33</v>
      </c>
      <c r="O39">
        <v>130.38</v>
      </c>
      <c r="R39">
        <v>43.82</v>
      </c>
      <c r="U39">
        <v>47.86</v>
      </c>
      <c r="X39">
        <v>84.2</v>
      </c>
      <c r="AA39" s="175"/>
    </row>
    <row r="40" spans="1:27" x14ac:dyDescent="0.25">
      <c r="AA40" s="175"/>
    </row>
    <row r="43" spans="1:27" x14ac:dyDescent="0.25">
      <c r="C43" s="203"/>
      <c r="D43" s="113"/>
      <c r="E43" s="113"/>
    </row>
    <row r="44" spans="1:27" x14ac:dyDescent="0.25">
      <c r="C44" s="203"/>
      <c r="D44" s="115"/>
      <c r="E44" s="113"/>
    </row>
    <row r="45" spans="1:27" x14ac:dyDescent="0.25">
      <c r="C45" s="203"/>
      <c r="D45" s="113"/>
      <c r="E45" s="113"/>
    </row>
    <row r="47" spans="1:27" s="83" customFormat="1" x14ac:dyDescent="0.25">
      <c r="A47" s="204" t="s">
        <v>65</v>
      </c>
      <c r="B47" s="205"/>
      <c r="C47" s="83">
        <f>AVERAGE(C26:C39)</f>
        <v>21.308214285714286</v>
      </c>
      <c r="D47" s="83">
        <f>AVERAGE(D7:D23)</f>
        <v>20.46</v>
      </c>
      <c r="F47" s="83">
        <f>AVERAGE(F26:F39)</f>
        <v>7.4389285714285709</v>
      </c>
      <c r="G47" s="83">
        <f>AVERAGE(G7:G23)</f>
        <v>6.0007692307692313</v>
      </c>
      <c r="I47" s="83">
        <f>AVERAGE(I26:I39)</f>
        <v>28.630000000000003</v>
      </c>
      <c r="J47" s="83">
        <f>AVERAGE(J7:J23)</f>
        <v>23.832307692307687</v>
      </c>
      <c r="L47" s="83">
        <f>AVERAGE(L26:L39)</f>
        <v>4104.8360714285718</v>
      </c>
      <c r="M47" s="83">
        <f>AVERAGE(M7:M23)</f>
        <v>3508.0384615384628</v>
      </c>
      <c r="O47" s="83">
        <f>AVERAGE(O26:O39)</f>
        <v>208.01857142857145</v>
      </c>
      <c r="P47" s="83">
        <f>AVERAGE(P7:P23)</f>
        <v>217.30846153846153</v>
      </c>
      <c r="R47" s="83">
        <f>AVERAGE(R26:R39)</f>
        <v>87.827499999999986</v>
      </c>
      <c r="S47" s="83">
        <f>AVERAGE(S7:S23)</f>
        <v>83.189230769230775</v>
      </c>
      <c r="U47" s="83">
        <f>AVERAGE(U26:U39)</f>
        <v>84.80749999999999</v>
      </c>
      <c r="V47" s="83">
        <f>AVERAGE(V7:V23)</f>
        <v>77.436923076923094</v>
      </c>
      <c r="X47" s="83">
        <f>AVERAGE(X26:X39)</f>
        <v>122.30535714285713</v>
      </c>
      <c r="Y47" s="83">
        <f>AVERAGE(Y7:Y23)</f>
        <v>117.32846153846153</v>
      </c>
      <c r="Z47" s="206"/>
    </row>
    <row r="48" spans="1:27" s="83" customFormat="1" x14ac:dyDescent="0.25">
      <c r="A48" s="204" t="s">
        <v>66</v>
      </c>
      <c r="B48" s="205"/>
      <c r="C48" s="83">
        <f>_xlfn.STDEV.P(C26:C39)</f>
        <v>6.4164736663703765</v>
      </c>
      <c r="D48" s="83">
        <f>_xlfn.STDEV.P(D6:D23)</f>
        <v>4.1358210049052415</v>
      </c>
      <c r="F48" s="83">
        <f>_xlfn.STDEV.P(F26:F39)</f>
        <v>4.0190227039540325</v>
      </c>
      <c r="G48" s="83">
        <f>_xlfn.STDEV.P(G6:G23)</f>
        <v>1.631009416274577</v>
      </c>
      <c r="I48" s="83">
        <f>_xlfn.STDEV.P(I26:I39)</f>
        <v>7.0253449330670721</v>
      </c>
      <c r="J48" s="83">
        <f>_xlfn.STDEV.P(J6:J23)</f>
        <v>6.4634726958455637</v>
      </c>
      <c r="L48" s="83">
        <f>_xlfn.STDEV.P(L26:L39)</f>
        <v>1140.1942488769432</v>
      </c>
      <c r="M48" s="83">
        <f>_xlfn.STDEV.P(M6:M23)</f>
        <v>850.27707155550797</v>
      </c>
      <c r="O48" s="83">
        <f>_xlfn.STDEV.P(O26:O39)</f>
        <v>80.239961620232137</v>
      </c>
      <c r="P48" s="83">
        <f>_xlfn.STDEV.P(P6:P23)</f>
        <v>73.198011095946939</v>
      </c>
      <c r="R48" s="83">
        <f>_xlfn.STDEV.P(R26:R39)</f>
        <v>23.855443430169153</v>
      </c>
      <c r="S48" s="83">
        <f>_xlfn.STDEV.P(S6:S23)</f>
        <v>19.390892970090732</v>
      </c>
      <c r="U48" s="83">
        <f>_xlfn.STDEV.P(U26:U39)</f>
        <v>21.850505612816281</v>
      </c>
      <c r="V48" s="83">
        <f>_xlfn.STDEV.P(V6:V23)</f>
        <v>18.040916906860197</v>
      </c>
      <c r="X48" s="83">
        <f>_xlfn.STDEV.P(X26:X39)</f>
        <v>25.400389652824369</v>
      </c>
      <c r="Y48" s="83">
        <f>_xlfn.STDEV.P(Y6:Y23)</f>
        <v>29.971604727488813</v>
      </c>
      <c r="Z48" s="206"/>
    </row>
    <row r="49" spans="1:38" s="211" customFormat="1" x14ac:dyDescent="0.25">
      <c r="A49" s="207" t="s">
        <v>125</v>
      </c>
      <c r="B49" s="208"/>
      <c r="C49" s="209">
        <f>_xlfn.T.TEST(C26:C39,D7:D23,2,3)</f>
        <v>0.69598885253256182</v>
      </c>
      <c r="D49" s="210"/>
      <c r="E49" s="210"/>
      <c r="F49" s="209">
        <f>_xlfn.T.TEST(F26:F39,G7:G23,2,3)</f>
        <v>0.25054933812723518</v>
      </c>
      <c r="I49" s="209">
        <f>_xlfn.T.TEST(I26:I39,J7:J23,2,3)</f>
        <v>8.7504950607063717E-2</v>
      </c>
      <c r="L49" s="209">
        <f>_xlfn.T.TEST(L26:L39,M7:M23,2,3)</f>
        <v>0.14905556190343952</v>
      </c>
      <c r="O49" s="209">
        <f>_xlfn.T.TEST(O26:O39,P7:P23,2,3)</f>
        <v>0.76460861468825991</v>
      </c>
      <c r="R49" s="209">
        <f>_xlfn.T.TEST(R26:R39,S7:S23,2,3)</f>
        <v>0.59732113009762755</v>
      </c>
      <c r="U49" s="209">
        <f>_xlfn.T.TEST(U26:U39,V7:V23,2,3)</f>
        <v>0.36523936582135197</v>
      </c>
      <c r="X49" s="209">
        <f>_xlfn.T.TEST(X26:X39,Y7:Y23,2,3)</f>
        <v>0.65961631729377035</v>
      </c>
      <c r="Z49" s="212"/>
    </row>
    <row r="50" spans="1:38" x14ac:dyDescent="0.25">
      <c r="C50" s="203"/>
      <c r="D50" s="113"/>
      <c r="E50" s="115"/>
    </row>
    <row r="51" spans="1:38" x14ac:dyDescent="0.25">
      <c r="A51" s="170" t="s">
        <v>225</v>
      </c>
      <c r="C51" s="203" t="str">
        <f>IF(C49&lt;0.05,"yes","no")</f>
        <v>no</v>
      </c>
      <c r="D51" s="113"/>
      <c r="E51" s="115"/>
      <c r="F51" s="203" t="str">
        <f>IF(F49&lt;0.05,"yes","no")</f>
        <v>no</v>
      </c>
      <c r="I51" s="203" t="str">
        <f>IF(I49&lt;0.05,"yes","no")</f>
        <v>no</v>
      </c>
      <c r="L51" s="203" t="str">
        <f>IF(L49&lt;0.05,"yes","no")</f>
        <v>no</v>
      </c>
      <c r="O51" s="203" t="str">
        <f>IF(O49&lt;0.05,"yes","no")</f>
        <v>no</v>
      </c>
      <c r="R51" s="203" t="str">
        <f>IF(R49&lt;0.05,"yes","no")</f>
        <v>no</v>
      </c>
      <c r="U51" s="203" t="str">
        <f>IF(U49&lt;0.05,"yes","no")</f>
        <v>no</v>
      </c>
      <c r="X51" s="203" t="str">
        <f>IF(X49&lt;0.05,"yes","no")</f>
        <v>no</v>
      </c>
    </row>
    <row r="52" spans="1:38" x14ac:dyDescent="0.25">
      <c r="C52" s="203"/>
      <c r="D52" s="113"/>
      <c r="E52" s="115"/>
    </row>
    <row r="53" spans="1:38" x14ac:dyDescent="0.25">
      <c r="C53" s="203"/>
      <c r="D53" s="113"/>
      <c r="E53" s="115"/>
    </row>
    <row r="54" spans="1:38" x14ac:dyDescent="0.25">
      <c r="C54" s="203"/>
      <c r="D54" s="113"/>
      <c r="E54" s="115"/>
    </row>
    <row r="55" spans="1:38" x14ac:dyDescent="0.25">
      <c r="C55" s="203"/>
      <c r="D55" s="113"/>
      <c r="E55" s="113"/>
    </row>
    <row r="56" spans="1:38" s="87" customFormat="1" x14ac:dyDescent="0.25">
      <c r="A56" s="28" t="s">
        <v>228</v>
      </c>
      <c r="B56" s="88"/>
      <c r="C56" s="213"/>
      <c r="D56" s="214"/>
      <c r="E56" s="214"/>
      <c r="Z56" s="215"/>
    </row>
    <row r="57" spans="1:38" s="87" customFormat="1" x14ac:dyDescent="0.25">
      <c r="A57" s="216" t="s">
        <v>70</v>
      </c>
      <c r="B57" s="178" t="s">
        <v>71</v>
      </c>
      <c r="C57" s="178"/>
      <c r="D57" s="178"/>
      <c r="E57" s="178" t="s">
        <v>215</v>
      </c>
      <c r="F57" s="178"/>
      <c r="G57" s="178"/>
      <c r="H57" s="178" t="s">
        <v>216</v>
      </c>
      <c r="I57" s="178"/>
      <c r="J57" s="178"/>
      <c r="K57" s="178" t="s">
        <v>72</v>
      </c>
      <c r="L57" s="178"/>
      <c r="M57" s="178"/>
      <c r="N57" s="178" t="s">
        <v>217</v>
      </c>
      <c r="O57" s="178"/>
      <c r="P57" s="178"/>
      <c r="Q57" s="178" t="s">
        <v>218</v>
      </c>
      <c r="R57" s="178"/>
      <c r="S57" s="178"/>
      <c r="T57" s="178" t="s">
        <v>219</v>
      </c>
      <c r="U57" s="178"/>
      <c r="V57" s="178"/>
      <c r="W57" s="178" t="s">
        <v>220</v>
      </c>
      <c r="X57" s="178"/>
      <c r="Y57" s="178"/>
      <c r="Z57" s="178" t="s">
        <v>221</v>
      </c>
      <c r="AA57" s="178"/>
      <c r="AB57" s="178" t="s">
        <v>229</v>
      </c>
      <c r="AC57" s="178"/>
      <c r="AD57" s="178"/>
      <c r="AE57" s="178" t="s">
        <v>230</v>
      </c>
      <c r="AF57" s="178"/>
      <c r="AG57" s="178"/>
      <c r="AH57" s="178" t="s">
        <v>231</v>
      </c>
      <c r="AI57" s="178"/>
      <c r="AJ57" s="178"/>
      <c r="AK57" s="178" t="s">
        <v>232</v>
      </c>
      <c r="AL57" s="178"/>
    </row>
    <row r="58" spans="1:38" s="87" customFormat="1" x14ac:dyDescent="0.25">
      <c r="A58" s="217"/>
      <c r="B58" s="47" t="s">
        <v>73</v>
      </c>
      <c r="C58" s="47"/>
      <c r="D58" s="47"/>
      <c r="E58" s="47" t="s">
        <v>73</v>
      </c>
      <c r="F58" s="47"/>
      <c r="G58" s="47"/>
      <c r="H58" s="47" t="s">
        <v>73</v>
      </c>
      <c r="I58" s="47"/>
      <c r="J58" s="47"/>
      <c r="K58" s="47" t="s">
        <v>73</v>
      </c>
      <c r="L58" s="47"/>
      <c r="M58" s="47"/>
      <c r="N58" s="47" t="s">
        <v>73</v>
      </c>
      <c r="O58" s="47"/>
      <c r="P58" s="47"/>
      <c r="Q58" s="47" t="s">
        <v>222</v>
      </c>
      <c r="R58" s="47"/>
      <c r="S58" s="47"/>
      <c r="T58" s="47" t="s">
        <v>222</v>
      </c>
      <c r="U58" s="47"/>
      <c r="V58" s="47"/>
      <c r="W58" s="47" t="s">
        <v>222</v>
      </c>
      <c r="X58" s="47"/>
      <c r="Y58" s="47"/>
      <c r="Z58" s="47" t="s">
        <v>223</v>
      </c>
      <c r="AA58" s="47"/>
      <c r="AB58" s="47" t="s">
        <v>233</v>
      </c>
      <c r="AC58" s="47"/>
      <c r="AD58" s="47"/>
      <c r="AE58" s="47" t="s">
        <v>233</v>
      </c>
      <c r="AF58" s="47"/>
      <c r="AG58" s="47"/>
      <c r="AH58" s="47" t="s">
        <v>233</v>
      </c>
      <c r="AI58" s="47"/>
      <c r="AJ58" s="47"/>
      <c r="AK58" s="47" t="s">
        <v>233</v>
      </c>
      <c r="AL58" s="47"/>
    </row>
    <row r="59" spans="1:38" s="87" customFormat="1" x14ac:dyDescent="0.25">
      <c r="A59" s="217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</row>
    <row r="60" spans="1:38" s="87" customFormat="1" x14ac:dyDescent="0.25">
      <c r="A60" s="218"/>
      <c r="B60" s="27" t="s">
        <v>74</v>
      </c>
      <c r="C60" s="27" t="s">
        <v>37</v>
      </c>
      <c r="D60" s="27"/>
      <c r="E60" s="27" t="s">
        <v>74</v>
      </c>
      <c r="F60" s="27" t="s">
        <v>37</v>
      </c>
      <c r="G60" s="27"/>
      <c r="H60" s="27" t="s">
        <v>74</v>
      </c>
      <c r="I60" s="27" t="s">
        <v>37</v>
      </c>
      <c r="J60" s="27"/>
      <c r="K60" s="27" t="s">
        <v>74</v>
      </c>
      <c r="L60" s="27" t="s">
        <v>37</v>
      </c>
      <c r="M60" s="27"/>
      <c r="N60" s="27" t="s">
        <v>74</v>
      </c>
      <c r="O60" s="27" t="s">
        <v>37</v>
      </c>
      <c r="P60" s="27"/>
      <c r="Q60" s="27" t="s">
        <v>74</v>
      </c>
      <c r="R60" s="27" t="s">
        <v>37</v>
      </c>
      <c r="S60" s="27"/>
      <c r="T60" s="27" t="s">
        <v>74</v>
      </c>
      <c r="U60" s="27" t="s">
        <v>37</v>
      </c>
      <c r="V60" s="27"/>
      <c r="W60" s="27" t="s">
        <v>74</v>
      </c>
      <c r="X60" s="27" t="s">
        <v>37</v>
      </c>
      <c r="Y60" s="27"/>
      <c r="Z60" s="27"/>
      <c r="AA60" s="27"/>
      <c r="AB60" s="27" t="s">
        <v>74</v>
      </c>
      <c r="AC60" s="27" t="s">
        <v>37</v>
      </c>
      <c r="AD60" s="27"/>
      <c r="AE60" s="27" t="s">
        <v>74</v>
      </c>
      <c r="AF60" s="27" t="s">
        <v>37</v>
      </c>
      <c r="AG60" s="27"/>
      <c r="AH60" s="27" t="s">
        <v>74</v>
      </c>
      <c r="AI60" s="27" t="s">
        <v>37</v>
      </c>
      <c r="AJ60" s="27"/>
      <c r="AK60" s="27" t="s">
        <v>74</v>
      </c>
      <c r="AL60" s="27" t="s">
        <v>37</v>
      </c>
    </row>
    <row r="61" spans="1:38" s="87" customFormat="1" x14ac:dyDescent="0.25">
      <c r="A61" s="203" t="s">
        <v>234</v>
      </c>
      <c r="B61" s="113">
        <v>26.3</v>
      </c>
      <c r="C61" s="115"/>
      <c r="D61"/>
      <c r="E61" s="113">
        <v>17.8</v>
      </c>
      <c r="F61" s="115"/>
      <c r="G61"/>
      <c r="H61" s="113">
        <v>51.6</v>
      </c>
      <c r="I61" s="115"/>
      <c r="J61"/>
      <c r="K61" s="113">
        <v>4536</v>
      </c>
      <c r="L61" s="115"/>
      <c r="M61"/>
      <c r="N61" s="113">
        <v>114.4</v>
      </c>
      <c r="O61" s="115"/>
      <c r="P61"/>
      <c r="Q61" s="113">
        <v>105.2</v>
      </c>
      <c r="R61" s="115"/>
      <c r="S61"/>
      <c r="T61" s="113">
        <v>101.5</v>
      </c>
      <c r="U61" s="115"/>
      <c r="V61"/>
      <c r="W61" s="113">
        <v>153.4</v>
      </c>
      <c r="X61" s="115"/>
      <c r="Y61" s="115"/>
      <c r="Z61" s="111">
        <v>1500</v>
      </c>
      <c r="AA61"/>
      <c r="AB61" s="113">
        <f>(Q61/1000)*$Z61</f>
        <v>157.80000000000001</v>
      </c>
      <c r="AC61" s="113"/>
      <c r="AD61"/>
      <c r="AE61" s="113">
        <f>(T61/1000)*$Z61</f>
        <v>152.25</v>
      </c>
      <c r="AF61" s="113"/>
      <c r="AG61"/>
      <c r="AH61" s="113">
        <f>(W61/1000)*$Z61</f>
        <v>230.10000000000002</v>
      </c>
      <c r="AI61" s="113"/>
      <c r="AJ61"/>
      <c r="AK61" s="113">
        <f>(K61/1000)*$Z61</f>
        <v>6803.9999999999991</v>
      </c>
      <c r="AL61"/>
    </row>
    <row r="62" spans="1:38" s="87" customFormat="1" x14ac:dyDescent="0.25">
      <c r="A62" s="203" t="s">
        <v>235</v>
      </c>
      <c r="B62" s="113">
        <v>29.8</v>
      </c>
      <c r="C62" s="113"/>
      <c r="D62"/>
      <c r="E62" s="113">
        <v>27.7</v>
      </c>
      <c r="F62" s="113"/>
      <c r="G62"/>
      <c r="H62" s="113">
        <v>21.4</v>
      </c>
      <c r="I62" s="113"/>
      <c r="J62"/>
      <c r="K62" s="113">
        <v>4392</v>
      </c>
      <c r="L62" s="113"/>
      <c r="M62"/>
      <c r="N62" s="113">
        <v>201.4</v>
      </c>
      <c r="O62" s="113"/>
      <c r="P62"/>
      <c r="Q62" s="113">
        <v>111.9</v>
      </c>
      <c r="R62" s="113"/>
      <c r="S62"/>
      <c r="T62" s="113">
        <v>92.2</v>
      </c>
      <c r="U62" s="113"/>
      <c r="V62"/>
      <c r="W62" s="113">
        <v>140.1</v>
      </c>
      <c r="X62" s="113"/>
      <c r="Y62" s="113"/>
      <c r="Z62" s="111">
        <v>800</v>
      </c>
      <c r="AA62"/>
      <c r="AB62" s="113">
        <f t="shared" ref="AB62:AB71" si="0">(Q62/1000)*$Z62</f>
        <v>89.52</v>
      </c>
      <c r="AC62" s="113"/>
      <c r="AD62"/>
      <c r="AE62" s="113">
        <f t="shared" ref="AE62:AE71" si="1">(T62/1000)*$Z62</f>
        <v>73.760000000000005</v>
      </c>
      <c r="AF62" s="113"/>
      <c r="AG62"/>
      <c r="AH62" s="113">
        <f t="shared" ref="AH62:AH71" si="2">(W62/1000)*$Z62</f>
        <v>112.08</v>
      </c>
      <c r="AI62" s="113"/>
      <c r="AJ62"/>
      <c r="AK62" s="113">
        <f t="shared" ref="AK62:AK71" si="3">(K62/1000)*$Z62</f>
        <v>3513.6000000000004</v>
      </c>
      <c r="AL62"/>
    </row>
    <row r="63" spans="1:38" s="87" customFormat="1" x14ac:dyDescent="0.25">
      <c r="A63" s="203" t="s">
        <v>236</v>
      </c>
      <c r="B63" s="113">
        <v>43.6</v>
      </c>
      <c r="C63"/>
      <c r="D63"/>
      <c r="E63" s="113">
        <v>19.600000000000001</v>
      </c>
      <c r="F63"/>
      <c r="G63"/>
      <c r="H63" s="113">
        <v>22.3</v>
      </c>
      <c r="I63"/>
      <c r="J63"/>
      <c r="K63" s="113">
        <v>5502</v>
      </c>
      <c r="L63"/>
      <c r="M63"/>
      <c r="N63" s="113">
        <v>345.1</v>
      </c>
      <c r="O63"/>
      <c r="P63"/>
      <c r="Q63" s="113">
        <v>150.6</v>
      </c>
      <c r="R63"/>
      <c r="S63"/>
      <c r="T63" s="113">
        <v>151</v>
      </c>
      <c r="U63"/>
      <c r="V63"/>
      <c r="W63" s="113">
        <v>137.1</v>
      </c>
      <c r="X63"/>
      <c r="Y63"/>
      <c r="Z63" s="111">
        <v>600</v>
      </c>
      <c r="AA63"/>
      <c r="AB63" s="113">
        <f t="shared" si="0"/>
        <v>90.359999999999985</v>
      </c>
      <c r="AC63" s="113"/>
      <c r="AD63"/>
      <c r="AE63" s="113">
        <f t="shared" si="1"/>
        <v>90.6</v>
      </c>
      <c r="AF63" s="113"/>
      <c r="AG63"/>
      <c r="AH63" s="113">
        <f t="shared" si="2"/>
        <v>82.26</v>
      </c>
      <c r="AI63" s="113"/>
      <c r="AJ63"/>
      <c r="AK63" s="113">
        <f t="shared" si="3"/>
        <v>3301.2</v>
      </c>
      <c r="AL63"/>
    </row>
    <row r="64" spans="1:38" s="87" customFormat="1" x14ac:dyDescent="0.25">
      <c r="A64" s="203" t="s">
        <v>237</v>
      </c>
      <c r="B64" s="113">
        <v>51.9</v>
      </c>
      <c r="C64"/>
      <c r="D64"/>
      <c r="E64" s="113">
        <v>34.5</v>
      </c>
      <c r="F64"/>
      <c r="G64"/>
      <c r="H64" s="113">
        <v>22.2</v>
      </c>
      <c r="I64"/>
      <c r="J64"/>
      <c r="K64" s="113">
        <v>6873</v>
      </c>
      <c r="L64"/>
      <c r="M64"/>
      <c r="N64" s="113">
        <v>346.6</v>
      </c>
      <c r="O64"/>
      <c r="P64"/>
      <c r="Q64" s="113">
        <v>180</v>
      </c>
      <c r="R64"/>
      <c r="S64"/>
      <c r="T64" s="113">
        <v>154.4</v>
      </c>
      <c r="U64"/>
      <c r="V64"/>
      <c r="W64" s="113">
        <v>181.4</v>
      </c>
      <c r="X64"/>
      <c r="Y64"/>
      <c r="Z64" s="219">
        <v>280</v>
      </c>
      <c r="AA64"/>
      <c r="AB64" s="113">
        <f t="shared" si="0"/>
        <v>50.4</v>
      </c>
      <c r="AC64" s="113"/>
      <c r="AD64"/>
      <c r="AE64" s="113">
        <f t="shared" si="1"/>
        <v>43.231999999999999</v>
      </c>
      <c r="AF64" s="113"/>
      <c r="AG64"/>
      <c r="AH64" s="113">
        <f t="shared" si="2"/>
        <v>50.792000000000002</v>
      </c>
      <c r="AI64" s="113"/>
      <c r="AJ64"/>
      <c r="AK64" s="113">
        <f t="shared" si="3"/>
        <v>1924.44</v>
      </c>
      <c r="AL64"/>
    </row>
    <row r="65" spans="1:38" s="87" customFormat="1" x14ac:dyDescent="0.25">
      <c r="A65" s="203" t="s">
        <v>238</v>
      </c>
      <c r="B65" s="113">
        <v>32.6</v>
      </c>
      <c r="C65"/>
      <c r="D65"/>
      <c r="E65" s="113">
        <v>16.600000000000001</v>
      </c>
      <c r="F65"/>
      <c r="G65"/>
      <c r="H65" s="113">
        <v>56.9</v>
      </c>
      <c r="I65"/>
      <c r="J65"/>
      <c r="K65" s="113">
        <v>5241</v>
      </c>
      <c r="L65"/>
      <c r="M65"/>
      <c r="N65" s="113">
        <v>232.9</v>
      </c>
      <c r="O65"/>
      <c r="P65"/>
      <c r="Q65" s="113">
        <v>104.3</v>
      </c>
      <c r="R65"/>
      <c r="S65"/>
      <c r="T65" s="113">
        <v>97.7</v>
      </c>
      <c r="U65"/>
      <c r="V65"/>
      <c r="W65" s="113">
        <v>141.1</v>
      </c>
      <c r="X65"/>
      <c r="Y65"/>
      <c r="Z65" s="111">
        <v>700</v>
      </c>
      <c r="AA65"/>
      <c r="AB65" s="113">
        <f t="shared" si="0"/>
        <v>73.010000000000005</v>
      </c>
      <c r="AC65" s="113"/>
      <c r="AD65"/>
      <c r="AE65" s="113">
        <f t="shared" si="1"/>
        <v>68.39</v>
      </c>
      <c r="AF65" s="113"/>
      <c r="AG65"/>
      <c r="AH65" s="113">
        <f t="shared" si="2"/>
        <v>98.77</v>
      </c>
      <c r="AI65" s="113"/>
      <c r="AJ65"/>
      <c r="AK65" s="113">
        <f t="shared" si="3"/>
        <v>3668.7</v>
      </c>
      <c r="AL65"/>
    </row>
    <row r="66" spans="1:38" s="87" customFormat="1" x14ac:dyDescent="0.25">
      <c r="A66" s="203" t="s">
        <v>239</v>
      </c>
      <c r="B66" s="113">
        <v>20.9</v>
      </c>
      <c r="C66"/>
      <c r="D66"/>
      <c r="E66" s="113">
        <v>7.5</v>
      </c>
      <c r="F66"/>
      <c r="G66"/>
      <c r="H66" s="113">
        <v>22.2</v>
      </c>
      <c r="I66"/>
      <c r="J66"/>
      <c r="K66" s="113">
        <v>4487</v>
      </c>
      <c r="L66"/>
      <c r="M66"/>
      <c r="N66" s="113">
        <v>301.60000000000002</v>
      </c>
      <c r="O66"/>
      <c r="P66"/>
      <c r="Q66" s="113">
        <v>42.2</v>
      </c>
      <c r="R66"/>
      <c r="S66"/>
      <c r="T66" s="113">
        <v>37.299999999999997</v>
      </c>
      <c r="U66"/>
      <c r="V66"/>
      <c r="W66" s="113">
        <v>164.5</v>
      </c>
      <c r="X66"/>
      <c r="Y66"/>
      <c r="Z66" s="111">
        <v>1600</v>
      </c>
      <c r="AA66"/>
      <c r="AB66" s="113">
        <f t="shared" si="0"/>
        <v>67.52</v>
      </c>
      <c r="AC66" s="113"/>
      <c r="AD66"/>
      <c r="AE66" s="113">
        <f t="shared" si="1"/>
        <v>59.68</v>
      </c>
      <c r="AF66" s="113"/>
      <c r="AG66"/>
      <c r="AH66" s="113">
        <f t="shared" si="2"/>
        <v>263.2</v>
      </c>
      <c r="AI66" s="113"/>
      <c r="AJ66"/>
      <c r="AK66" s="113">
        <f t="shared" si="3"/>
        <v>7179.2</v>
      </c>
      <c r="AL66"/>
    </row>
    <row r="67" spans="1:38" s="87" customFormat="1" x14ac:dyDescent="0.25">
      <c r="A67" s="203" t="s">
        <v>240</v>
      </c>
      <c r="B67" s="113">
        <v>13.1</v>
      </c>
      <c r="C67" s="113"/>
      <c r="D67"/>
      <c r="E67" s="113">
        <v>11.2</v>
      </c>
      <c r="F67" s="113"/>
      <c r="G67"/>
      <c r="H67" s="113">
        <v>20.8</v>
      </c>
      <c r="I67" s="113"/>
      <c r="J67"/>
      <c r="K67" s="113">
        <v>2036</v>
      </c>
      <c r="L67" s="113"/>
      <c r="M67"/>
      <c r="N67" s="113">
        <v>78.7</v>
      </c>
      <c r="O67" s="113"/>
      <c r="P67"/>
      <c r="Q67" s="113">
        <v>66.599999999999994</v>
      </c>
      <c r="R67" s="113"/>
      <c r="S67"/>
      <c r="T67" s="113">
        <v>67.3</v>
      </c>
      <c r="U67" s="113"/>
      <c r="V67"/>
      <c r="W67" s="113">
        <v>68.900000000000006</v>
      </c>
      <c r="X67" s="113"/>
      <c r="Y67" s="113"/>
      <c r="Z67" s="111">
        <v>1400</v>
      </c>
      <c r="AA67"/>
      <c r="AB67" s="113">
        <f t="shared" si="0"/>
        <v>93.24</v>
      </c>
      <c r="AC67" s="113"/>
      <c r="AD67"/>
      <c r="AE67" s="113">
        <f t="shared" si="1"/>
        <v>94.22</v>
      </c>
      <c r="AF67" s="113"/>
      <c r="AG67"/>
      <c r="AH67" s="113">
        <f t="shared" si="2"/>
        <v>96.460000000000008</v>
      </c>
      <c r="AI67" s="113"/>
      <c r="AJ67"/>
      <c r="AK67" s="113">
        <f t="shared" si="3"/>
        <v>2850.4</v>
      </c>
      <c r="AL67"/>
    </row>
    <row r="68" spans="1:38" s="87" customFormat="1" x14ac:dyDescent="0.25">
      <c r="A68" s="203" t="s">
        <v>241</v>
      </c>
      <c r="B68" s="113">
        <v>20.7</v>
      </c>
      <c r="C68" s="113"/>
      <c r="D68"/>
      <c r="E68" s="113">
        <v>35.5</v>
      </c>
      <c r="F68" s="113"/>
      <c r="G68"/>
      <c r="H68" s="115"/>
      <c r="I68" s="113"/>
      <c r="J68"/>
      <c r="K68" s="113">
        <v>3138</v>
      </c>
      <c r="L68" s="113"/>
      <c r="M68"/>
      <c r="N68" s="113">
        <v>161.1</v>
      </c>
      <c r="O68" s="113"/>
      <c r="P68"/>
      <c r="Q68" s="113">
        <v>92.6</v>
      </c>
      <c r="R68" s="113"/>
      <c r="S68"/>
      <c r="T68" s="113">
        <v>74.8</v>
      </c>
      <c r="U68" s="113"/>
      <c r="V68"/>
      <c r="W68" s="113">
        <v>106.2</v>
      </c>
      <c r="X68" s="113"/>
      <c r="Y68" s="113"/>
      <c r="Z68" s="219">
        <v>850</v>
      </c>
      <c r="AA68"/>
      <c r="AB68" s="113">
        <f t="shared" si="0"/>
        <v>78.709999999999994</v>
      </c>
      <c r="AC68" s="113"/>
      <c r="AD68"/>
      <c r="AE68" s="113">
        <f t="shared" si="1"/>
        <v>63.579999999999991</v>
      </c>
      <c r="AF68" s="113"/>
      <c r="AG68"/>
      <c r="AH68" s="113">
        <f t="shared" si="2"/>
        <v>90.27</v>
      </c>
      <c r="AI68" s="113"/>
      <c r="AJ68"/>
      <c r="AK68" s="113">
        <f t="shared" si="3"/>
        <v>2667.2999999999997</v>
      </c>
      <c r="AL68"/>
    </row>
    <row r="69" spans="1:38" s="87" customFormat="1" x14ac:dyDescent="0.25">
      <c r="A69" s="203" t="s">
        <v>242</v>
      </c>
      <c r="B69" s="113">
        <v>16.3</v>
      </c>
      <c r="C69" s="113"/>
      <c r="D69"/>
      <c r="E69" s="113">
        <v>10.5</v>
      </c>
      <c r="F69" s="113"/>
      <c r="G69"/>
      <c r="H69" s="113">
        <v>19</v>
      </c>
      <c r="I69" s="113"/>
      <c r="J69"/>
      <c r="K69" s="113">
        <v>2683</v>
      </c>
      <c r="L69" s="113"/>
      <c r="M69"/>
      <c r="N69" s="113">
        <v>164.6</v>
      </c>
      <c r="O69" s="113"/>
      <c r="P69"/>
      <c r="Q69" s="113">
        <v>93.6</v>
      </c>
      <c r="R69" s="113"/>
      <c r="S69"/>
      <c r="T69" s="113">
        <v>91.1</v>
      </c>
      <c r="U69" s="113"/>
      <c r="V69"/>
      <c r="W69" s="113">
        <v>84</v>
      </c>
      <c r="X69" s="113"/>
      <c r="Y69" s="113"/>
      <c r="Z69" s="111">
        <v>2000</v>
      </c>
      <c r="AA69"/>
      <c r="AB69" s="113">
        <f t="shared" si="0"/>
        <v>187.2</v>
      </c>
      <c r="AC69" s="113"/>
      <c r="AD69"/>
      <c r="AE69" s="113">
        <f t="shared" si="1"/>
        <v>182.2</v>
      </c>
      <c r="AF69" s="113"/>
      <c r="AG69"/>
      <c r="AH69" s="113">
        <f t="shared" si="2"/>
        <v>168</v>
      </c>
      <c r="AI69" s="113"/>
      <c r="AJ69"/>
      <c r="AK69" s="113">
        <f t="shared" si="3"/>
        <v>5366</v>
      </c>
      <c r="AL69"/>
    </row>
    <row r="70" spans="1:38" s="87" customFormat="1" x14ac:dyDescent="0.25">
      <c r="A70" s="203" t="s">
        <v>243</v>
      </c>
      <c r="B70" s="113">
        <v>17.75</v>
      </c>
      <c r="C70" s="113"/>
      <c r="D70"/>
      <c r="E70" s="113">
        <v>13.57</v>
      </c>
      <c r="F70" s="113"/>
      <c r="G70"/>
      <c r="H70" s="113">
        <v>20.74</v>
      </c>
      <c r="I70" s="113"/>
      <c r="J70"/>
      <c r="K70" s="113">
        <v>3127.22</v>
      </c>
      <c r="L70" s="113"/>
      <c r="M70"/>
      <c r="N70" s="113">
        <v>161.44999999999999</v>
      </c>
      <c r="O70" s="113"/>
      <c r="P70"/>
      <c r="Q70" s="113">
        <v>86.5</v>
      </c>
      <c r="R70" s="113"/>
      <c r="S70"/>
      <c r="T70" s="113">
        <v>80.650000000000006</v>
      </c>
      <c r="U70" s="113"/>
      <c r="V70"/>
      <c r="W70" s="113">
        <v>120.94</v>
      </c>
      <c r="X70" s="113"/>
      <c r="Y70" s="113"/>
      <c r="Z70" s="111">
        <v>1810</v>
      </c>
      <c r="AA70"/>
      <c r="AB70" s="113">
        <f t="shared" si="0"/>
        <v>156.565</v>
      </c>
      <c r="AC70" s="113"/>
      <c r="AD70"/>
      <c r="AE70" s="113">
        <f t="shared" si="1"/>
        <v>145.97649999999999</v>
      </c>
      <c r="AF70" s="113"/>
      <c r="AG70"/>
      <c r="AH70" s="113">
        <f t="shared" si="2"/>
        <v>218.9014</v>
      </c>
      <c r="AI70" s="113"/>
      <c r="AJ70"/>
      <c r="AK70" s="113">
        <f t="shared" si="3"/>
        <v>5660.2681999999995</v>
      </c>
      <c r="AL70"/>
    </row>
    <row r="71" spans="1:38" s="87" customFormat="1" x14ac:dyDescent="0.25">
      <c r="A71" s="203" t="s">
        <v>244</v>
      </c>
      <c r="B71" s="113">
        <v>27.51</v>
      </c>
      <c r="C71" s="113"/>
      <c r="D71"/>
      <c r="E71" s="113">
        <v>19.260000000000002</v>
      </c>
      <c r="F71" s="113"/>
      <c r="G71"/>
      <c r="H71" s="113">
        <v>21.43</v>
      </c>
      <c r="I71" s="113"/>
      <c r="J71"/>
      <c r="K71" s="113">
        <v>4013.4</v>
      </c>
      <c r="L71" s="113"/>
      <c r="M71"/>
      <c r="N71" s="113">
        <v>270.42</v>
      </c>
      <c r="O71"/>
      <c r="P71"/>
      <c r="Q71" s="113">
        <v>100.04</v>
      </c>
      <c r="R71"/>
      <c r="S71"/>
      <c r="T71" s="113">
        <v>93.79</v>
      </c>
      <c r="U71"/>
      <c r="V71"/>
      <c r="W71" s="113">
        <v>150.44999999999999</v>
      </c>
      <c r="X71"/>
      <c r="Y71"/>
      <c r="Z71" s="111">
        <v>1990</v>
      </c>
      <c r="AA71"/>
      <c r="AB71" s="113">
        <f t="shared" si="0"/>
        <v>199.0796</v>
      </c>
      <c r="AC71" s="113"/>
      <c r="AD71"/>
      <c r="AE71" s="113">
        <f t="shared" si="1"/>
        <v>186.64210000000003</v>
      </c>
      <c r="AF71" s="113"/>
      <c r="AG71"/>
      <c r="AH71" s="113">
        <f t="shared" si="2"/>
        <v>299.39550000000003</v>
      </c>
      <c r="AI71" s="113"/>
      <c r="AJ71"/>
      <c r="AK71" s="113">
        <f t="shared" si="3"/>
        <v>7986.6660000000002</v>
      </c>
      <c r="AL71"/>
    </row>
    <row r="72" spans="1:38" s="87" customFormat="1" x14ac:dyDescent="0.25">
      <c r="A72" s="203" t="s">
        <v>245</v>
      </c>
      <c r="B72" s="115"/>
      <c r="C72" s="113">
        <v>17.3</v>
      </c>
      <c r="D72"/>
      <c r="E72" s="115"/>
      <c r="F72" s="113">
        <v>4.7</v>
      </c>
      <c r="G72"/>
      <c r="H72" s="115"/>
      <c r="I72" s="113">
        <v>18</v>
      </c>
      <c r="J72"/>
      <c r="K72" s="115"/>
      <c r="L72" s="113">
        <v>2370</v>
      </c>
      <c r="M72"/>
      <c r="N72" s="115"/>
      <c r="O72" s="113">
        <v>126.5</v>
      </c>
      <c r="P72"/>
      <c r="Q72" s="115"/>
      <c r="R72" s="113">
        <v>62.9</v>
      </c>
      <c r="S72"/>
      <c r="T72" s="113"/>
      <c r="U72" s="113">
        <v>55.5</v>
      </c>
      <c r="V72"/>
      <c r="W72" s="115"/>
      <c r="X72" s="113">
        <v>83.9</v>
      </c>
      <c r="Y72" s="113"/>
      <c r="Z72" s="111">
        <v>200</v>
      </c>
      <c r="AA72"/>
      <c r="AB72"/>
      <c r="AC72" s="113">
        <f>(R72/1000)*$Z72</f>
        <v>12.58</v>
      </c>
      <c r="AD72"/>
      <c r="AE72" s="113"/>
      <c r="AF72" s="113">
        <f>(U72/1000)*$Z72</f>
        <v>11.1</v>
      </c>
      <c r="AG72"/>
      <c r="AH72" s="113"/>
      <c r="AI72" s="113">
        <f>(X72/1000)*$Z72</f>
        <v>16.78</v>
      </c>
      <c r="AJ72"/>
      <c r="AK72"/>
      <c r="AL72" s="113">
        <f>(L72/1000)*$Z72</f>
        <v>474</v>
      </c>
    </row>
    <row r="73" spans="1:38" s="87" customFormat="1" x14ac:dyDescent="0.25">
      <c r="A73" s="203" t="s">
        <v>246</v>
      </c>
      <c r="B73" s="115"/>
      <c r="C73" s="113">
        <v>32.299999999999997</v>
      </c>
      <c r="D73"/>
      <c r="E73" s="115"/>
      <c r="F73" s="113">
        <v>7.3</v>
      </c>
      <c r="G73"/>
      <c r="H73" s="115"/>
      <c r="I73" s="113">
        <v>22</v>
      </c>
      <c r="J73"/>
      <c r="K73" s="115"/>
      <c r="L73" s="113">
        <v>4722</v>
      </c>
      <c r="M73"/>
      <c r="N73" s="115"/>
      <c r="O73" s="113">
        <v>284.39999999999998</v>
      </c>
      <c r="P73"/>
      <c r="Q73" s="115"/>
      <c r="R73" s="113">
        <v>135.1</v>
      </c>
      <c r="S73"/>
      <c r="T73" s="115"/>
      <c r="U73" s="113">
        <v>108.2</v>
      </c>
      <c r="V73"/>
      <c r="W73" s="115"/>
      <c r="X73" s="113">
        <v>164.8</v>
      </c>
      <c r="Y73" s="113"/>
      <c r="Z73" s="111">
        <v>1100</v>
      </c>
      <c r="AA73"/>
      <c r="AB73" s="113"/>
      <c r="AC73" s="113">
        <f t="shared" ref="AC73:AC85" si="4">(R73/1000)*$Z73</f>
        <v>148.60999999999999</v>
      </c>
      <c r="AD73"/>
      <c r="AE73" s="113"/>
      <c r="AF73" s="113">
        <f t="shared" ref="AF73:AF85" si="5">(U73/1000)*$Z73</f>
        <v>119.02000000000001</v>
      </c>
      <c r="AG73"/>
      <c r="AH73" s="113"/>
      <c r="AI73" s="113">
        <f t="shared" ref="AI73:AI85" si="6">(X73/1000)*$Z73</f>
        <v>181.28</v>
      </c>
      <c r="AJ73"/>
      <c r="AK73"/>
      <c r="AL73" s="113">
        <f t="shared" ref="AL73:AL85" si="7">(L73/1000)*$Z73</f>
        <v>5194.2000000000007</v>
      </c>
    </row>
    <row r="74" spans="1:38" s="87" customFormat="1" x14ac:dyDescent="0.25">
      <c r="A74" s="203" t="s">
        <v>247</v>
      </c>
      <c r="B74" s="115"/>
      <c r="C74" s="113">
        <v>26.5</v>
      </c>
      <c r="D74"/>
      <c r="E74" s="115"/>
      <c r="F74" s="113">
        <v>12.8</v>
      </c>
      <c r="G74"/>
      <c r="H74" s="115"/>
      <c r="I74" s="113">
        <v>21.9</v>
      </c>
      <c r="J74"/>
      <c r="K74" s="115"/>
      <c r="L74" s="113">
        <v>4294</v>
      </c>
      <c r="M74"/>
      <c r="N74" s="115"/>
      <c r="O74" s="113">
        <v>235.6</v>
      </c>
      <c r="P74"/>
      <c r="Q74" s="115"/>
      <c r="R74" s="113">
        <v>106</v>
      </c>
      <c r="S74"/>
      <c r="T74" s="115"/>
      <c r="U74" s="113">
        <v>73.400000000000006</v>
      </c>
      <c r="V74"/>
      <c r="W74" s="115"/>
      <c r="X74" s="113">
        <v>138.1</v>
      </c>
      <c r="Y74" s="113"/>
      <c r="Z74" s="111">
        <v>1100</v>
      </c>
      <c r="AA74"/>
      <c r="AB74" s="113"/>
      <c r="AC74" s="113">
        <f t="shared" si="4"/>
        <v>116.6</v>
      </c>
      <c r="AD74"/>
      <c r="AE74" s="113"/>
      <c r="AF74" s="113">
        <f t="shared" si="5"/>
        <v>80.740000000000009</v>
      </c>
      <c r="AG74"/>
      <c r="AH74" s="113"/>
      <c r="AI74" s="113">
        <f t="shared" si="6"/>
        <v>151.91</v>
      </c>
      <c r="AJ74"/>
      <c r="AK74"/>
      <c r="AL74" s="113">
        <f t="shared" si="7"/>
        <v>4723.3999999999996</v>
      </c>
    </row>
    <row r="75" spans="1:38" s="87" customFormat="1" x14ac:dyDescent="0.25">
      <c r="A75" s="203" t="s">
        <v>248</v>
      </c>
      <c r="B75" s="115"/>
      <c r="C75" s="113">
        <v>33.4</v>
      </c>
      <c r="D75"/>
      <c r="E75" s="115"/>
      <c r="F75" s="113">
        <v>22.8</v>
      </c>
      <c r="G75"/>
      <c r="H75" s="115"/>
      <c r="I75" s="113">
        <v>53.4</v>
      </c>
      <c r="J75"/>
      <c r="K75" s="115"/>
      <c r="L75" s="113">
        <v>6181</v>
      </c>
      <c r="M75"/>
      <c r="N75" s="115"/>
      <c r="O75" s="113">
        <v>211.9</v>
      </c>
      <c r="P75"/>
      <c r="Q75" s="115"/>
      <c r="R75" s="113">
        <v>144.4</v>
      </c>
      <c r="S75"/>
      <c r="T75" s="115"/>
      <c r="U75" s="113">
        <v>146.30000000000001</v>
      </c>
      <c r="V75"/>
      <c r="W75" s="115"/>
      <c r="X75" s="113">
        <v>158.19999999999999</v>
      </c>
      <c r="Y75" s="113"/>
      <c r="Z75" s="111">
        <v>500</v>
      </c>
      <c r="AA75"/>
      <c r="AB75" s="113"/>
      <c r="AC75" s="113">
        <f t="shared" si="4"/>
        <v>72.2</v>
      </c>
      <c r="AD75"/>
      <c r="AE75" s="113"/>
      <c r="AF75" s="113">
        <f t="shared" si="5"/>
        <v>73.150000000000006</v>
      </c>
      <c r="AG75"/>
      <c r="AH75" s="113"/>
      <c r="AI75" s="113">
        <f t="shared" si="6"/>
        <v>79.099999999999994</v>
      </c>
      <c r="AJ75"/>
      <c r="AK75"/>
      <c r="AL75" s="113">
        <f t="shared" si="7"/>
        <v>3090.5</v>
      </c>
    </row>
    <row r="76" spans="1:38" s="87" customFormat="1" x14ac:dyDescent="0.25">
      <c r="A76" s="203" t="s">
        <v>249</v>
      </c>
      <c r="B76" s="113"/>
      <c r="C76" s="113">
        <v>78.599999999999994</v>
      </c>
      <c r="D76"/>
      <c r="E76" s="113"/>
      <c r="F76" s="113">
        <v>20.2</v>
      </c>
      <c r="G76"/>
      <c r="H76" s="113"/>
      <c r="I76" s="113">
        <v>20.5</v>
      </c>
      <c r="J76"/>
      <c r="K76" s="113"/>
      <c r="L76" s="113">
        <v>10522</v>
      </c>
      <c r="M76"/>
      <c r="N76" s="113"/>
      <c r="O76" s="113">
        <v>545</v>
      </c>
      <c r="P76"/>
      <c r="Q76" s="113"/>
      <c r="R76" s="113">
        <v>211</v>
      </c>
      <c r="S76"/>
      <c r="T76" s="113"/>
      <c r="U76" s="113">
        <v>190</v>
      </c>
      <c r="V76"/>
      <c r="W76" s="113"/>
      <c r="X76" s="113">
        <v>190.6</v>
      </c>
      <c r="Y76" s="113"/>
      <c r="Z76" s="111">
        <v>250</v>
      </c>
      <c r="AA76"/>
      <c r="AB76" s="113"/>
      <c r="AC76" s="113">
        <f t="shared" si="4"/>
        <v>52.75</v>
      </c>
      <c r="AD76"/>
      <c r="AE76" s="113"/>
      <c r="AF76" s="113">
        <f t="shared" si="5"/>
        <v>47.5</v>
      </c>
      <c r="AG76"/>
      <c r="AH76" s="113"/>
      <c r="AI76" s="113">
        <f t="shared" si="6"/>
        <v>47.65</v>
      </c>
      <c r="AJ76"/>
      <c r="AK76"/>
      <c r="AL76" s="113">
        <f t="shared" si="7"/>
        <v>2630.5</v>
      </c>
    </row>
    <row r="77" spans="1:38" s="87" customFormat="1" x14ac:dyDescent="0.25">
      <c r="A77" s="203" t="s">
        <v>250</v>
      </c>
      <c r="B77" s="113"/>
      <c r="C77" s="113">
        <v>38.200000000000003</v>
      </c>
      <c r="D77"/>
      <c r="E77" s="113"/>
      <c r="F77" s="113">
        <v>17.100000000000001</v>
      </c>
      <c r="G77"/>
      <c r="H77" s="113"/>
      <c r="I77" s="113">
        <v>22.4</v>
      </c>
      <c r="J77"/>
      <c r="K77" s="113"/>
      <c r="L77" s="113">
        <v>6135</v>
      </c>
      <c r="M77"/>
      <c r="N77" s="113"/>
      <c r="O77" s="113">
        <v>331.6</v>
      </c>
      <c r="P77"/>
      <c r="Q77" s="113"/>
      <c r="R77" s="113">
        <v>149.80000000000001</v>
      </c>
      <c r="S77"/>
      <c r="T77" s="113"/>
      <c r="U77" s="113">
        <v>136.30000000000001</v>
      </c>
      <c r="V77"/>
      <c r="W77" s="113"/>
      <c r="X77" s="113">
        <v>146.5</v>
      </c>
      <c r="Y77" s="113"/>
      <c r="Z77" s="111">
        <v>650</v>
      </c>
      <c r="AA77"/>
      <c r="AB77" s="113"/>
      <c r="AC77" s="113">
        <f t="shared" si="4"/>
        <v>97.37</v>
      </c>
      <c r="AD77"/>
      <c r="AE77" s="113"/>
      <c r="AF77" s="113">
        <f t="shared" si="5"/>
        <v>88.594999999999999</v>
      </c>
      <c r="AG77"/>
      <c r="AH77" s="113"/>
      <c r="AI77" s="113">
        <f t="shared" si="6"/>
        <v>95.224999999999994</v>
      </c>
      <c r="AJ77"/>
      <c r="AK77"/>
      <c r="AL77" s="113">
        <f t="shared" si="7"/>
        <v>3987.75</v>
      </c>
    </row>
    <row r="78" spans="1:38" s="87" customFormat="1" x14ac:dyDescent="0.25">
      <c r="A78" s="203" t="s">
        <v>251</v>
      </c>
      <c r="B78" s="113"/>
      <c r="C78" s="113">
        <v>30.9</v>
      </c>
      <c r="D78"/>
      <c r="E78" s="113"/>
      <c r="F78" s="113">
        <v>11.6</v>
      </c>
      <c r="G78"/>
      <c r="H78" s="113"/>
      <c r="I78" s="113">
        <v>64.8</v>
      </c>
      <c r="J78"/>
      <c r="K78" s="113"/>
      <c r="L78" s="113">
        <v>5116</v>
      </c>
      <c r="M78"/>
      <c r="N78" s="113"/>
      <c r="O78" s="113">
        <v>208</v>
      </c>
      <c r="P78"/>
      <c r="Q78" s="113"/>
      <c r="R78" s="113">
        <v>64.400000000000006</v>
      </c>
      <c r="S78"/>
      <c r="T78" s="113"/>
      <c r="U78" s="113">
        <v>61.7</v>
      </c>
      <c r="V78"/>
      <c r="W78" s="113"/>
      <c r="X78" s="113">
        <v>183.5</v>
      </c>
      <c r="Y78" s="113"/>
      <c r="Z78" s="111">
        <v>750</v>
      </c>
      <c r="AA78"/>
      <c r="AB78" s="113"/>
      <c r="AC78" s="113">
        <f t="shared" si="4"/>
        <v>48.3</v>
      </c>
      <c r="AD78"/>
      <c r="AE78" s="113"/>
      <c r="AF78" s="113">
        <f t="shared" si="5"/>
        <v>46.275000000000006</v>
      </c>
      <c r="AG78"/>
      <c r="AH78" s="113"/>
      <c r="AI78" s="113">
        <f t="shared" si="6"/>
        <v>137.625</v>
      </c>
      <c r="AJ78"/>
      <c r="AK78"/>
      <c r="AL78" s="113">
        <f t="shared" si="7"/>
        <v>3836.9999999999995</v>
      </c>
    </row>
    <row r="79" spans="1:38" s="87" customFormat="1" x14ac:dyDescent="0.25">
      <c r="A79" s="203" t="s">
        <v>252</v>
      </c>
      <c r="B79" s="113"/>
      <c r="C79" s="113">
        <v>31.6</v>
      </c>
      <c r="D79"/>
      <c r="E79" s="113"/>
      <c r="F79" s="113">
        <v>21.2</v>
      </c>
      <c r="G79"/>
      <c r="H79" s="113"/>
      <c r="I79" s="113">
        <v>21.9</v>
      </c>
      <c r="J79"/>
      <c r="K79" s="113"/>
      <c r="L79" s="113">
        <v>4095</v>
      </c>
      <c r="M79"/>
      <c r="N79" s="113"/>
      <c r="O79" s="113">
        <v>137.5</v>
      </c>
      <c r="P79"/>
      <c r="Q79" s="113"/>
      <c r="R79" s="113">
        <v>86.3</v>
      </c>
      <c r="S79"/>
      <c r="T79" s="113"/>
      <c r="U79" s="113">
        <v>92.6</v>
      </c>
      <c r="V79"/>
      <c r="W79" s="113"/>
      <c r="X79" s="113">
        <v>92.9</v>
      </c>
      <c r="Y79" s="113"/>
      <c r="Z79" s="111">
        <v>500</v>
      </c>
      <c r="AA79"/>
      <c r="AB79" s="113"/>
      <c r="AC79" s="113">
        <f t="shared" si="4"/>
        <v>43.15</v>
      </c>
      <c r="AD79"/>
      <c r="AE79" s="113"/>
      <c r="AF79" s="113">
        <f t="shared" si="5"/>
        <v>46.3</v>
      </c>
      <c r="AG79"/>
      <c r="AH79" s="113"/>
      <c r="AI79" s="113">
        <f t="shared" si="6"/>
        <v>46.45</v>
      </c>
      <c r="AJ79"/>
      <c r="AK79"/>
      <c r="AL79" s="113">
        <f t="shared" si="7"/>
        <v>2047.4999999999998</v>
      </c>
    </row>
    <row r="80" spans="1:38" s="87" customFormat="1" x14ac:dyDescent="0.25">
      <c r="A80" s="203" t="s">
        <v>253</v>
      </c>
      <c r="B80" s="113"/>
      <c r="C80" s="113">
        <v>36.4</v>
      </c>
      <c r="D80"/>
      <c r="E80" s="113"/>
      <c r="F80" s="113">
        <v>7.4</v>
      </c>
      <c r="G80"/>
      <c r="H80" s="113"/>
      <c r="I80" s="113">
        <v>22.4</v>
      </c>
      <c r="J80"/>
      <c r="K80" s="113"/>
      <c r="L80" s="113">
        <v>4244</v>
      </c>
      <c r="M80"/>
      <c r="N80" s="113"/>
      <c r="O80" s="113">
        <v>227.5</v>
      </c>
      <c r="P80"/>
      <c r="Q80" s="113"/>
      <c r="R80" s="113">
        <v>56.8</v>
      </c>
      <c r="S80"/>
      <c r="T80" s="113"/>
      <c r="U80" s="113">
        <v>46.4</v>
      </c>
      <c r="V80"/>
      <c r="W80" s="113"/>
      <c r="X80" s="113">
        <v>140.19999999999999</v>
      </c>
      <c r="Y80" s="113"/>
      <c r="Z80" s="111">
        <v>1200</v>
      </c>
      <c r="AA80"/>
      <c r="AB80" s="113"/>
      <c r="AC80" s="113">
        <f t="shared" si="4"/>
        <v>68.16</v>
      </c>
      <c r="AD80"/>
      <c r="AE80" s="113"/>
      <c r="AF80" s="113">
        <f t="shared" si="5"/>
        <v>55.679999999999993</v>
      </c>
      <c r="AG80"/>
      <c r="AH80" s="113"/>
      <c r="AI80" s="113">
        <f t="shared" si="6"/>
        <v>168.23999999999998</v>
      </c>
      <c r="AJ80"/>
      <c r="AK80"/>
      <c r="AL80" s="113">
        <f t="shared" si="7"/>
        <v>5092.7999999999993</v>
      </c>
    </row>
    <row r="81" spans="1:38" s="87" customFormat="1" x14ac:dyDescent="0.25">
      <c r="A81" s="203" t="s">
        <v>254</v>
      </c>
      <c r="B81" s="113"/>
      <c r="C81" s="113">
        <v>33.6</v>
      </c>
      <c r="D81"/>
      <c r="E81" s="113"/>
      <c r="F81" s="113">
        <v>6.3</v>
      </c>
      <c r="G81"/>
      <c r="H81" s="113"/>
      <c r="I81" s="113">
        <v>21.4</v>
      </c>
      <c r="J81"/>
      <c r="K81" s="113"/>
      <c r="L81" s="113">
        <v>5014</v>
      </c>
      <c r="M81"/>
      <c r="N81" s="113"/>
      <c r="O81" s="113">
        <v>317</v>
      </c>
      <c r="P81"/>
      <c r="Q81" s="113"/>
      <c r="R81" s="113">
        <v>100.5</v>
      </c>
      <c r="S81"/>
      <c r="T81" s="113"/>
      <c r="U81" s="113">
        <v>102.8</v>
      </c>
      <c r="V81"/>
      <c r="W81" s="113"/>
      <c r="X81" s="113">
        <v>128.30000000000001</v>
      </c>
      <c r="Y81" s="113"/>
      <c r="Z81" s="111">
        <v>330</v>
      </c>
      <c r="AA81"/>
      <c r="AB81" s="113"/>
      <c r="AC81" s="113">
        <f t="shared" si="4"/>
        <v>33.164999999999999</v>
      </c>
      <c r="AD81"/>
      <c r="AE81" s="113"/>
      <c r="AF81" s="113">
        <f t="shared" si="5"/>
        <v>33.923999999999999</v>
      </c>
      <c r="AG81"/>
      <c r="AH81" s="113"/>
      <c r="AI81" s="113">
        <f t="shared" si="6"/>
        <v>42.339000000000006</v>
      </c>
      <c r="AJ81"/>
      <c r="AK81"/>
      <c r="AL81" s="113">
        <f t="shared" si="7"/>
        <v>1654.6200000000001</v>
      </c>
    </row>
    <row r="82" spans="1:38" s="87" customFormat="1" x14ac:dyDescent="0.25">
      <c r="A82" s="203" t="s">
        <v>255</v>
      </c>
      <c r="B82" s="113"/>
      <c r="C82" s="113">
        <v>23.48</v>
      </c>
      <c r="D82"/>
      <c r="E82" s="113"/>
      <c r="F82" s="113">
        <v>25.33</v>
      </c>
      <c r="G82"/>
      <c r="H82" s="113"/>
      <c r="I82" s="113">
        <v>21.49</v>
      </c>
      <c r="J82"/>
      <c r="K82" s="113"/>
      <c r="L82" s="113">
        <v>3891.13</v>
      </c>
      <c r="M82"/>
      <c r="N82" s="113"/>
      <c r="O82" s="113">
        <v>204.25</v>
      </c>
      <c r="P82"/>
      <c r="Q82" s="113"/>
      <c r="R82" s="113">
        <v>102.75</v>
      </c>
      <c r="S82"/>
      <c r="T82" s="113"/>
      <c r="U82" s="113">
        <v>102.14</v>
      </c>
      <c r="V82"/>
      <c r="W82" s="113"/>
      <c r="X82" s="113">
        <v>141.63</v>
      </c>
      <c r="Y82" s="113"/>
      <c r="Z82" s="111">
        <v>1100</v>
      </c>
      <c r="AA82"/>
      <c r="AB82" s="113"/>
      <c r="AC82" s="113">
        <f t="shared" si="4"/>
        <v>113.02499999999999</v>
      </c>
      <c r="AD82"/>
      <c r="AE82" s="113"/>
      <c r="AF82" s="113">
        <f t="shared" si="5"/>
        <v>112.354</v>
      </c>
      <c r="AG82"/>
      <c r="AH82" s="113"/>
      <c r="AI82" s="113">
        <f t="shared" si="6"/>
        <v>155.79300000000001</v>
      </c>
      <c r="AJ82"/>
      <c r="AK82"/>
      <c r="AL82" s="113">
        <f t="shared" si="7"/>
        <v>4280.2430000000004</v>
      </c>
    </row>
    <row r="83" spans="1:38" s="87" customFormat="1" x14ac:dyDescent="0.25">
      <c r="A83" s="203" t="s">
        <v>256</v>
      </c>
      <c r="B83" s="113"/>
      <c r="C83" s="113">
        <v>18.170000000000002</v>
      </c>
      <c r="D83"/>
      <c r="E83" s="113"/>
      <c r="F83" s="113">
        <v>8.74</v>
      </c>
      <c r="G83"/>
      <c r="H83" s="113"/>
      <c r="I83" s="113">
        <v>17.309999999999999</v>
      </c>
      <c r="J83"/>
      <c r="K83" s="113"/>
      <c r="L83" s="113">
        <v>2641.29</v>
      </c>
      <c r="M83"/>
      <c r="N83" s="113"/>
      <c r="O83" s="113">
        <v>173.5</v>
      </c>
      <c r="P83"/>
      <c r="Q83" s="113"/>
      <c r="R83" s="113">
        <v>87.14</v>
      </c>
      <c r="S83"/>
      <c r="T83" s="113"/>
      <c r="U83" s="113">
        <v>78.650000000000006</v>
      </c>
      <c r="V83"/>
      <c r="W83" s="113"/>
      <c r="X83" s="113">
        <v>108.27</v>
      </c>
      <c r="Y83" s="113"/>
      <c r="Z83" s="111">
        <v>2200</v>
      </c>
      <c r="AA83"/>
      <c r="AB83" s="113"/>
      <c r="AC83" s="113">
        <f t="shared" si="4"/>
        <v>191.708</v>
      </c>
      <c r="AD83"/>
      <c r="AE83" s="113"/>
      <c r="AF83" s="113">
        <f t="shared" si="5"/>
        <v>173.03000000000003</v>
      </c>
      <c r="AG83"/>
      <c r="AH83" s="113"/>
      <c r="AI83" s="113">
        <f t="shared" si="6"/>
        <v>238.19399999999999</v>
      </c>
      <c r="AJ83"/>
      <c r="AK83"/>
      <c r="AL83" s="113">
        <f t="shared" si="7"/>
        <v>5810.8380000000006</v>
      </c>
    </row>
    <row r="84" spans="1:38" s="87" customFormat="1" x14ac:dyDescent="0.25">
      <c r="A84" s="203" t="s">
        <v>257</v>
      </c>
      <c r="B84" s="113"/>
      <c r="C84" s="113">
        <v>20.47</v>
      </c>
      <c r="D84"/>
      <c r="E84" s="113"/>
      <c r="F84" s="113">
        <v>17.88</v>
      </c>
      <c r="G84"/>
      <c r="H84" s="113"/>
      <c r="I84" s="113">
        <v>21.76</v>
      </c>
      <c r="J84"/>
      <c r="K84" s="113"/>
      <c r="L84" s="113">
        <v>4090.17</v>
      </c>
      <c r="M84"/>
      <c r="N84" s="113"/>
      <c r="O84" s="113">
        <v>212.79</v>
      </c>
      <c r="P84"/>
      <c r="Q84" s="113"/>
      <c r="R84" s="113">
        <v>109.38</v>
      </c>
      <c r="S84"/>
      <c r="T84" s="113"/>
      <c r="U84" s="113">
        <v>109.74</v>
      </c>
      <c r="V84"/>
      <c r="W84" s="113"/>
      <c r="X84" s="113">
        <v>127.27</v>
      </c>
      <c r="Y84" s="113"/>
      <c r="Z84" s="111">
        <v>940</v>
      </c>
      <c r="AA84"/>
      <c r="AB84" s="113"/>
      <c r="AC84" s="113">
        <f t="shared" si="4"/>
        <v>102.81719999999999</v>
      </c>
      <c r="AD84"/>
      <c r="AE84" s="113"/>
      <c r="AF84" s="113">
        <f t="shared" si="5"/>
        <v>103.15559999999999</v>
      </c>
      <c r="AG84"/>
      <c r="AH84" s="113"/>
      <c r="AI84" s="113">
        <f t="shared" si="6"/>
        <v>119.63379999999999</v>
      </c>
      <c r="AJ84"/>
      <c r="AK84"/>
      <c r="AL84" s="113">
        <f t="shared" si="7"/>
        <v>3844.7597999999998</v>
      </c>
    </row>
    <row r="85" spans="1:38" s="87" customFormat="1" x14ac:dyDescent="0.25">
      <c r="A85" s="203" t="s">
        <v>258</v>
      </c>
      <c r="B85" s="113"/>
      <c r="C85" s="113">
        <v>19.309999999999999</v>
      </c>
      <c r="D85"/>
      <c r="E85" s="113"/>
      <c r="F85" s="113">
        <v>9.57</v>
      </c>
      <c r="G85"/>
      <c r="H85" s="113"/>
      <c r="I85" s="113">
        <v>19.809999999999999</v>
      </c>
      <c r="J85"/>
      <c r="K85" s="113"/>
      <c r="L85" s="113">
        <v>3337.87</v>
      </c>
      <c r="M85"/>
      <c r="N85" s="113"/>
      <c r="O85" s="113">
        <v>146.5</v>
      </c>
      <c r="P85"/>
      <c r="Q85" s="113"/>
      <c r="R85" s="113">
        <v>77.87</v>
      </c>
      <c r="S85"/>
      <c r="T85" s="113"/>
      <c r="U85" s="113">
        <v>74.11</v>
      </c>
      <c r="V85"/>
      <c r="W85" s="113"/>
      <c r="X85" s="113">
        <v>94.85</v>
      </c>
      <c r="Y85" s="113"/>
      <c r="Z85" s="111">
        <v>1200</v>
      </c>
      <c r="AA85"/>
      <c r="AB85" s="113"/>
      <c r="AC85" s="113">
        <f t="shared" si="4"/>
        <v>93.444000000000017</v>
      </c>
      <c r="AD85"/>
      <c r="AE85" s="113"/>
      <c r="AF85" s="113">
        <f t="shared" si="5"/>
        <v>88.931999999999988</v>
      </c>
      <c r="AG85"/>
      <c r="AH85" s="113"/>
      <c r="AI85" s="113">
        <f t="shared" si="6"/>
        <v>113.82</v>
      </c>
      <c r="AJ85"/>
      <c r="AK85"/>
      <c r="AL85" s="113">
        <f t="shared" si="7"/>
        <v>4005.4439999999995</v>
      </c>
    </row>
    <row r="86" spans="1:38" s="87" customFormat="1" x14ac:dyDescent="0.25">
      <c r="A86" s="22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</row>
    <row r="87" spans="1:38" s="87" customFormat="1" x14ac:dyDescent="0.25">
      <c r="A87" s="221" t="s">
        <v>66</v>
      </c>
      <c r="B87" s="83">
        <f>_xlfn.STDEV.P(B61:B71)</f>
        <v>11.30001718714411</v>
      </c>
      <c r="C87" s="83">
        <f>_xlfn.STDEV.P(C72:C85)</f>
        <v>14.724139436410429</v>
      </c>
      <c r="D87" s="83"/>
      <c r="E87" s="83">
        <f>_xlfn.STDEV.P(E61:E71)</f>
        <v>8.9879141072887503</v>
      </c>
      <c r="F87" s="83">
        <f>_xlfn.STDEV.P(F72:F85)</f>
        <v>6.59436014441778</v>
      </c>
      <c r="G87" s="83"/>
      <c r="H87" s="83">
        <f>_xlfn.STDEV.P(H61:H71)</f>
        <v>13.281596327249224</v>
      </c>
      <c r="I87" s="83">
        <f>_xlfn.STDEV.P(I72:I85)</f>
        <v>13.62105469934135</v>
      </c>
      <c r="J87" s="83"/>
      <c r="K87" s="83">
        <f>_xlfn.STDEV.P(K61:K71)</f>
        <v>1329.763423525198</v>
      </c>
      <c r="L87" s="83">
        <f>_xlfn.STDEV.P(L72:L85)</f>
        <v>1920.8614727692875</v>
      </c>
      <c r="M87" s="83"/>
      <c r="N87" s="83">
        <f>_xlfn.STDEV.P(N61:N71)</f>
        <v>86.505853955643033</v>
      </c>
      <c r="O87" s="83">
        <f>_xlfn.STDEV.P(O72:O85)</f>
        <v>103.46714086498915</v>
      </c>
      <c r="P87" s="83"/>
      <c r="Q87" s="83">
        <f>_xlfn.STDEV.P(Q61:Q71)</f>
        <v>35.393380340126122</v>
      </c>
      <c r="R87" s="83">
        <f>_xlfn.STDEV.P(R72:R85)</f>
        <v>40.402710810245495</v>
      </c>
      <c r="S87" s="83"/>
      <c r="T87" s="83">
        <f>_xlfn.STDEV.P(T61:T71)</f>
        <v>32.260291458055299</v>
      </c>
      <c r="U87" s="83">
        <f>_xlfn.STDEV.P(U72:U85)</f>
        <v>37.710708677769382</v>
      </c>
      <c r="V87" s="83"/>
      <c r="W87" s="83">
        <f>_xlfn.STDEV.P(W61:W71)</f>
        <v>32.391898920910393</v>
      </c>
      <c r="X87" s="83">
        <f>_xlfn.STDEV.P(X72:X85)</f>
        <v>31.500242337908215</v>
      </c>
      <c r="Y87" s="83"/>
      <c r="Z87" s="83"/>
      <c r="AA87" s="83"/>
      <c r="AB87" s="83">
        <f>_xlfn.STDEV.P(AB61:AB71)</f>
        <v>49.577124562953166</v>
      </c>
      <c r="AC87" s="83">
        <f>_xlfn.STDEV.P(AC72:AC85)</f>
        <v>46.502542169324414</v>
      </c>
      <c r="AD87" s="83"/>
      <c r="AE87" s="83">
        <f>_xlfn.STDEV.P(AE61:AE71)</f>
        <v>49.321515297389006</v>
      </c>
      <c r="AF87" s="83">
        <f>_xlfn.STDEV.P(AF72:AF85)</f>
        <v>40.210631523374168</v>
      </c>
      <c r="AG87" s="83"/>
      <c r="AH87" s="83">
        <f>_xlfn.STDEV.P(AH61:AH71)</f>
        <v>80.463697305525343</v>
      </c>
      <c r="AI87" s="83">
        <f>_xlfn.STDEV.P(AI72:AI85)</f>
        <v>60.821195672489196</v>
      </c>
      <c r="AJ87" s="83"/>
      <c r="AK87" s="83">
        <f>_xlfn.STDEV.P(AK61:AK71)</f>
        <v>1962.6147712087379</v>
      </c>
      <c r="AL87" s="83">
        <f>_xlfn.STDEV.P(AL72:AL85)</f>
        <v>1438.6032520627953</v>
      </c>
    </row>
    <row r="88" spans="1:38" s="87" customFormat="1" x14ac:dyDescent="0.25">
      <c r="A88" s="221" t="s">
        <v>65</v>
      </c>
      <c r="B88" s="83">
        <f>AVERAGE(B61:B71)</f>
        <v>27.314545454545453</v>
      </c>
      <c r="C88" s="83">
        <f>AVERAGE(C72:C85)</f>
        <v>31.445000000000004</v>
      </c>
      <c r="D88" s="83"/>
      <c r="E88" s="83">
        <f>AVERAGE(E61:E71)</f>
        <v>19.429999999999996</v>
      </c>
      <c r="F88" s="83">
        <f>AVERAGE(F72:F85)</f>
        <v>13.780000000000001</v>
      </c>
      <c r="G88" s="83"/>
      <c r="H88" s="83">
        <f>AVERAGE(H61:H71)</f>
        <v>27.856999999999999</v>
      </c>
      <c r="I88" s="83">
        <f>AVERAGE(I72:I85)</f>
        <v>26.362142857142857</v>
      </c>
      <c r="J88" s="83"/>
      <c r="K88" s="83">
        <f>AVERAGE(K61:K71)</f>
        <v>4184.42</v>
      </c>
      <c r="L88" s="83">
        <f>AVERAGE(L72:L85)</f>
        <v>4760.9614285714279</v>
      </c>
      <c r="M88" s="83"/>
      <c r="N88" s="83">
        <f>AVERAGE(N61:N71)</f>
        <v>216.20636363636365</v>
      </c>
      <c r="O88" s="83">
        <f>AVERAGE(O72:O85)</f>
        <v>240.14571428571429</v>
      </c>
      <c r="P88" s="83"/>
      <c r="Q88" s="83">
        <f>AVERAGE(Q61:Q71)</f>
        <v>103.04909090909091</v>
      </c>
      <c r="R88" s="83">
        <f>AVERAGE(R72:R85)</f>
        <v>106.7385714285714</v>
      </c>
      <c r="S88" s="83"/>
      <c r="T88" s="83">
        <f>AVERAGE(T61:T71)</f>
        <v>94.703636363636363</v>
      </c>
      <c r="U88" s="83">
        <f>AVERAGE(U72:U85)</f>
        <v>98.417142857142863</v>
      </c>
      <c r="V88" s="83"/>
      <c r="W88" s="83">
        <f>AVERAGE(W61:W71)</f>
        <v>131.64454545454547</v>
      </c>
      <c r="X88" s="83">
        <f>AVERAGE(X72:X85)</f>
        <v>135.6442857142857</v>
      </c>
      <c r="Y88" s="83"/>
      <c r="Z88" s="83"/>
      <c r="AA88" s="83"/>
      <c r="AB88" s="83">
        <f>AVERAGE(AB61:AB71)</f>
        <v>113.03678181818182</v>
      </c>
      <c r="AC88" s="83">
        <f>AVERAGE(AC72:AC85)</f>
        <v>85.277085714285704</v>
      </c>
      <c r="AD88" s="83"/>
      <c r="AE88" s="83">
        <f>AVERAGE(AE61:AE71)</f>
        <v>105.50278181818182</v>
      </c>
      <c r="AF88" s="83">
        <f>AVERAGE(AF72:AF85)</f>
        <v>77.125399999999999</v>
      </c>
      <c r="AG88" s="83"/>
      <c r="AH88" s="83">
        <f>AVERAGE(AH61:AH71)</f>
        <v>155.47535454545456</v>
      </c>
      <c r="AI88" s="83">
        <f>AVERAGE(AI72:AI85)</f>
        <v>113.85998571428573</v>
      </c>
      <c r="AJ88" s="83"/>
      <c r="AK88" s="83">
        <f>AVERAGE(AK61:AK71)</f>
        <v>4629.252199999999</v>
      </c>
      <c r="AL88" s="83">
        <f>AVERAGE(AL72:AL85)</f>
        <v>3619.5396285714282</v>
      </c>
    </row>
    <row r="89" spans="1:38" s="87" customFormat="1" x14ac:dyDescent="0.25">
      <c r="A89" s="220" t="s">
        <v>125</v>
      </c>
      <c r="B89">
        <f>_xlfn.T.TEST(B61:B71,C72:C85,2,3)</f>
        <v>0.45428635258352468</v>
      </c>
      <c r="C89"/>
      <c r="D89"/>
      <c r="E89">
        <f>_xlfn.T.TEST(E61:E71,F72:F85,2,3)</f>
        <v>0.11220600537962667</v>
      </c>
      <c r="F89"/>
      <c r="G89"/>
      <c r="H89">
        <f>_xlfn.T.TEST(H61:H71,I72:I85,2,3)</f>
        <v>0.79996295371471604</v>
      </c>
      <c r="I89"/>
      <c r="J89"/>
      <c r="K89">
        <f>_xlfn.T.TEST(K61:K71,L72:L85,2,3)</f>
        <v>0.40447065852446784</v>
      </c>
      <c r="L89"/>
      <c r="M89"/>
      <c r="N89">
        <f>_xlfn.T.TEST(N61:N71,O72:O85,2,3)</f>
        <v>0.55191073778124822</v>
      </c>
      <c r="O89"/>
      <c r="P89"/>
      <c r="Q89">
        <f>_xlfn.T.TEST(Q61:Q71,R72:R85,2,3)</f>
        <v>0.8178927912786621</v>
      </c>
      <c r="R89"/>
      <c r="S89"/>
      <c r="T89">
        <f>_xlfn.T.TEST(T61:T71,U72:U85,2,3)</f>
        <v>0.80164962834580178</v>
      </c>
      <c r="U89"/>
      <c r="V89"/>
      <c r="W89">
        <f>_xlfn.T.TEST(W61:W71,X72:X85,2,3)</f>
        <v>0.76928668871411876</v>
      </c>
      <c r="X89"/>
      <c r="Y89"/>
      <c r="Z89"/>
      <c r="AA89"/>
      <c r="AB89">
        <f>_xlfn.T.TEST(AB61:AB71,AC72:AC85,2,3)</f>
        <v>0.18610234847700027</v>
      </c>
      <c r="AC89"/>
      <c r="AD89"/>
      <c r="AE89">
        <f>_xlfn.T.TEST(AE61:AE71,AF72:AF85,2,3)</f>
        <v>0.15525027123636476</v>
      </c>
      <c r="AF89"/>
      <c r="AG89"/>
      <c r="AH89">
        <f>_xlfn.T.TEST(AH61:AH71,AI72:AI85,2,3)</f>
        <v>0.18960408870093906</v>
      </c>
      <c r="AI89"/>
      <c r="AJ89"/>
      <c r="AK89">
        <f>_xlfn.T.TEST(AK61:AK71,AL72:AL85,2,3)</f>
        <v>0.18831958412981803</v>
      </c>
      <c r="AL89"/>
    </row>
    <row r="90" spans="1:38" s="87" customFormat="1" x14ac:dyDescent="0.25">
      <c r="A90" s="88"/>
      <c r="B90" s="88"/>
      <c r="Z90" s="215"/>
    </row>
    <row r="91" spans="1:38" s="87" customFormat="1" x14ac:dyDescent="0.25">
      <c r="A91" s="88"/>
      <c r="B91" s="88"/>
      <c r="Z91" s="215"/>
    </row>
    <row r="92" spans="1:38" s="87" customFormat="1" x14ac:dyDescent="0.25">
      <c r="A92" s="88"/>
      <c r="B92" s="88"/>
      <c r="Z92" s="215"/>
    </row>
    <row r="93" spans="1:38" s="87" customFormat="1" x14ac:dyDescent="0.25">
      <c r="A93" s="88"/>
      <c r="B93" s="88"/>
      <c r="Z93" s="215"/>
    </row>
    <row r="94" spans="1:38" s="87" customFormat="1" x14ac:dyDescent="0.25">
      <c r="A94" s="88"/>
      <c r="B94" s="88"/>
      <c r="Z94" s="215"/>
    </row>
    <row r="95" spans="1:38" s="87" customFormat="1" x14ac:dyDescent="0.25">
      <c r="A95" s="88"/>
      <c r="B95" s="88"/>
      <c r="Z95" s="215"/>
    </row>
    <row r="96" spans="1:38" s="87" customFormat="1" x14ac:dyDescent="0.25">
      <c r="A96" s="88"/>
      <c r="B96" s="88"/>
      <c r="Z96" s="215"/>
    </row>
    <row r="97" spans="1:26" s="87" customFormat="1" x14ac:dyDescent="0.25">
      <c r="A97" s="88"/>
      <c r="B97" s="88"/>
      <c r="Z97" s="215"/>
    </row>
    <row r="98" spans="1:26" s="87" customFormat="1" x14ac:dyDescent="0.25">
      <c r="A98" s="88"/>
      <c r="B98" s="88"/>
      <c r="Z98" s="215"/>
    </row>
    <row r="99" spans="1:26" s="87" customFormat="1" x14ac:dyDescent="0.25">
      <c r="A99" s="88"/>
      <c r="B99" s="88"/>
      <c r="Z99" s="215"/>
    </row>
    <row r="100" spans="1:26" s="87" customFormat="1" x14ac:dyDescent="0.25">
      <c r="A100" s="88"/>
      <c r="B100" s="88"/>
      <c r="Z100" s="215"/>
    </row>
    <row r="101" spans="1:26" s="87" customFormat="1" x14ac:dyDescent="0.25">
      <c r="A101" s="88"/>
      <c r="B101" s="88"/>
      <c r="Z101" s="215"/>
    </row>
    <row r="102" spans="1:26" s="87" customFormat="1" x14ac:dyDescent="0.25">
      <c r="A102" s="88"/>
      <c r="B102" s="88"/>
      <c r="Z102" s="215"/>
    </row>
    <row r="103" spans="1:26" s="87" customFormat="1" x14ac:dyDescent="0.25">
      <c r="A103" s="88"/>
      <c r="B103" s="88"/>
      <c r="Z103" s="215"/>
    </row>
    <row r="104" spans="1:26" s="87" customFormat="1" x14ac:dyDescent="0.25">
      <c r="A104" s="88"/>
      <c r="B104" s="88"/>
      <c r="Z104" s="215"/>
    </row>
    <row r="105" spans="1:26" s="87" customFormat="1" x14ac:dyDescent="0.25">
      <c r="A105" s="88"/>
      <c r="B105" s="88"/>
      <c r="Z105" s="215"/>
    </row>
    <row r="106" spans="1:26" s="87" customFormat="1" x14ac:dyDescent="0.25">
      <c r="A106" s="88"/>
      <c r="B106" s="88"/>
      <c r="Z106" s="215"/>
    </row>
    <row r="107" spans="1:26" s="87" customFormat="1" x14ac:dyDescent="0.25">
      <c r="A107" s="88"/>
      <c r="B107" s="88"/>
      <c r="Z107" s="215"/>
    </row>
    <row r="108" spans="1:26" s="87" customFormat="1" x14ac:dyDescent="0.25">
      <c r="A108" s="88"/>
      <c r="B108" s="88"/>
      <c r="Z108" s="215"/>
    </row>
    <row r="109" spans="1:26" s="87" customFormat="1" x14ac:dyDescent="0.25">
      <c r="A109" s="88"/>
      <c r="B109" s="88"/>
      <c r="Z109" s="215"/>
    </row>
    <row r="110" spans="1:26" s="87" customFormat="1" x14ac:dyDescent="0.25">
      <c r="A110" s="88"/>
      <c r="B110" s="88"/>
      <c r="Z110" s="215"/>
    </row>
    <row r="111" spans="1:26" s="87" customFormat="1" x14ac:dyDescent="0.25">
      <c r="A111" s="88"/>
      <c r="B111" s="88"/>
      <c r="Z111" s="215"/>
    </row>
    <row r="112" spans="1:26" s="87" customFormat="1" x14ac:dyDescent="0.25">
      <c r="A112" s="88"/>
      <c r="B112" s="88"/>
      <c r="Z112" s="215"/>
    </row>
    <row r="113" spans="1:26" s="87" customFormat="1" x14ac:dyDescent="0.25">
      <c r="A113" s="88"/>
      <c r="B113" s="88"/>
      <c r="Z113" s="215"/>
    </row>
    <row r="114" spans="1:26" s="87" customFormat="1" x14ac:dyDescent="0.25">
      <c r="A114" s="88"/>
      <c r="B114" s="88"/>
      <c r="Z114" s="215"/>
    </row>
    <row r="115" spans="1:26" s="87" customFormat="1" x14ac:dyDescent="0.25">
      <c r="A115" s="88"/>
      <c r="B115" s="88"/>
      <c r="Z115" s="215"/>
    </row>
    <row r="116" spans="1:26" s="87" customFormat="1" x14ac:dyDescent="0.25">
      <c r="A116" s="88"/>
      <c r="B116" s="88"/>
      <c r="Z116" s="215"/>
    </row>
    <row r="117" spans="1:26" s="87" customFormat="1" x14ac:dyDescent="0.25">
      <c r="A117" s="88"/>
      <c r="B117" s="88"/>
      <c r="Z117" s="215"/>
    </row>
    <row r="118" spans="1:26" s="87" customFormat="1" x14ac:dyDescent="0.25">
      <c r="A118" s="88"/>
      <c r="B118" s="88"/>
      <c r="Z118" s="215"/>
    </row>
    <row r="119" spans="1:26" s="87" customFormat="1" x14ac:dyDescent="0.25">
      <c r="A119" s="88"/>
      <c r="B119" s="88"/>
      <c r="Z119" s="215"/>
    </row>
    <row r="120" spans="1:26" s="87" customFormat="1" x14ac:dyDescent="0.25">
      <c r="A120" s="88"/>
      <c r="B120" s="88"/>
      <c r="Z120" s="215"/>
    </row>
    <row r="121" spans="1:26" s="87" customFormat="1" x14ac:dyDescent="0.25">
      <c r="A121" s="88"/>
      <c r="B121" s="88"/>
      <c r="Z121" s="215"/>
    </row>
  </sheetData>
  <mergeCells count="1">
    <mergeCell ref="C1:Z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workbookViewId="0">
      <selection activeCell="O24" sqref="O24"/>
    </sheetView>
  </sheetViews>
  <sheetFormatPr defaultRowHeight="15" x14ac:dyDescent="0.25"/>
  <cols>
    <col min="1" max="1" width="13.42578125" customWidth="1"/>
  </cols>
  <sheetData>
    <row r="1" spans="1:11" x14ac:dyDescent="0.25">
      <c r="A1" s="170" t="s">
        <v>227</v>
      </c>
    </row>
    <row r="2" spans="1:11" x14ac:dyDescent="0.25">
      <c r="A2" s="222"/>
      <c r="B2" s="26" t="s">
        <v>259</v>
      </c>
      <c r="C2" s="182"/>
      <c r="D2" s="26" t="s">
        <v>260</v>
      </c>
      <c r="E2" s="182"/>
      <c r="F2" s="26" t="s">
        <v>261</v>
      </c>
      <c r="G2" s="182"/>
      <c r="H2" s="26" t="s">
        <v>262</v>
      </c>
      <c r="I2" s="182"/>
      <c r="J2" s="218" t="s">
        <v>263</v>
      </c>
      <c r="K2" s="223"/>
    </row>
    <row r="3" spans="1:11" x14ac:dyDescent="0.25">
      <c r="A3" s="222"/>
      <c r="B3" s="26" t="s">
        <v>264</v>
      </c>
      <c r="C3" s="182"/>
      <c r="D3" s="26" t="s">
        <v>265</v>
      </c>
      <c r="E3" s="182"/>
      <c r="F3" s="26" t="s">
        <v>266</v>
      </c>
      <c r="G3" s="182"/>
      <c r="H3" s="26" t="s">
        <v>226</v>
      </c>
      <c r="I3" s="182"/>
      <c r="J3" s="26" t="s">
        <v>267</v>
      </c>
      <c r="K3" s="182"/>
    </row>
    <row r="4" spans="1:11" x14ac:dyDescent="0.25">
      <c r="A4" s="224" t="s">
        <v>68</v>
      </c>
      <c r="B4" s="225">
        <v>14</v>
      </c>
      <c r="C4" s="226">
        <v>13</v>
      </c>
      <c r="D4" s="225">
        <v>14</v>
      </c>
      <c r="E4" s="226">
        <v>13</v>
      </c>
      <c r="F4" s="225">
        <v>14</v>
      </c>
      <c r="G4" s="226">
        <v>13</v>
      </c>
      <c r="H4" s="225">
        <v>14</v>
      </c>
      <c r="I4" s="226">
        <v>13</v>
      </c>
      <c r="J4" s="225">
        <v>14</v>
      </c>
      <c r="K4" s="226">
        <v>13</v>
      </c>
    </row>
    <row r="5" spans="1:11" x14ac:dyDescent="0.25">
      <c r="A5" s="227" t="s">
        <v>134</v>
      </c>
      <c r="B5" s="225" t="s">
        <v>63</v>
      </c>
      <c r="C5" s="226" t="s">
        <v>37</v>
      </c>
      <c r="D5" s="225" t="s">
        <v>63</v>
      </c>
      <c r="E5" s="226" t="s">
        <v>37</v>
      </c>
      <c r="F5" s="225" t="s">
        <v>63</v>
      </c>
      <c r="G5" s="226" t="s">
        <v>37</v>
      </c>
      <c r="H5" s="225" t="s">
        <v>63</v>
      </c>
      <c r="I5" s="226" t="s">
        <v>37</v>
      </c>
      <c r="J5" s="225" t="s">
        <v>63</v>
      </c>
      <c r="K5" s="226" t="s">
        <v>37</v>
      </c>
    </row>
    <row r="6" spans="1:11" x14ac:dyDescent="0.25">
      <c r="A6" s="228" t="s">
        <v>268</v>
      </c>
      <c r="B6" s="229">
        <v>0.15999999999996817</v>
      </c>
      <c r="C6" s="230"/>
      <c r="D6" s="229">
        <v>8.3550913838103483E-3</v>
      </c>
      <c r="E6" s="230"/>
      <c r="F6" s="229">
        <v>51.174934725848566</v>
      </c>
      <c r="G6" s="230"/>
      <c r="H6" s="168">
        <v>1680</v>
      </c>
      <c r="I6" s="200"/>
      <c r="J6" s="229">
        <v>4.13</v>
      </c>
      <c r="K6" s="231"/>
    </row>
    <row r="7" spans="1:11" x14ac:dyDescent="0.25">
      <c r="A7" s="228" t="s">
        <v>269</v>
      </c>
      <c r="B7" s="229">
        <v>1.4799999999999613</v>
      </c>
      <c r="C7" s="230"/>
      <c r="D7" s="229">
        <v>6.0408163265304543E-2</v>
      </c>
      <c r="E7" s="230"/>
      <c r="F7" s="229">
        <v>25.714285714285715</v>
      </c>
      <c r="G7" s="230"/>
      <c r="H7" s="168">
        <v>1158</v>
      </c>
      <c r="I7" s="200"/>
      <c r="J7" s="229">
        <v>3.67</v>
      </c>
      <c r="K7" s="231"/>
    </row>
    <row r="8" spans="1:11" x14ac:dyDescent="0.25">
      <c r="A8" s="228" t="s">
        <v>270</v>
      </c>
      <c r="B8" s="229">
        <v>0.81000000000000227</v>
      </c>
      <c r="C8" s="230"/>
      <c r="D8" s="229">
        <v>4.1925465838509431E-2</v>
      </c>
      <c r="E8" s="230"/>
      <c r="F8" s="229">
        <v>51.759834368530022</v>
      </c>
      <c r="G8" s="230"/>
      <c r="H8" s="168">
        <v>1447</v>
      </c>
      <c r="I8" s="200"/>
      <c r="J8" s="229">
        <v>14.96</v>
      </c>
      <c r="K8" s="231"/>
    </row>
    <row r="9" spans="1:11" x14ac:dyDescent="0.25">
      <c r="A9" s="228" t="s">
        <v>271</v>
      </c>
      <c r="B9" s="229">
        <v>2.9200000000000159</v>
      </c>
      <c r="C9" s="230"/>
      <c r="D9" s="229">
        <v>0.15973741794310808</v>
      </c>
      <c r="E9" s="230"/>
      <c r="F9" s="229">
        <v>60.175054704595183</v>
      </c>
      <c r="G9" s="230"/>
      <c r="H9" s="168">
        <v>1707</v>
      </c>
      <c r="I9" s="200"/>
      <c r="J9" s="229">
        <v>15.97</v>
      </c>
      <c r="K9" s="231"/>
    </row>
    <row r="10" spans="1:11" x14ac:dyDescent="0.25">
      <c r="A10" s="228" t="s">
        <v>272</v>
      </c>
      <c r="B10" s="229">
        <v>1.2300000000000182</v>
      </c>
      <c r="C10" s="230"/>
      <c r="D10" s="229">
        <v>5.6944444444445283E-2</v>
      </c>
      <c r="E10" s="230"/>
      <c r="F10" s="229">
        <v>46.296296296296291</v>
      </c>
      <c r="G10" s="230"/>
      <c r="H10" s="168">
        <v>1476</v>
      </c>
      <c r="I10" s="200"/>
      <c r="J10" s="229">
        <v>5.69</v>
      </c>
      <c r="K10" s="231"/>
    </row>
    <row r="11" spans="1:11" x14ac:dyDescent="0.25">
      <c r="A11" s="228" t="s">
        <v>273</v>
      </c>
      <c r="B11" s="229">
        <v>1.4799999999999613</v>
      </c>
      <c r="C11" s="230"/>
      <c r="D11" s="229">
        <v>5.7142857142855656E-2</v>
      </c>
      <c r="E11" s="230"/>
      <c r="F11" s="229">
        <v>61.776061776061781</v>
      </c>
      <c r="G11" s="230"/>
      <c r="H11" s="168">
        <v>1130</v>
      </c>
      <c r="I11" s="200"/>
      <c r="J11" s="229">
        <v>14.09</v>
      </c>
      <c r="K11" s="231"/>
    </row>
    <row r="12" spans="1:11" x14ac:dyDescent="0.25">
      <c r="A12" s="228" t="s">
        <v>274</v>
      </c>
      <c r="B12" s="229">
        <v>1.0600000000000023</v>
      </c>
      <c r="C12" s="230"/>
      <c r="D12" s="229">
        <v>5.0476190476190584E-2</v>
      </c>
      <c r="E12" s="230"/>
      <c r="F12" s="229">
        <v>57.142857142857146</v>
      </c>
      <c r="G12" s="230"/>
      <c r="H12" s="168">
        <v>1276</v>
      </c>
      <c r="I12" s="200"/>
      <c r="J12" s="229">
        <v>13.57</v>
      </c>
      <c r="K12" s="231"/>
    </row>
    <row r="13" spans="1:11" x14ac:dyDescent="0.25">
      <c r="A13" s="228" t="s">
        <v>275</v>
      </c>
      <c r="B13" s="229">
        <v>1.1000000000000227</v>
      </c>
      <c r="C13" s="230"/>
      <c r="D13" s="229">
        <v>4.5929018789145001E-2</v>
      </c>
      <c r="E13" s="230"/>
      <c r="F13" s="229">
        <v>58.455114822546975</v>
      </c>
      <c r="G13" s="230"/>
      <c r="H13" s="168">
        <v>1396</v>
      </c>
      <c r="I13" s="200"/>
      <c r="J13" s="229">
        <v>15.07</v>
      </c>
      <c r="K13" s="231"/>
    </row>
    <row r="14" spans="1:11" x14ac:dyDescent="0.25">
      <c r="A14" s="228" t="s">
        <v>276</v>
      </c>
      <c r="B14" s="229">
        <v>1.4500000000000455</v>
      </c>
      <c r="C14" s="230"/>
      <c r="D14" s="229">
        <v>6.1078348778434946E-2</v>
      </c>
      <c r="E14" s="230"/>
      <c r="F14" s="229">
        <v>16.849199663016009</v>
      </c>
      <c r="G14" s="230"/>
      <c r="H14" s="168">
        <v>1138</v>
      </c>
      <c r="I14" s="200"/>
      <c r="J14" s="229">
        <v>12.17</v>
      </c>
      <c r="K14" s="231"/>
    </row>
    <row r="15" spans="1:11" x14ac:dyDescent="0.25">
      <c r="A15" s="228" t="s">
        <v>277</v>
      </c>
      <c r="B15" s="232">
        <v>0.91999999999995907</v>
      </c>
      <c r="C15" s="231"/>
      <c r="D15" s="232">
        <v>3.3786265148731509E-2</v>
      </c>
      <c r="E15" s="231"/>
      <c r="F15" s="232">
        <v>70.877708409842086</v>
      </c>
      <c r="G15" s="231"/>
      <c r="H15" s="165">
        <v>1352</v>
      </c>
      <c r="I15" s="233"/>
      <c r="J15" s="229">
        <v>16.559999999999999</v>
      </c>
      <c r="K15" s="231"/>
    </row>
    <row r="16" spans="1:11" ht="14.25" customHeight="1" x14ac:dyDescent="0.25">
      <c r="A16" s="234" t="s">
        <v>278</v>
      </c>
      <c r="B16" s="232">
        <v>0.79000000000002046</v>
      </c>
      <c r="C16" s="231"/>
      <c r="D16" s="232">
        <v>2.840704782452429E-2</v>
      </c>
      <c r="E16" s="231"/>
      <c r="F16" s="232">
        <v>91.693635382955776</v>
      </c>
      <c r="G16" s="231"/>
      <c r="H16" s="165">
        <v>1255</v>
      </c>
      <c r="I16" s="233"/>
      <c r="J16" s="229">
        <v>22.26</v>
      </c>
      <c r="K16" s="231"/>
    </row>
    <row r="17" spans="1:11" ht="17.25" customHeight="1" x14ac:dyDescent="0.25">
      <c r="A17" s="234" t="s">
        <v>279</v>
      </c>
      <c r="B17" s="232">
        <v>0.87999999999999545</v>
      </c>
      <c r="C17" s="231"/>
      <c r="D17" s="232">
        <v>3.2234432234432064E-2</v>
      </c>
      <c r="E17" s="231"/>
      <c r="F17" s="232">
        <v>73.260073260073256</v>
      </c>
      <c r="G17" s="231"/>
      <c r="H17" s="165">
        <v>1240</v>
      </c>
      <c r="I17" s="233"/>
      <c r="J17" s="229">
        <v>15.75</v>
      </c>
      <c r="K17" s="231"/>
    </row>
    <row r="18" spans="1:11" ht="16.5" customHeight="1" x14ac:dyDescent="0.25">
      <c r="A18" s="234" t="s">
        <v>280</v>
      </c>
      <c r="B18" s="232">
        <v>1.3400000000000318</v>
      </c>
      <c r="C18" s="231"/>
      <c r="D18" s="232">
        <v>4.4078947368422099E-2</v>
      </c>
      <c r="E18" s="231"/>
      <c r="F18" s="232">
        <v>55.921052631578952</v>
      </c>
      <c r="G18" s="231"/>
      <c r="H18" s="165">
        <v>891</v>
      </c>
      <c r="I18" s="233"/>
      <c r="J18" s="229">
        <v>14.47</v>
      </c>
      <c r="K18" s="231"/>
    </row>
    <row r="19" spans="1:11" ht="15" customHeight="1" x14ac:dyDescent="0.25">
      <c r="A19" s="234" t="s">
        <v>281</v>
      </c>
      <c r="B19" s="232">
        <v>3.839999999999975</v>
      </c>
      <c r="C19" s="231"/>
      <c r="D19" s="232">
        <v>0.13105802047781484</v>
      </c>
      <c r="E19" s="231"/>
      <c r="F19" s="232">
        <v>145.05119453924914</v>
      </c>
      <c r="G19" s="231"/>
      <c r="H19" s="165">
        <v>700</v>
      </c>
      <c r="I19" s="233"/>
      <c r="J19" s="229">
        <v>15.36</v>
      </c>
      <c r="K19" s="231"/>
    </row>
    <row r="20" spans="1:11" x14ac:dyDescent="0.25">
      <c r="A20" s="228" t="s">
        <v>282</v>
      </c>
      <c r="B20" s="232"/>
      <c r="C20" s="231">
        <v>0.6099999999999568</v>
      </c>
      <c r="D20" s="232"/>
      <c r="E20" s="231">
        <v>2.6180257510727757E-2</v>
      </c>
      <c r="F20" s="232"/>
      <c r="G20" s="231">
        <v>42.918454935622314</v>
      </c>
      <c r="H20" s="165"/>
      <c r="I20" s="233">
        <v>1605</v>
      </c>
      <c r="J20" s="229"/>
      <c r="K20" s="231">
        <v>4.46</v>
      </c>
    </row>
    <row r="21" spans="1:11" x14ac:dyDescent="0.25">
      <c r="A21" s="228" t="s">
        <v>283</v>
      </c>
      <c r="B21" s="232"/>
      <c r="C21" s="231">
        <v>1.1700000000000159</v>
      </c>
      <c r="D21" s="232"/>
      <c r="E21" s="231">
        <v>5.5714285714286473E-2</v>
      </c>
      <c r="F21" s="232"/>
      <c r="G21" s="231">
        <v>28.571428571428573</v>
      </c>
      <c r="H21" s="165"/>
      <c r="I21" s="233">
        <v>969</v>
      </c>
      <c r="J21" s="229"/>
      <c r="K21" s="231">
        <v>14.29</v>
      </c>
    </row>
    <row r="22" spans="1:11" x14ac:dyDescent="0.25">
      <c r="A22" s="228" t="s">
        <v>284</v>
      </c>
      <c r="B22" s="232"/>
      <c r="C22" s="231">
        <v>2.2400000000000091</v>
      </c>
      <c r="D22" s="232"/>
      <c r="E22" s="231">
        <v>0.10108303249097514</v>
      </c>
      <c r="F22" s="232"/>
      <c r="G22" s="231">
        <v>49.638989169675092</v>
      </c>
      <c r="H22" s="165"/>
      <c r="I22" s="233">
        <v>988</v>
      </c>
      <c r="J22" s="229"/>
      <c r="K22" s="231">
        <v>14.35</v>
      </c>
    </row>
    <row r="23" spans="1:11" x14ac:dyDescent="0.25">
      <c r="A23" s="228" t="s">
        <v>285</v>
      </c>
      <c r="B23" s="232"/>
      <c r="C23" s="231">
        <v>4.7700000000000387</v>
      </c>
      <c r="D23" s="232"/>
      <c r="E23" s="231">
        <v>0.16678321678321811</v>
      </c>
      <c r="F23" s="232"/>
      <c r="G23" s="231">
        <v>139.86013986013987</v>
      </c>
      <c r="H23" s="165"/>
      <c r="I23" s="233">
        <v>495</v>
      </c>
      <c r="J23" s="229"/>
      <c r="K23" s="231">
        <v>16.68</v>
      </c>
    </row>
    <row r="24" spans="1:11" x14ac:dyDescent="0.25">
      <c r="A24" s="228" t="s">
        <v>286</v>
      </c>
      <c r="B24" s="232"/>
      <c r="C24" s="231">
        <v>0.93999999999999773</v>
      </c>
      <c r="D24" s="232"/>
      <c r="E24" s="231">
        <v>3.2480995162404894E-2</v>
      </c>
      <c r="F24" s="232"/>
      <c r="G24" s="231">
        <v>51.831375259156871</v>
      </c>
      <c r="H24" s="165"/>
      <c r="I24" s="233">
        <v>1294</v>
      </c>
      <c r="J24" s="229"/>
      <c r="K24" s="231">
        <v>3.25</v>
      </c>
    </row>
    <row r="25" spans="1:11" x14ac:dyDescent="0.25">
      <c r="A25" s="228" t="s">
        <v>287</v>
      </c>
      <c r="B25" s="232"/>
      <c r="C25" s="231">
        <v>2.3700000000000045</v>
      </c>
      <c r="D25" s="232"/>
      <c r="E25" s="231">
        <v>8.9772727272727448E-2</v>
      </c>
      <c r="F25" s="232"/>
      <c r="G25" s="231">
        <v>75.757575757575765</v>
      </c>
      <c r="H25" s="165"/>
      <c r="I25" s="233">
        <v>975</v>
      </c>
      <c r="J25" s="229"/>
      <c r="K25" s="231">
        <v>8.98</v>
      </c>
    </row>
    <row r="26" spans="1:11" x14ac:dyDescent="0.25">
      <c r="A26" s="228" t="s">
        <v>288</v>
      </c>
      <c r="B26" s="232"/>
      <c r="C26" s="231">
        <v>1.6699999999999591</v>
      </c>
      <c r="D26" s="232"/>
      <c r="E26" s="231">
        <v>6.388676358071764E-2</v>
      </c>
      <c r="F26" s="232"/>
      <c r="G26" s="231">
        <v>42.081101759755164</v>
      </c>
      <c r="H26" s="165"/>
      <c r="I26" s="233">
        <v>1517</v>
      </c>
      <c r="J26" s="229"/>
      <c r="K26" s="231">
        <v>6.39</v>
      </c>
    </row>
    <row r="27" spans="1:11" x14ac:dyDescent="0.25">
      <c r="A27" s="228" t="s">
        <v>289</v>
      </c>
      <c r="B27" s="232"/>
      <c r="C27" s="231">
        <v>1.1400000000000432</v>
      </c>
      <c r="D27" s="232"/>
      <c r="E27" s="231">
        <v>4.1454545454547027E-2</v>
      </c>
      <c r="F27" s="232"/>
      <c r="G27" s="231">
        <v>74.36363636363636</v>
      </c>
      <c r="H27" s="165"/>
      <c r="I27" s="233">
        <v>1061</v>
      </c>
      <c r="J27" s="232"/>
      <c r="K27" s="231">
        <v>17.64</v>
      </c>
    </row>
    <row r="28" spans="1:11" x14ac:dyDescent="0.25">
      <c r="A28" s="228" t="s">
        <v>290</v>
      </c>
      <c r="B28" s="232"/>
      <c r="C28" s="231">
        <v>2.1299999999999955</v>
      </c>
      <c r="D28" s="232"/>
      <c r="E28" s="231">
        <v>8.1297709923663947E-2</v>
      </c>
      <c r="F28" s="232"/>
      <c r="G28" s="231">
        <v>76.335877862595424</v>
      </c>
      <c r="H28" s="165"/>
      <c r="I28" s="233">
        <v>904</v>
      </c>
      <c r="J28" s="229"/>
      <c r="K28" s="231">
        <v>18.05</v>
      </c>
    </row>
    <row r="29" spans="1:11" ht="18" customHeight="1" x14ac:dyDescent="0.25">
      <c r="A29" s="234" t="s">
        <v>291</v>
      </c>
      <c r="B29" s="232"/>
      <c r="C29" s="230">
        <v>0.5</v>
      </c>
      <c r="D29" s="232"/>
      <c r="E29" s="230">
        <v>2.0048115477145148E-2</v>
      </c>
      <c r="F29" s="232"/>
      <c r="G29" s="230">
        <v>62.149157979149955</v>
      </c>
      <c r="H29" s="165"/>
      <c r="I29" s="200">
        <v>1605</v>
      </c>
      <c r="J29" s="229"/>
      <c r="K29" s="231">
        <v>19.850000000000001</v>
      </c>
    </row>
    <row r="30" spans="1:11" ht="15" customHeight="1" x14ac:dyDescent="0.25">
      <c r="A30" s="234" t="s">
        <v>292</v>
      </c>
      <c r="B30" s="232"/>
      <c r="C30" s="230">
        <v>1.0499999999999545</v>
      </c>
      <c r="D30" s="232"/>
      <c r="E30" s="230">
        <v>4.335260115606749E-2</v>
      </c>
      <c r="F30" s="232"/>
      <c r="G30" s="230">
        <v>70.189925681255161</v>
      </c>
      <c r="H30" s="165"/>
      <c r="I30" s="200">
        <v>1358</v>
      </c>
      <c r="J30" s="229"/>
      <c r="K30" s="231">
        <v>18.37</v>
      </c>
    </row>
    <row r="31" spans="1:11" ht="15" customHeight="1" x14ac:dyDescent="0.25">
      <c r="A31" s="234" t="s">
        <v>293</v>
      </c>
      <c r="B31" s="232"/>
      <c r="C31" s="230">
        <v>1.7900000000000205</v>
      </c>
      <c r="D31" s="232"/>
      <c r="E31" s="230">
        <v>8.3762283575106247E-2</v>
      </c>
      <c r="F31" s="232"/>
      <c r="G31" s="230">
        <v>70.191857744501633</v>
      </c>
      <c r="H31" s="165"/>
      <c r="I31" s="200">
        <v>1016</v>
      </c>
      <c r="J31" s="229"/>
      <c r="K31" s="231">
        <v>15.07</v>
      </c>
    </row>
    <row r="32" spans="1:11" ht="18.75" customHeight="1" x14ac:dyDescent="0.25">
      <c r="A32" s="234" t="s">
        <v>294</v>
      </c>
      <c r="B32" s="232"/>
      <c r="C32" s="230">
        <v>1.7699999999999818</v>
      </c>
      <c r="D32" s="232"/>
      <c r="E32" s="230">
        <v>6.3898916967508365E-2</v>
      </c>
      <c r="F32" s="232"/>
      <c r="G32" s="230">
        <v>54.151624548736464</v>
      </c>
      <c r="H32" s="165"/>
      <c r="I32" s="200">
        <v>1408</v>
      </c>
      <c r="J32" s="229"/>
      <c r="K32" s="231">
        <v>15.16</v>
      </c>
    </row>
    <row r="33" spans="1:11" x14ac:dyDescent="0.25">
      <c r="A33" s="235" t="s">
        <v>27</v>
      </c>
      <c r="B33" s="236">
        <f>AVERAGE(B6:B19)</f>
        <v>1.3899999999999986</v>
      </c>
      <c r="C33" s="237">
        <f>AVERAGE(C20:C32)</f>
        <v>1.703846153846152</v>
      </c>
      <c r="D33" s="236">
        <f>AVERAGE(D6:D19)</f>
        <v>5.7968693651123483E-2</v>
      </c>
      <c r="E33" s="237">
        <f>AVERAGE(E20:E32)</f>
        <v>6.6901188543776594E-2</v>
      </c>
      <c r="F33" s="236">
        <f>AVERAGE(F6:F19)</f>
        <v>61.867664531266932</v>
      </c>
      <c r="G33" s="237">
        <f>AVERAGE(G20:G32)</f>
        <v>64.464703499479128</v>
      </c>
      <c r="H33" s="238">
        <f>AVERAGE(H6:H19)</f>
        <v>1274.7142857142858</v>
      </c>
      <c r="I33" s="239">
        <f>AVERAGE(I20:I32)</f>
        <v>1168.8461538461538</v>
      </c>
      <c r="J33" s="236">
        <f>AVERAGE(J6:J19)</f>
        <v>13.122857142857145</v>
      </c>
      <c r="K33" s="237">
        <f>AVERAGE(K20:K32)</f>
        <v>13.272307692307692</v>
      </c>
    </row>
    <row r="34" spans="1:11" x14ac:dyDescent="0.25">
      <c r="A34" s="240" t="s">
        <v>295</v>
      </c>
      <c r="B34" s="241">
        <f>_xlfn.STDEV.P(B6:B19)</f>
        <v>0.89740100926429212</v>
      </c>
      <c r="C34" s="242">
        <f>_xlfn.STDEV.P(C20:C32)</f>
        <v>1.0592707103804244</v>
      </c>
      <c r="D34" s="241">
        <f>_xlfn.STDEV.P(D6:D19)</f>
        <v>3.8683808976743103E-2</v>
      </c>
      <c r="E34" s="242">
        <f>_xlfn.STDEV.P(E20:E32)</f>
        <v>3.776745734953664E-2</v>
      </c>
      <c r="F34" s="241">
        <f>_xlfn.STDEV.P(F6:F19)</f>
        <v>29.136329887883363</v>
      </c>
      <c r="G34" s="242">
        <f>_xlfn.STDEV.P(G20:G32)</f>
        <v>26.108075203239402</v>
      </c>
      <c r="H34" s="243">
        <f>_xlfn.STDEV.P(H6:H19)</f>
        <v>263.81715220189602</v>
      </c>
      <c r="I34" s="244">
        <f>_xlfn.STDEV.P(I20:I32)</f>
        <v>313.753172500993</v>
      </c>
      <c r="J34" s="241">
        <f>_xlfn.STDEV.P(J6:J19)</f>
        <v>5.0129410081328869</v>
      </c>
      <c r="K34" s="242">
        <f>_xlfn.STDEV.P(K20:K32)</f>
        <v>5.375540264577567</v>
      </c>
    </row>
    <row r="35" spans="1:11" x14ac:dyDescent="0.25">
      <c r="A35" s="245" t="s">
        <v>296</v>
      </c>
      <c r="B35" s="246">
        <f>_xlfn.T.TEST(B6:B19,C20:C32,2,3)</f>
        <v>0.43396044175367376</v>
      </c>
      <c r="C35" s="247"/>
      <c r="D35" s="246">
        <f>_xlfn.T.TEST(D6:D19,E20:E32,2,3)</f>
        <v>0.56449207371243659</v>
      </c>
      <c r="E35" s="247"/>
      <c r="F35" s="246">
        <f>_xlfn.T.TEST(F6:F19,G20:G32,2,3)</f>
        <v>0.81610610432384179</v>
      </c>
      <c r="G35" s="247"/>
      <c r="H35" s="246">
        <f>_xlfn.T.TEST(H6:H19,I20:I32,2,3)</f>
        <v>0.37244372356540512</v>
      </c>
      <c r="I35" s="247"/>
      <c r="J35" s="246">
        <f>_xlfn.T.TEST(J6:J19,K20:K32,2,3)</f>
        <v>0.94340053217545616</v>
      </c>
      <c r="K35" s="247"/>
    </row>
    <row r="37" spans="1:11" x14ac:dyDescent="0.25">
      <c r="A37" s="28" t="s">
        <v>228</v>
      </c>
    </row>
    <row r="38" spans="1:11" x14ac:dyDescent="0.25">
      <c r="A38" s="222"/>
      <c r="B38" s="26" t="s">
        <v>261</v>
      </c>
      <c r="C38" s="182"/>
      <c r="D38" s="26" t="s">
        <v>262</v>
      </c>
      <c r="E38" s="182"/>
      <c r="F38" s="218" t="s">
        <v>263</v>
      </c>
      <c r="G38" s="223"/>
    </row>
    <row r="39" spans="1:11" x14ac:dyDescent="0.25">
      <c r="A39" s="222"/>
      <c r="B39" s="26" t="s">
        <v>266</v>
      </c>
      <c r="C39" s="182"/>
      <c r="D39" s="26" t="s">
        <v>226</v>
      </c>
      <c r="E39" s="182"/>
      <c r="F39" s="26" t="s">
        <v>267</v>
      </c>
      <c r="G39" s="182"/>
    </row>
    <row r="40" spans="1:11" x14ac:dyDescent="0.25">
      <c r="A40" s="224" t="s">
        <v>68</v>
      </c>
      <c r="B40" s="225">
        <v>11</v>
      </c>
      <c r="C40" s="226">
        <v>14</v>
      </c>
      <c r="D40" s="225">
        <v>11</v>
      </c>
      <c r="E40" s="226">
        <v>14</v>
      </c>
      <c r="F40" s="225">
        <v>11</v>
      </c>
      <c r="G40" s="226">
        <v>14</v>
      </c>
    </row>
    <row r="41" spans="1:11" x14ac:dyDescent="0.25">
      <c r="A41" s="227" t="s">
        <v>134</v>
      </c>
      <c r="B41" s="225" t="s">
        <v>63</v>
      </c>
      <c r="C41" s="226" t="s">
        <v>37</v>
      </c>
      <c r="D41" s="225" t="s">
        <v>63</v>
      </c>
      <c r="E41" s="226" t="s">
        <v>37</v>
      </c>
      <c r="F41" s="225" t="s">
        <v>63</v>
      </c>
      <c r="G41" s="226" t="s">
        <v>37</v>
      </c>
    </row>
    <row r="42" spans="1:11" x14ac:dyDescent="0.25">
      <c r="A42" s="248" t="s">
        <v>234</v>
      </c>
      <c r="B42" s="229">
        <v>48.30917874</v>
      </c>
      <c r="C42" s="230"/>
      <c r="D42" s="168">
        <v>1483</v>
      </c>
      <c r="E42" s="200"/>
      <c r="F42" s="229">
        <v>16.07</v>
      </c>
      <c r="G42" s="231"/>
    </row>
    <row r="43" spans="1:11" x14ac:dyDescent="0.25">
      <c r="A43" s="248" t="s">
        <v>235</v>
      </c>
      <c r="B43" s="229">
        <v>28.828828829999999</v>
      </c>
      <c r="C43" s="230"/>
      <c r="D43" s="168">
        <v>1451</v>
      </c>
      <c r="E43" s="200"/>
      <c r="F43" s="229">
        <v>21.69</v>
      </c>
      <c r="G43" s="231"/>
    </row>
    <row r="44" spans="1:11" x14ac:dyDescent="0.25">
      <c r="A44" s="248" t="s">
        <v>236</v>
      </c>
      <c r="B44" s="229">
        <v>25.531914889999999</v>
      </c>
      <c r="C44" s="230"/>
      <c r="D44" s="168">
        <v>1740</v>
      </c>
      <c r="E44" s="200"/>
      <c r="F44" s="229">
        <v>24.17</v>
      </c>
      <c r="G44" s="231"/>
    </row>
    <row r="45" spans="1:11" x14ac:dyDescent="0.25">
      <c r="A45" s="248" t="s">
        <v>237</v>
      </c>
      <c r="B45" s="229">
        <v>13.14553991</v>
      </c>
      <c r="C45" s="230"/>
      <c r="D45" s="168">
        <v>2324</v>
      </c>
      <c r="E45" s="200"/>
      <c r="F45" s="229">
        <v>22.07</v>
      </c>
      <c r="G45" s="231"/>
    </row>
    <row r="46" spans="1:11" x14ac:dyDescent="0.25">
      <c r="A46" s="248" t="s">
        <v>238</v>
      </c>
      <c r="B46" s="229">
        <v>30.6345733</v>
      </c>
      <c r="C46" s="230"/>
      <c r="D46" s="168">
        <v>1569</v>
      </c>
      <c r="E46" s="200"/>
      <c r="F46" s="229">
        <v>23.19</v>
      </c>
      <c r="G46" s="231"/>
    </row>
    <row r="47" spans="1:11" x14ac:dyDescent="0.25">
      <c r="A47" s="248" t="s">
        <v>239</v>
      </c>
      <c r="B47" s="229">
        <v>56.838365899999999</v>
      </c>
      <c r="C47" s="230"/>
      <c r="D47" s="168">
        <v>1200</v>
      </c>
      <c r="E47" s="200"/>
      <c r="F47" s="229">
        <v>26.89</v>
      </c>
      <c r="G47" s="231"/>
    </row>
    <row r="48" spans="1:11" x14ac:dyDescent="0.25">
      <c r="A48" s="248" t="s">
        <v>240</v>
      </c>
      <c r="B48" s="229">
        <v>53.825451749999999</v>
      </c>
      <c r="C48" s="230"/>
      <c r="D48" s="168">
        <v>678</v>
      </c>
      <c r="E48" s="200"/>
      <c r="F48" s="229">
        <v>23.8</v>
      </c>
      <c r="G48" s="231"/>
    </row>
    <row r="49" spans="1:7" x14ac:dyDescent="0.25">
      <c r="A49" s="248" t="s">
        <v>241</v>
      </c>
      <c r="B49" s="229">
        <v>29.8245614</v>
      </c>
      <c r="C49" s="230"/>
      <c r="D49" s="168">
        <v>1206</v>
      </c>
      <c r="E49" s="200"/>
      <c r="F49" s="229">
        <v>14.39</v>
      </c>
      <c r="G49" s="231"/>
    </row>
    <row r="50" spans="1:7" x14ac:dyDescent="0.25">
      <c r="A50" s="248" t="s">
        <v>242</v>
      </c>
      <c r="B50" s="229">
        <v>67.226890760000003</v>
      </c>
      <c r="C50" s="230"/>
      <c r="D50" s="168">
        <v>1108</v>
      </c>
      <c r="E50" s="200"/>
      <c r="F50" s="229">
        <v>17.14</v>
      </c>
      <c r="G50" s="231"/>
    </row>
    <row r="51" spans="1:7" x14ac:dyDescent="0.25">
      <c r="A51" s="248" t="s">
        <v>243</v>
      </c>
      <c r="B51" s="229">
        <v>70.291262140000001</v>
      </c>
      <c r="C51" s="230"/>
      <c r="D51" s="168">
        <v>1020</v>
      </c>
      <c r="E51" s="200"/>
      <c r="F51" s="229">
        <v>15.07</v>
      </c>
      <c r="G51" s="231"/>
    </row>
    <row r="52" spans="1:7" x14ac:dyDescent="0.25">
      <c r="A52" s="248" t="s">
        <v>244</v>
      </c>
      <c r="B52" s="229">
        <v>65.676567660000003</v>
      </c>
      <c r="C52" s="230"/>
      <c r="D52" s="168">
        <v>1198</v>
      </c>
      <c r="E52" s="200"/>
      <c r="F52" s="229">
        <v>15.94</v>
      </c>
      <c r="G52" s="231"/>
    </row>
    <row r="53" spans="1:7" x14ac:dyDescent="0.25">
      <c r="A53" s="248" t="s">
        <v>245</v>
      </c>
      <c r="B53" s="232"/>
      <c r="C53" s="231">
        <v>6.6334991710000004</v>
      </c>
      <c r="D53" s="165"/>
      <c r="E53" s="233">
        <v>879</v>
      </c>
      <c r="F53" s="232"/>
      <c r="G53" s="231">
        <v>16.22</v>
      </c>
    </row>
    <row r="54" spans="1:7" x14ac:dyDescent="0.25">
      <c r="A54" s="248" t="s">
        <v>246</v>
      </c>
      <c r="B54" s="232"/>
      <c r="C54" s="231">
        <v>45.081967210000002</v>
      </c>
      <c r="D54" s="165"/>
      <c r="E54" s="233">
        <v>1590</v>
      </c>
      <c r="F54" s="229"/>
      <c r="G54" s="231">
        <v>24.22</v>
      </c>
    </row>
    <row r="55" spans="1:7" x14ac:dyDescent="0.25">
      <c r="A55" s="248" t="s">
        <v>247</v>
      </c>
      <c r="B55" s="229"/>
      <c r="C55" s="231">
        <v>39.783001810000002</v>
      </c>
      <c r="D55" s="168"/>
      <c r="E55" s="233">
        <v>1381</v>
      </c>
      <c r="F55" s="229"/>
      <c r="G55" s="231">
        <v>22.53</v>
      </c>
    </row>
    <row r="56" spans="1:7" x14ac:dyDescent="0.25">
      <c r="A56" s="248" t="s">
        <v>248</v>
      </c>
      <c r="B56" s="229"/>
      <c r="C56" s="231">
        <v>23.310023309999998</v>
      </c>
      <c r="D56" s="168"/>
      <c r="E56" s="233">
        <v>1865</v>
      </c>
      <c r="F56" s="229"/>
      <c r="G56" s="231">
        <v>27.74</v>
      </c>
    </row>
    <row r="57" spans="1:7" x14ac:dyDescent="0.25">
      <c r="A57" s="248" t="s">
        <v>249</v>
      </c>
      <c r="B57" s="229"/>
      <c r="C57" s="231">
        <v>11.60092807</v>
      </c>
      <c r="D57" s="168"/>
      <c r="E57" s="233">
        <v>2912</v>
      </c>
      <c r="F57" s="229"/>
      <c r="G57" s="231">
        <v>25.43</v>
      </c>
    </row>
    <row r="58" spans="1:7" x14ac:dyDescent="0.25">
      <c r="A58" s="248" t="s">
        <v>250</v>
      </c>
      <c r="B58" s="229"/>
      <c r="C58" s="231">
        <v>25.49019608</v>
      </c>
      <c r="D58" s="168"/>
      <c r="E58" s="233">
        <v>1840</v>
      </c>
      <c r="F58" s="229"/>
      <c r="G58" s="231">
        <v>24.12</v>
      </c>
    </row>
    <row r="59" spans="1:7" x14ac:dyDescent="0.25">
      <c r="A59" s="248" t="s">
        <v>251</v>
      </c>
      <c r="B59" s="229"/>
      <c r="C59" s="231">
        <v>27.272727270000001</v>
      </c>
      <c r="D59" s="168"/>
      <c r="E59" s="233">
        <v>1526</v>
      </c>
      <c r="F59" s="229"/>
      <c r="G59" s="231">
        <v>22.76</v>
      </c>
    </row>
    <row r="60" spans="1:7" x14ac:dyDescent="0.25">
      <c r="A60" s="248" t="s">
        <v>252</v>
      </c>
      <c r="B60" s="229"/>
      <c r="C60" s="231">
        <v>21.123785380000001</v>
      </c>
      <c r="D60" s="168"/>
      <c r="E60" s="233">
        <v>1179</v>
      </c>
      <c r="F60" s="229"/>
      <c r="G60" s="231">
        <v>20.62</v>
      </c>
    </row>
    <row r="61" spans="1:7" x14ac:dyDescent="0.25">
      <c r="A61" s="248" t="s">
        <v>253</v>
      </c>
      <c r="B61" s="229"/>
      <c r="C61" s="231">
        <v>39.603960399999998</v>
      </c>
      <c r="D61" s="168"/>
      <c r="E61" s="233">
        <v>1245</v>
      </c>
      <c r="F61" s="229"/>
      <c r="G61" s="231">
        <v>13.37</v>
      </c>
    </row>
    <row r="62" spans="1:7" x14ac:dyDescent="0.25">
      <c r="A62" s="248" t="s">
        <v>254</v>
      </c>
      <c r="B62" s="229"/>
      <c r="C62" s="231">
        <v>11.978221420000001</v>
      </c>
      <c r="D62" s="168"/>
      <c r="E62" s="233">
        <v>1507</v>
      </c>
      <c r="F62" s="229"/>
      <c r="G62" s="231">
        <v>16.88</v>
      </c>
    </row>
    <row r="63" spans="1:7" x14ac:dyDescent="0.25">
      <c r="A63" s="248" t="s">
        <v>255</v>
      </c>
      <c r="B63" s="229"/>
      <c r="C63" s="231">
        <v>46.908315569999999</v>
      </c>
      <c r="D63" s="168"/>
      <c r="E63" s="233">
        <v>1239</v>
      </c>
      <c r="F63" s="232"/>
      <c r="G63" s="231">
        <v>14.37</v>
      </c>
    </row>
    <row r="64" spans="1:7" x14ac:dyDescent="0.25">
      <c r="A64" s="248" t="s">
        <v>256</v>
      </c>
      <c r="B64" s="232"/>
      <c r="C64" s="231">
        <v>74.324324320000002</v>
      </c>
      <c r="D64" s="165"/>
      <c r="E64" s="233">
        <v>923</v>
      </c>
      <c r="F64" s="229"/>
      <c r="G64" s="231">
        <v>10</v>
      </c>
    </row>
    <row r="65" spans="1:7" x14ac:dyDescent="0.25">
      <c r="A65" s="248" t="s">
        <v>257</v>
      </c>
      <c r="B65" s="232"/>
      <c r="C65" s="231">
        <v>39.949001269999997</v>
      </c>
      <c r="D65" s="165"/>
      <c r="E65" s="233">
        <v>1265</v>
      </c>
      <c r="F65" s="229"/>
      <c r="G65" s="231">
        <v>22.18</v>
      </c>
    </row>
    <row r="66" spans="1:7" x14ac:dyDescent="0.25">
      <c r="A66" s="248" t="s">
        <v>258</v>
      </c>
      <c r="B66" s="232"/>
      <c r="C66" s="231">
        <v>57.142857139999997</v>
      </c>
      <c r="D66" s="165"/>
      <c r="E66" s="233">
        <v>995</v>
      </c>
      <c r="F66" s="229"/>
      <c r="G66" s="231">
        <v>19.29</v>
      </c>
    </row>
    <row r="67" spans="1:7" x14ac:dyDescent="0.25">
      <c r="A67" s="235" t="s">
        <v>27</v>
      </c>
      <c r="B67" s="236">
        <f>AVERAGE(B42:B52)</f>
        <v>44.55755775272727</v>
      </c>
      <c r="C67" s="237">
        <f>AVERAGE(C53:C66)</f>
        <v>33.585914887214287</v>
      </c>
      <c r="D67" s="238">
        <f>AVERAGE(D42:D52)</f>
        <v>1361.5454545454545</v>
      </c>
      <c r="E67" s="239">
        <f>AVERAGE(E53:E66)</f>
        <v>1453.2857142857142</v>
      </c>
      <c r="F67" s="236">
        <f>AVERAGE(F42:F52)</f>
        <v>20.038181818181815</v>
      </c>
      <c r="G67" s="237">
        <f>AVERAGE(G53:G66)</f>
        <v>19.980714285714289</v>
      </c>
    </row>
    <row r="68" spans="1:7" x14ac:dyDescent="0.25">
      <c r="A68" s="240" t="s">
        <v>295</v>
      </c>
      <c r="B68" s="241">
        <f>_xlfn.STDEV.P(B42:B52)</f>
        <v>18.78082941893253</v>
      </c>
      <c r="C68" s="242">
        <f>_xlfn.STDEV.P(C53:C66)</f>
        <v>18.28790219269731</v>
      </c>
      <c r="D68" s="243">
        <f>_xlfn.STDEV.P(D42:D52)</f>
        <v>411.26730162806496</v>
      </c>
      <c r="E68" s="244">
        <f>_xlfn.STDEV.P(E53:E66)</f>
        <v>500.00077550960265</v>
      </c>
      <c r="F68" s="241">
        <f>_xlfn.STDEV.P(F42:F52)</f>
        <v>4.1831606540809991</v>
      </c>
      <c r="G68" s="242">
        <f>_xlfn.STDEV.P(G53:G66)</f>
        <v>4.953397772216146</v>
      </c>
    </row>
    <row r="69" spans="1:7" x14ac:dyDescent="0.25">
      <c r="A69" s="245" t="s">
        <v>296</v>
      </c>
      <c r="B69" s="246">
        <f>_xlfn.T.TEST(B42:B52,C53:C66,2,3)</f>
        <v>0.1745518770650466</v>
      </c>
      <c r="C69" s="247"/>
      <c r="D69" s="246">
        <f>_xlfn.T.TEST(D42:D52,E53:E66,2,3)</f>
        <v>0.63400108410112199</v>
      </c>
      <c r="E69" s="249"/>
      <c r="F69" s="246">
        <f>_xlfn.T.TEST(F42:F52,G53:G66,2,3)</f>
        <v>0.97622363779881771</v>
      </c>
      <c r="G69" s="2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D41" sqref="D41"/>
    </sheetView>
  </sheetViews>
  <sheetFormatPr defaultRowHeight="15" x14ac:dyDescent="0.25"/>
  <cols>
    <col min="1" max="1" width="8.5703125" customWidth="1"/>
    <col min="2" max="2" width="10.5703125" bestFit="1" customWidth="1"/>
    <col min="3" max="3" width="12.140625" customWidth="1"/>
  </cols>
  <sheetData>
    <row r="1" spans="1:3" ht="15" customHeight="1" x14ac:dyDescent="0.25">
      <c r="B1" s="145" t="s">
        <v>69</v>
      </c>
      <c r="C1" s="145"/>
    </row>
    <row r="2" spans="1:3" x14ac:dyDescent="0.25">
      <c r="A2" s="28"/>
      <c r="B2" s="144" t="s">
        <v>62</v>
      </c>
      <c r="C2" s="144"/>
    </row>
    <row r="3" spans="1:3" x14ac:dyDescent="0.25">
      <c r="B3" s="40" t="s">
        <v>63</v>
      </c>
      <c r="C3" s="40" t="s">
        <v>64</v>
      </c>
    </row>
    <row r="4" spans="1:3" x14ac:dyDescent="0.25">
      <c r="B4" s="44">
        <v>6.7221418230000003</v>
      </c>
      <c r="C4" s="44">
        <v>6.3040380049999998</v>
      </c>
    </row>
    <row r="5" spans="1:3" x14ac:dyDescent="0.25">
      <c r="B5" s="44">
        <v>10.198818899999999</v>
      </c>
      <c r="C5" s="44">
        <v>7.505043712</v>
      </c>
    </row>
    <row r="6" spans="1:3" x14ac:dyDescent="0.25">
      <c r="B6" s="44">
        <v>9.5082872930000004</v>
      </c>
      <c r="C6" s="44">
        <v>5.888077859</v>
      </c>
    </row>
    <row r="7" spans="1:3" x14ac:dyDescent="0.25">
      <c r="B7" s="44">
        <v>9.2797202799999994</v>
      </c>
      <c r="C7" s="44">
        <v>6.1636786189999997</v>
      </c>
    </row>
    <row r="8" spans="1:3" x14ac:dyDescent="0.25">
      <c r="B8" s="44">
        <v>8.7306917389999992</v>
      </c>
      <c r="C8" s="44">
        <v>5.481677371</v>
      </c>
    </row>
    <row r="9" spans="1:3" x14ac:dyDescent="0.25">
      <c r="B9" s="44">
        <v>8.125</v>
      </c>
      <c r="C9" s="44">
        <v>4.786411717</v>
      </c>
    </row>
    <row r="10" spans="1:3" x14ac:dyDescent="0.25">
      <c r="B10" s="44">
        <v>8.8028169009999999</v>
      </c>
      <c r="C10" s="44">
        <v>5.2872012340000003</v>
      </c>
    </row>
    <row r="11" spans="1:3" x14ac:dyDescent="0.25">
      <c r="B11" s="44">
        <v>7.8630897319999997</v>
      </c>
      <c r="C11" s="44">
        <v>4.9395910780000003</v>
      </c>
    </row>
    <row r="12" spans="1:3" x14ac:dyDescent="0.25">
      <c r="B12" s="44">
        <v>6.9565217390000003</v>
      </c>
      <c r="C12" s="44">
        <v>5.1883720929999999</v>
      </c>
    </row>
    <row r="13" spans="1:3" x14ac:dyDescent="0.25">
      <c r="B13" s="44">
        <v>7.307692308</v>
      </c>
      <c r="C13" s="44">
        <v>5.1155030799999999</v>
      </c>
    </row>
    <row r="14" spans="1:3" x14ac:dyDescent="0.25">
      <c r="B14" s="44">
        <v>7.4596774190000001</v>
      </c>
      <c r="C14" s="44">
        <v>5.3750464170000001</v>
      </c>
    </row>
    <row r="15" spans="1:3" x14ac:dyDescent="0.25">
      <c r="B15" s="44">
        <v>7.0632911390000004</v>
      </c>
      <c r="C15" s="44">
        <v>5.8358596800000004</v>
      </c>
    </row>
    <row r="16" spans="1:3" x14ac:dyDescent="0.25">
      <c r="B16" s="44">
        <v>7.408058842</v>
      </c>
      <c r="C16" s="44">
        <v>6.1304039689999996</v>
      </c>
    </row>
    <row r="17" spans="1:3" x14ac:dyDescent="0.25">
      <c r="B17" s="44">
        <v>6.0458839409999996</v>
      </c>
      <c r="C17" s="44">
        <v>5.7625000000000002</v>
      </c>
    </row>
    <row r="18" spans="1:3" x14ac:dyDescent="0.25">
      <c r="B18" s="44">
        <v>7.442799462</v>
      </c>
      <c r="C18" s="44">
        <v>6.0133928570000004</v>
      </c>
    </row>
    <row r="19" spans="1:3" x14ac:dyDescent="0.25">
      <c r="B19" s="44">
        <v>7.3906644239999997</v>
      </c>
      <c r="C19" s="44">
        <v>5.4293758800000003</v>
      </c>
    </row>
    <row r="20" spans="1:3" x14ac:dyDescent="0.25">
      <c r="B20" s="44">
        <v>6.1513292430000002</v>
      </c>
      <c r="C20" s="44">
        <v>6.4102564099999997</v>
      </c>
    </row>
    <row r="21" spans="1:3" x14ac:dyDescent="0.25">
      <c r="B21" s="44">
        <v>6.2693877550000003</v>
      </c>
      <c r="C21" s="44">
        <v>7.023705004</v>
      </c>
    </row>
    <row r="22" spans="1:3" x14ac:dyDescent="0.25">
      <c r="B22" s="44">
        <v>6.2815405049999997</v>
      </c>
      <c r="C22" s="44">
        <v>7.1599045349999999</v>
      </c>
    </row>
    <row r="23" spans="1:3" x14ac:dyDescent="0.25">
      <c r="B23" s="44">
        <v>7.5712074300000003</v>
      </c>
      <c r="C23" s="44">
        <v>7.0149975810000003</v>
      </c>
    </row>
    <row r="24" spans="1:3" x14ac:dyDescent="0.25">
      <c r="B24" s="44">
        <v>5.3460570470000004</v>
      </c>
      <c r="C24" s="44">
        <v>7.0640176600000002</v>
      </c>
    </row>
    <row r="25" spans="1:3" x14ac:dyDescent="0.25">
      <c r="B25" s="44">
        <v>5.8550368549999998</v>
      </c>
      <c r="C25" s="44">
        <v>7.6851420590000004</v>
      </c>
    </row>
    <row r="26" spans="1:3" x14ac:dyDescent="0.25">
      <c r="B26" s="44">
        <v>6.1049578059999998</v>
      </c>
      <c r="C26" s="44">
        <v>7.0035017509999999</v>
      </c>
    </row>
    <row r="27" spans="1:3" x14ac:dyDescent="0.25">
      <c r="B27" s="44">
        <v>6.3411896749999999</v>
      </c>
      <c r="C27" s="44">
        <v>7.0814365199999996</v>
      </c>
    </row>
    <row r="28" spans="1:3" x14ac:dyDescent="0.25">
      <c r="C28" s="44">
        <v>6.6115702479999996</v>
      </c>
    </row>
    <row r="29" spans="1:3" x14ac:dyDescent="0.25">
      <c r="C29" s="44">
        <v>5.3191489360000004</v>
      </c>
    </row>
    <row r="30" spans="1:3" x14ac:dyDescent="0.25">
      <c r="A30" s="41" t="s">
        <v>65</v>
      </c>
      <c r="B30" s="46">
        <f>AVERAGE(B4:B29)</f>
        <v>7.3427442607499991</v>
      </c>
      <c r="C30" s="46">
        <f>AVERAGE(C4:C29)</f>
        <v>6.1376867028846158</v>
      </c>
    </row>
    <row r="31" spans="1:3" x14ac:dyDescent="0.25">
      <c r="A31" s="41" t="s">
        <v>66</v>
      </c>
      <c r="B31" s="46">
        <f>_xlfn.STDEV.P(B4:B29)</f>
        <v>1.2306910828241167</v>
      </c>
      <c r="C31" s="46">
        <f>_xlfn.STDEV.P(C4:C29)</f>
        <v>0.83467221324106</v>
      </c>
    </row>
    <row r="32" spans="1:3" x14ac:dyDescent="0.25">
      <c r="A32" s="42" t="s">
        <v>67</v>
      </c>
      <c r="B32" s="46">
        <f>_xlfn.T.TEST(B4:B29,C4:C29,2,2)</f>
        <v>2.2043318893070156E-4</v>
      </c>
      <c r="C32" s="46"/>
    </row>
    <row r="33" spans="1:3" x14ac:dyDescent="0.25">
      <c r="A33" s="43" t="s">
        <v>68</v>
      </c>
      <c r="B33" s="46">
        <v>24</v>
      </c>
      <c r="C33" s="46">
        <v>26</v>
      </c>
    </row>
    <row r="34" spans="1:3" x14ac:dyDescent="0.25">
      <c r="B34" s="45"/>
      <c r="C34" s="45"/>
    </row>
    <row r="35" spans="1:3" x14ac:dyDescent="0.25">
      <c r="B35" s="45"/>
      <c r="C35" s="45"/>
    </row>
    <row r="36" spans="1:3" x14ac:dyDescent="0.25">
      <c r="B36" s="45"/>
      <c r="C36" s="45"/>
    </row>
    <row r="37" spans="1:3" x14ac:dyDescent="0.25">
      <c r="B37" s="45"/>
      <c r="C37" s="45"/>
    </row>
  </sheetData>
  <mergeCells count="2">
    <mergeCell ref="B2:C2"/>
    <mergeCell ref="B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I35" sqref="I35"/>
    </sheetView>
  </sheetViews>
  <sheetFormatPr defaultRowHeight="15" x14ac:dyDescent="0.25"/>
  <sheetData>
    <row r="1" spans="1:3" s="48" customFormat="1" x14ac:dyDescent="0.25">
      <c r="A1" s="47" t="s">
        <v>70</v>
      </c>
      <c r="B1" s="47" t="s">
        <v>72</v>
      </c>
      <c r="C1" s="47"/>
    </row>
    <row r="2" spans="1:3" s="48" customFormat="1" x14ac:dyDescent="0.25">
      <c r="A2" s="47"/>
      <c r="B2" s="47" t="s">
        <v>73</v>
      </c>
      <c r="C2" s="47"/>
    </row>
    <row r="3" spans="1:3" s="48" customFormat="1" x14ac:dyDescent="0.25">
      <c r="A3" s="47"/>
    </row>
    <row r="4" spans="1:3" s="27" customFormat="1" x14ac:dyDescent="0.25">
      <c r="A4" s="26"/>
      <c r="B4" s="27" t="s">
        <v>74</v>
      </c>
      <c r="C4" s="27" t="s">
        <v>37</v>
      </c>
    </row>
    <row r="5" spans="1:3" x14ac:dyDescent="0.25">
      <c r="A5" s="49" t="s">
        <v>75</v>
      </c>
      <c r="B5" s="50">
        <v>43.32</v>
      </c>
      <c r="C5" s="50"/>
    </row>
    <row r="6" spans="1:3" x14ac:dyDescent="0.25">
      <c r="A6" s="49" t="s">
        <v>76</v>
      </c>
      <c r="B6" s="50"/>
      <c r="C6" s="50"/>
    </row>
    <row r="7" spans="1:3" x14ac:dyDescent="0.25">
      <c r="A7" s="49" t="s">
        <v>77</v>
      </c>
      <c r="B7" s="50">
        <v>44.1</v>
      </c>
      <c r="C7" s="50"/>
    </row>
    <row r="8" spans="1:3" x14ac:dyDescent="0.25">
      <c r="A8" s="49" t="s">
        <v>78</v>
      </c>
      <c r="B8" s="50"/>
      <c r="C8" s="50"/>
    </row>
    <row r="9" spans="1:3" x14ac:dyDescent="0.25">
      <c r="A9" s="49" t="s">
        <v>79</v>
      </c>
      <c r="B9" s="50"/>
      <c r="C9" s="50"/>
    </row>
    <row r="10" spans="1:3" x14ac:dyDescent="0.25">
      <c r="A10" s="49" t="s">
        <v>80</v>
      </c>
      <c r="B10" s="50"/>
      <c r="C10" s="50"/>
    </row>
    <row r="11" spans="1:3" x14ac:dyDescent="0.25">
      <c r="A11" s="49" t="s">
        <v>81</v>
      </c>
      <c r="B11" s="50">
        <v>44.76</v>
      </c>
      <c r="C11" s="50"/>
    </row>
    <row r="12" spans="1:3" x14ac:dyDescent="0.25">
      <c r="A12" s="49" t="s">
        <v>82</v>
      </c>
      <c r="B12" s="50"/>
      <c r="C12" s="50"/>
    </row>
    <row r="13" spans="1:3" x14ac:dyDescent="0.25">
      <c r="A13" s="49" t="s">
        <v>83</v>
      </c>
      <c r="B13" s="50">
        <v>32.9</v>
      </c>
      <c r="C13" s="50"/>
    </row>
    <row r="14" spans="1:3" x14ac:dyDescent="0.25">
      <c r="A14" s="49" t="s">
        <v>84</v>
      </c>
      <c r="B14" s="50"/>
      <c r="C14" s="50"/>
    </row>
    <row r="15" spans="1:3" x14ac:dyDescent="0.25">
      <c r="A15" s="49" t="s">
        <v>85</v>
      </c>
      <c r="B15" s="50">
        <v>62.13</v>
      </c>
      <c r="C15" s="50"/>
    </row>
    <row r="16" spans="1:3" x14ac:dyDescent="0.25">
      <c r="A16" s="49" t="s">
        <v>86</v>
      </c>
      <c r="B16" s="50"/>
      <c r="C16" s="50"/>
    </row>
    <row r="17" spans="1:3" s="53" customFormat="1" x14ac:dyDescent="0.25">
      <c r="A17" s="51" t="s">
        <v>87</v>
      </c>
      <c r="B17" s="52">
        <v>64.22</v>
      </c>
      <c r="C17" s="52"/>
    </row>
    <row r="18" spans="1:3" x14ac:dyDescent="0.25">
      <c r="A18" s="49" t="s">
        <v>88</v>
      </c>
      <c r="B18" s="50"/>
      <c r="C18" s="50">
        <v>52.11</v>
      </c>
    </row>
    <row r="19" spans="1:3" x14ac:dyDescent="0.25">
      <c r="A19" s="49" t="s">
        <v>89</v>
      </c>
      <c r="B19" s="50"/>
      <c r="C19" s="50"/>
    </row>
    <row r="20" spans="1:3" x14ac:dyDescent="0.25">
      <c r="A20" s="49" t="s">
        <v>90</v>
      </c>
      <c r="B20" s="50"/>
      <c r="C20" s="50">
        <v>48.48</v>
      </c>
    </row>
    <row r="21" spans="1:3" x14ac:dyDescent="0.25">
      <c r="A21" s="49" t="s">
        <v>91</v>
      </c>
      <c r="B21" s="50"/>
      <c r="C21" s="50"/>
    </row>
    <row r="22" spans="1:3" x14ac:dyDescent="0.25">
      <c r="A22" s="49" t="s">
        <v>92</v>
      </c>
      <c r="B22" s="50"/>
      <c r="C22" s="50"/>
    </row>
    <row r="23" spans="1:3" x14ac:dyDescent="0.25">
      <c r="A23" s="49" t="s">
        <v>93</v>
      </c>
      <c r="B23" s="50"/>
      <c r="C23" s="50">
        <v>51.15</v>
      </c>
    </row>
    <row r="24" spans="1:3" x14ac:dyDescent="0.25">
      <c r="A24" s="49" t="s">
        <v>94</v>
      </c>
      <c r="B24" s="50"/>
      <c r="C24" s="50"/>
    </row>
    <row r="25" spans="1:3" x14ac:dyDescent="0.25">
      <c r="A25" s="49" t="s">
        <v>95</v>
      </c>
      <c r="B25" s="50"/>
      <c r="C25" s="50">
        <v>62.76</v>
      </c>
    </row>
    <row r="26" spans="1:3" x14ac:dyDescent="0.25">
      <c r="A26" s="49" t="s">
        <v>96</v>
      </c>
      <c r="B26" s="50"/>
      <c r="C26" s="50"/>
    </row>
    <row r="27" spans="1:3" x14ac:dyDescent="0.25">
      <c r="A27" s="49" t="s">
        <v>97</v>
      </c>
      <c r="B27" s="50"/>
      <c r="C27" s="50"/>
    </row>
    <row r="28" spans="1:3" x14ac:dyDescent="0.25">
      <c r="A28" s="49" t="s">
        <v>98</v>
      </c>
      <c r="B28" s="50"/>
      <c r="C28" s="50">
        <v>38.15</v>
      </c>
    </row>
    <row r="29" spans="1:3" x14ac:dyDescent="0.25">
      <c r="A29" s="49" t="s">
        <v>99</v>
      </c>
      <c r="B29" s="50"/>
      <c r="C29" s="50"/>
    </row>
    <row r="30" spans="1:3" x14ac:dyDescent="0.25">
      <c r="A30" s="49" t="s">
        <v>100</v>
      </c>
      <c r="B30" s="50"/>
      <c r="C30" s="50"/>
    </row>
    <row r="31" spans="1:3" x14ac:dyDescent="0.25">
      <c r="A31" s="49" t="s">
        <v>101</v>
      </c>
      <c r="B31" s="50"/>
      <c r="C31" s="50">
        <v>46.6</v>
      </c>
    </row>
    <row r="33" spans="1:3" s="32" customFormat="1" x14ac:dyDescent="0.25">
      <c r="A33" s="54" t="s">
        <v>66</v>
      </c>
      <c r="B33" s="55">
        <f>_xlfn.STDEV.P(B5:B17)</f>
        <v>11.07854144531469</v>
      </c>
      <c r="C33" s="55">
        <f>_xlfn.STDEV.P(C18:C31)</f>
        <v>7.3347500525466618</v>
      </c>
    </row>
    <row r="34" spans="1:3" s="32" customFormat="1" x14ac:dyDescent="0.25">
      <c r="A34" s="54" t="s">
        <v>65</v>
      </c>
      <c r="B34" s="55">
        <f>AVERAGE(B5:B17)</f>
        <v>48.571666666666665</v>
      </c>
      <c r="C34" s="55">
        <f>AVERAGE(C18:C31)</f>
        <v>49.875</v>
      </c>
    </row>
    <row r="35" spans="1:3" s="32" customFormat="1" x14ac:dyDescent="0.25">
      <c r="A35" s="56" t="s">
        <v>102</v>
      </c>
      <c r="B35" s="32">
        <f>_xlfn.T.TEST(B5:B17,C18:C31,2,2)</f>
        <v>0.83079359255015683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H36" sqref="H36"/>
    </sheetView>
  </sheetViews>
  <sheetFormatPr defaultRowHeight="15" x14ac:dyDescent="0.25"/>
  <sheetData>
    <row r="1" spans="1:3" s="48" customFormat="1" x14ac:dyDescent="0.25">
      <c r="A1" s="47" t="s">
        <v>70</v>
      </c>
      <c r="B1" s="47" t="s">
        <v>71</v>
      </c>
      <c r="C1" s="47"/>
    </row>
    <row r="2" spans="1:3" s="48" customFormat="1" x14ac:dyDescent="0.25">
      <c r="A2" s="47"/>
      <c r="B2" s="47" t="s">
        <v>73</v>
      </c>
      <c r="C2" s="47"/>
    </row>
    <row r="3" spans="1:3" s="48" customFormat="1" x14ac:dyDescent="0.25">
      <c r="A3" s="47"/>
    </row>
    <row r="4" spans="1:3" s="27" customFormat="1" x14ac:dyDescent="0.25">
      <c r="A4" s="26"/>
      <c r="B4" s="27" t="s">
        <v>74</v>
      </c>
      <c r="C4" s="27" t="s">
        <v>37</v>
      </c>
    </row>
    <row r="5" spans="1:3" x14ac:dyDescent="0.25">
      <c r="A5" s="49" t="s">
        <v>75</v>
      </c>
      <c r="B5" s="50">
        <v>0.12</v>
      </c>
      <c r="C5" s="50"/>
    </row>
    <row r="6" spans="1:3" x14ac:dyDescent="0.25">
      <c r="A6" s="49" t="s">
        <v>76</v>
      </c>
      <c r="B6" s="50"/>
      <c r="C6" s="50"/>
    </row>
    <row r="7" spans="1:3" x14ac:dyDescent="0.25">
      <c r="A7" s="49" t="s">
        <v>77</v>
      </c>
      <c r="B7" s="50">
        <v>0.14000000000000001</v>
      </c>
      <c r="C7" s="50"/>
    </row>
    <row r="8" spans="1:3" x14ac:dyDescent="0.25">
      <c r="A8" s="49" t="s">
        <v>78</v>
      </c>
      <c r="B8" s="50">
        <v>0.04</v>
      </c>
      <c r="C8" s="50"/>
    </row>
    <row r="9" spans="1:3" x14ac:dyDescent="0.25">
      <c r="A9" s="49" t="s">
        <v>79</v>
      </c>
      <c r="B9" s="50">
        <v>0.08</v>
      </c>
      <c r="C9" s="50"/>
    </row>
    <row r="10" spans="1:3" x14ac:dyDescent="0.25">
      <c r="A10" s="49" t="s">
        <v>80</v>
      </c>
      <c r="B10" s="50"/>
      <c r="C10" s="50"/>
    </row>
    <row r="11" spans="1:3" x14ac:dyDescent="0.25">
      <c r="A11" s="49" t="s">
        <v>81</v>
      </c>
      <c r="B11" s="50">
        <v>0.11</v>
      </c>
      <c r="C11" s="50"/>
    </row>
    <row r="12" spans="1:3" x14ac:dyDescent="0.25">
      <c r="A12" s="49" t="s">
        <v>82</v>
      </c>
      <c r="B12" s="50"/>
      <c r="C12" s="50"/>
    </row>
    <row r="13" spans="1:3" x14ac:dyDescent="0.25">
      <c r="A13" s="49" t="s">
        <v>83</v>
      </c>
      <c r="B13" s="50">
        <v>0.13</v>
      </c>
      <c r="C13" s="50"/>
    </row>
    <row r="14" spans="1:3" x14ac:dyDescent="0.25">
      <c r="A14" s="49" t="s">
        <v>84</v>
      </c>
      <c r="B14" s="50"/>
      <c r="C14" s="50"/>
    </row>
    <row r="15" spans="1:3" x14ac:dyDescent="0.25">
      <c r="A15" s="49" t="s">
        <v>85</v>
      </c>
      <c r="B15" s="50">
        <v>0.05</v>
      </c>
      <c r="C15" s="50"/>
    </row>
    <row r="16" spans="1:3" x14ac:dyDescent="0.25">
      <c r="A16" s="49" t="s">
        <v>86</v>
      </c>
      <c r="B16" s="50"/>
      <c r="C16" s="50"/>
    </row>
    <row r="17" spans="1:3" s="53" customFormat="1" x14ac:dyDescent="0.25">
      <c r="A17" s="51" t="s">
        <v>87</v>
      </c>
      <c r="B17" s="52">
        <v>0.1</v>
      </c>
      <c r="C17" s="52"/>
    </row>
    <row r="18" spans="1:3" x14ac:dyDescent="0.25">
      <c r="A18" s="49" t="s">
        <v>88</v>
      </c>
      <c r="B18" s="50"/>
      <c r="C18" s="50">
        <v>0.08</v>
      </c>
    </row>
    <row r="19" spans="1:3" x14ac:dyDescent="0.25">
      <c r="A19" s="49" t="s">
        <v>89</v>
      </c>
      <c r="B19" s="50"/>
      <c r="C19" s="50">
        <v>0.06</v>
      </c>
    </row>
    <row r="20" spans="1:3" x14ac:dyDescent="0.25">
      <c r="A20" s="49" t="s">
        <v>90</v>
      </c>
      <c r="B20" s="50"/>
      <c r="C20" s="50">
        <v>7.0000000000000007E-2</v>
      </c>
    </row>
    <row r="21" spans="1:3" x14ac:dyDescent="0.25">
      <c r="A21" s="49" t="s">
        <v>91</v>
      </c>
      <c r="B21" s="50"/>
      <c r="C21" s="50"/>
    </row>
    <row r="22" spans="1:3" x14ac:dyDescent="0.25">
      <c r="A22" s="49" t="s">
        <v>92</v>
      </c>
      <c r="B22" s="50"/>
      <c r="C22" s="50">
        <v>0.05</v>
      </c>
    </row>
    <row r="23" spans="1:3" x14ac:dyDescent="0.25">
      <c r="A23" s="49" t="s">
        <v>93</v>
      </c>
      <c r="B23" s="50"/>
      <c r="C23" s="50">
        <v>0.17</v>
      </c>
    </row>
    <row r="24" spans="1:3" x14ac:dyDescent="0.25">
      <c r="A24" s="49" t="s">
        <v>94</v>
      </c>
      <c r="B24" s="50"/>
      <c r="C24" s="50"/>
    </row>
    <row r="25" spans="1:3" x14ac:dyDescent="0.25">
      <c r="A25" s="49" t="s">
        <v>95</v>
      </c>
      <c r="B25" s="50"/>
      <c r="C25" s="50">
        <v>0.18</v>
      </c>
    </row>
    <row r="26" spans="1:3" x14ac:dyDescent="0.25">
      <c r="A26" s="49" t="s">
        <v>96</v>
      </c>
      <c r="B26" s="50"/>
      <c r="C26" s="50">
        <v>0.05</v>
      </c>
    </row>
    <row r="27" spans="1:3" x14ac:dyDescent="0.25">
      <c r="A27" s="49" t="s">
        <v>97</v>
      </c>
      <c r="B27" s="50"/>
      <c r="C27" s="50">
        <v>0.01</v>
      </c>
    </row>
    <row r="28" spans="1:3" x14ac:dyDescent="0.25">
      <c r="A28" s="49" t="s">
        <v>98</v>
      </c>
      <c r="B28" s="50"/>
      <c r="C28" s="50">
        <v>0.08</v>
      </c>
    </row>
    <row r="29" spans="1:3" x14ac:dyDescent="0.25">
      <c r="A29" s="49" t="s">
        <v>99</v>
      </c>
      <c r="B29" s="50"/>
      <c r="C29" s="50"/>
    </row>
    <row r="30" spans="1:3" x14ac:dyDescent="0.25">
      <c r="A30" s="49" t="s">
        <v>100</v>
      </c>
      <c r="B30" s="50"/>
      <c r="C30" s="50"/>
    </row>
    <row r="31" spans="1:3" x14ac:dyDescent="0.25">
      <c r="A31" s="49" t="s">
        <v>101</v>
      </c>
      <c r="B31" s="50"/>
      <c r="C31" s="50">
        <v>0.09</v>
      </c>
    </row>
    <row r="33" spans="1:3" s="32" customFormat="1" x14ac:dyDescent="0.25">
      <c r="A33" s="54" t="s">
        <v>66</v>
      </c>
      <c r="B33" s="55">
        <f>_xlfn.STDEV.P(B5:B17)</f>
        <v>3.4255474015111843E-2</v>
      </c>
      <c r="C33" s="55">
        <f>_xlfn.STDEV.P(C18:C31)</f>
        <v>5.023942674832188E-2</v>
      </c>
    </row>
    <row r="34" spans="1:3" s="32" customFormat="1" x14ac:dyDescent="0.25">
      <c r="A34" s="54" t="s">
        <v>65</v>
      </c>
      <c r="B34" s="55">
        <f>AVERAGE(B5:B17)</f>
        <v>9.6250000000000002E-2</v>
      </c>
      <c r="C34" s="55">
        <f>AVERAGE(C18:C31)</f>
        <v>8.4000000000000005E-2</v>
      </c>
    </row>
    <row r="35" spans="1:3" s="32" customFormat="1" x14ac:dyDescent="0.25">
      <c r="A35" s="56" t="s">
        <v>102</v>
      </c>
      <c r="B35" s="32">
        <f>_xlfn.T.TEST(B5:B17,C18:C31,2,2)</f>
        <v>0.58648421498749381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9"/>
  <sheetViews>
    <sheetView topLeftCell="A21" workbookViewId="0">
      <selection activeCell="A39" activeCellId="2" sqref="A1 A22 A39"/>
    </sheetView>
  </sheetViews>
  <sheetFormatPr defaultColWidth="8.85546875" defaultRowHeight="15" x14ac:dyDescent="0.25"/>
  <cols>
    <col min="3" max="3" width="11.5703125" customWidth="1"/>
    <col min="9" max="9" width="8.85546875" style="28"/>
  </cols>
  <sheetData>
    <row r="1" spans="1:8" x14ac:dyDescent="0.25">
      <c r="A1" s="28" t="s">
        <v>127</v>
      </c>
      <c r="C1" s="57"/>
      <c r="E1" s="57"/>
      <c r="H1" s="33"/>
    </row>
    <row r="2" spans="1:8" ht="15.75" thickBot="1" x14ac:dyDescent="0.3">
      <c r="A2" s="58"/>
      <c r="B2" s="59" t="s">
        <v>104</v>
      </c>
      <c r="C2" s="59" t="s">
        <v>105</v>
      </c>
      <c r="D2" s="59" t="s">
        <v>106</v>
      </c>
      <c r="E2" s="59" t="s">
        <v>107</v>
      </c>
      <c r="F2" s="59" t="s">
        <v>108</v>
      </c>
      <c r="G2" s="146" t="s">
        <v>109</v>
      </c>
      <c r="H2" s="147"/>
    </row>
    <row r="3" spans="1:8" x14ac:dyDescent="0.25">
      <c r="A3" s="60" t="s">
        <v>36</v>
      </c>
      <c r="B3" s="61" t="s">
        <v>103</v>
      </c>
      <c r="C3" s="62">
        <v>635.42775233644852</v>
      </c>
      <c r="D3" s="62">
        <v>278.89731865472248</v>
      </c>
      <c r="E3" s="62"/>
      <c r="F3" s="62"/>
      <c r="G3" s="63">
        <v>744</v>
      </c>
      <c r="H3" s="64">
        <v>214</v>
      </c>
    </row>
    <row r="4" spans="1:8" x14ac:dyDescent="0.25">
      <c r="A4" s="60" t="s">
        <v>110</v>
      </c>
      <c r="B4" s="61" t="s">
        <v>111</v>
      </c>
      <c r="C4" s="62">
        <v>1098.5115853658533</v>
      </c>
      <c r="D4" s="62">
        <v>543.88107744333843</v>
      </c>
      <c r="E4" s="62"/>
      <c r="F4" s="62"/>
      <c r="G4" s="63"/>
      <c r="H4" s="65">
        <v>41</v>
      </c>
    </row>
    <row r="5" spans="1:8" x14ac:dyDescent="0.25">
      <c r="A5" s="60"/>
      <c r="B5" s="61" t="s">
        <v>112</v>
      </c>
      <c r="C5" s="62">
        <v>685.1761153846154</v>
      </c>
      <c r="D5" s="62">
        <v>252.75539562654797</v>
      </c>
      <c r="E5" s="62"/>
      <c r="F5" s="62"/>
      <c r="G5" s="63"/>
      <c r="H5" s="65">
        <v>26</v>
      </c>
    </row>
    <row r="6" spans="1:8" x14ac:dyDescent="0.25">
      <c r="A6" s="60"/>
      <c r="B6" s="61" t="s">
        <v>113</v>
      </c>
      <c r="C6" s="62">
        <v>834.33130000000006</v>
      </c>
      <c r="D6" s="62">
        <v>271.4066956421853</v>
      </c>
      <c r="E6" s="62"/>
      <c r="F6" s="62"/>
      <c r="G6" s="63"/>
      <c r="H6" s="65">
        <v>10</v>
      </c>
    </row>
    <row r="7" spans="1:8" x14ac:dyDescent="0.25">
      <c r="A7" s="60"/>
      <c r="B7" s="61" t="s">
        <v>114</v>
      </c>
      <c r="C7" s="62">
        <v>717.58649999999989</v>
      </c>
      <c r="D7" s="62">
        <v>350.20082005256836</v>
      </c>
      <c r="E7" s="62"/>
      <c r="F7" s="62"/>
      <c r="G7" s="63"/>
      <c r="H7" s="65">
        <v>58</v>
      </c>
    </row>
    <row r="8" spans="1:8" x14ac:dyDescent="0.25">
      <c r="A8" s="60"/>
      <c r="B8" s="61" t="s">
        <v>115</v>
      </c>
      <c r="C8" s="62">
        <v>517.07453488372107</v>
      </c>
      <c r="D8" s="62">
        <v>254.65389506163586</v>
      </c>
      <c r="E8" s="62"/>
      <c r="F8" s="62"/>
      <c r="G8" s="63"/>
      <c r="H8" s="65">
        <v>43</v>
      </c>
    </row>
    <row r="9" spans="1:8" x14ac:dyDescent="0.25">
      <c r="A9" s="60"/>
      <c r="B9" s="61" t="s">
        <v>116</v>
      </c>
      <c r="C9" s="62">
        <v>921.26234883720917</v>
      </c>
      <c r="D9" s="62">
        <v>415.64767407952104</v>
      </c>
      <c r="E9" s="62"/>
      <c r="F9" s="62"/>
      <c r="G9" s="63"/>
      <c r="H9" s="65">
        <v>43</v>
      </c>
    </row>
    <row r="10" spans="1:8" x14ac:dyDescent="0.25">
      <c r="A10" s="60"/>
      <c r="B10" s="61" t="s">
        <v>117</v>
      </c>
      <c r="C10" s="62">
        <v>497.04384722222244</v>
      </c>
      <c r="D10" s="62">
        <v>206.12423805711438</v>
      </c>
      <c r="E10" s="62"/>
      <c r="F10" s="62"/>
      <c r="G10" s="63"/>
      <c r="H10" s="65">
        <v>144</v>
      </c>
    </row>
    <row r="11" spans="1:8" x14ac:dyDescent="0.25">
      <c r="A11" s="60"/>
      <c r="B11" s="61" t="s">
        <v>118</v>
      </c>
      <c r="C11" s="62">
        <v>442.71705982905991</v>
      </c>
      <c r="D11" s="62">
        <v>153.8730987386152</v>
      </c>
      <c r="E11" s="62"/>
      <c r="F11" s="62"/>
      <c r="G11" s="63"/>
      <c r="H11" s="65">
        <v>117</v>
      </c>
    </row>
    <row r="12" spans="1:8" x14ac:dyDescent="0.25">
      <c r="A12" s="60"/>
      <c r="B12" s="61" t="s">
        <v>44</v>
      </c>
      <c r="C12" s="62">
        <v>371.31989583333342</v>
      </c>
      <c r="D12" s="62">
        <v>67.380457637408327</v>
      </c>
      <c r="E12" s="62">
        <v>672.04509396924618</v>
      </c>
      <c r="F12" s="62">
        <v>217.15784506980501</v>
      </c>
      <c r="G12" s="63"/>
      <c r="H12" s="65">
        <v>48</v>
      </c>
    </row>
    <row r="13" spans="1:8" x14ac:dyDescent="0.25">
      <c r="A13" s="66" t="s">
        <v>37</v>
      </c>
      <c r="B13" s="67" t="s">
        <v>119</v>
      </c>
      <c r="C13" s="68">
        <v>784.24595698924691</v>
      </c>
      <c r="D13" s="68">
        <v>434.20694124298569</v>
      </c>
      <c r="E13" s="68"/>
      <c r="F13" s="68"/>
      <c r="G13" s="69">
        <v>224</v>
      </c>
      <c r="H13" s="65">
        <v>93</v>
      </c>
    </row>
    <row r="14" spans="1:8" x14ac:dyDescent="0.25">
      <c r="A14" s="66" t="s">
        <v>120</v>
      </c>
      <c r="B14" s="67" t="s">
        <v>121</v>
      </c>
      <c r="C14" s="68">
        <v>500.0379322033898</v>
      </c>
      <c r="D14" s="68">
        <v>309.95619926746821</v>
      </c>
      <c r="E14" s="68"/>
      <c r="F14" s="68"/>
      <c r="G14" s="70"/>
      <c r="H14" s="65">
        <v>59</v>
      </c>
    </row>
    <row r="15" spans="1:8" x14ac:dyDescent="0.25">
      <c r="A15" s="71"/>
      <c r="B15" s="67" t="s">
        <v>122</v>
      </c>
      <c r="C15" s="68">
        <v>524.64326923076919</v>
      </c>
      <c r="D15" s="68">
        <v>373.62511191439324</v>
      </c>
      <c r="E15" s="68"/>
      <c r="F15" s="68"/>
      <c r="G15" s="70"/>
      <c r="H15" s="65">
        <v>26</v>
      </c>
    </row>
    <row r="16" spans="1:8" x14ac:dyDescent="0.25">
      <c r="A16" s="71"/>
      <c r="B16" s="67" t="s">
        <v>123</v>
      </c>
      <c r="C16" s="68">
        <v>604.52434782608702</v>
      </c>
      <c r="D16" s="68">
        <v>272.12685332078138</v>
      </c>
      <c r="E16" s="68"/>
      <c r="F16" s="68"/>
      <c r="G16" s="70"/>
      <c r="H16" s="65">
        <v>46</v>
      </c>
    </row>
    <row r="17" spans="1:10" x14ac:dyDescent="0.25">
      <c r="A17" s="71"/>
      <c r="B17" s="67"/>
      <c r="C17" s="68"/>
      <c r="D17" s="68"/>
      <c r="E17" s="68"/>
      <c r="F17" s="68"/>
      <c r="G17" s="70"/>
      <c r="H17" s="65"/>
    </row>
    <row r="18" spans="1:10" x14ac:dyDescent="0.25">
      <c r="A18" s="71"/>
      <c r="B18" s="67"/>
      <c r="C18" s="68"/>
      <c r="D18" s="68"/>
      <c r="E18" s="68"/>
      <c r="F18" s="68"/>
      <c r="G18" s="72"/>
      <c r="H18" s="73"/>
    </row>
    <row r="19" spans="1:10" x14ac:dyDescent="0.25">
      <c r="A19" s="71"/>
      <c r="B19" s="67"/>
      <c r="C19" s="68"/>
      <c r="D19" s="68"/>
      <c r="E19" s="68"/>
      <c r="F19" s="68"/>
      <c r="G19" s="74">
        <v>0.49418526478046376</v>
      </c>
      <c r="H19" s="75" t="s">
        <v>124</v>
      </c>
    </row>
    <row r="20" spans="1:10" x14ac:dyDescent="0.25">
      <c r="A20" s="76"/>
      <c r="B20" s="77"/>
      <c r="C20" s="78"/>
      <c r="D20" s="72"/>
      <c r="E20" s="79">
        <v>603.36287656237323</v>
      </c>
      <c r="F20" s="79">
        <v>111.34727040372407</v>
      </c>
      <c r="G20" s="80">
        <v>0.58771768373897815</v>
      </c>
      <c r="H20" s="81" t="s">
        <v>125</v>
      </c>
    </row>
    <row r="21" spans="1:10" x14ac:dyDescent="0.25">
      <c r="A21" s="87"/>
      <c r="B21" s="88"/>
      <c r="C21" s="89"/>
      <c r="D21" s="87"/>
      <c r="E21" s="90"/>
      <c r="F21" s="90"/>
      <c r="G21" s="90"/>
      <c r="H21" s="91"/>
    </row>
    <row r="22" spans="1:10" x14ac:dyDescent="0.25">
      <c r="A22" s="28" t="s">
        <v>131</v>
      </c>
      <c r="C22" s="57"/>
      <c r="E22" s="57"/>
      <c r="H22" s="33"/>
    </row>
    <row r="23" spans="1:10" ht="15.75" thickBot="1" x14ac:dyDescent="0.3">
      <c r="A23" s="58"/>
      <c r="B23" s="59" t="s">
        <v>104</v>
      </c>
      <c r="C23" s="59" t="s">
        <v>105</v>
      </c>
      <c r="D23" s="59" t="s">
        <v>106</v>
      </c>
      <c r="E23" s="59" t="s">
        <v>107</v>
      </c>
      <c r="F23" s="59" t="s">
        <v>108</v>
      </c>
      <c r="G23" s="146" t="s">
        <v>109</v>
      </c>
      <c r="H23" s="147"/>
      <c r="I23" s="83" t="s">
        <v>128</v>
      </c>
      <c r="J23" s="83"/>
    </row>
    <row r="24" spans="1:10" x14ac:dyDescent="0.25">
      <c r="A24" s="60" t="s">
        <v>36</v>
      </c>
      <c r="B24" s="61">
        <v>524</v>
      </c>
      <c r="C24" s="62">
        <v>659.17702040816323</v>
      </c>
      <c r="D24" s="62">
        <v>310.5875089122319</v>
      </c>
      <c r="E24" s="62"/>
      <c r="F24" s="62"/>
      <c r="G24" s="63">
        <v>317</v>
      </c>
      <c r="H24" s="65">
        <v>49</v>
      </c>
      <c r="I24"/>
    </row>
    <row r="25" spans="1:10" x14ac:dyDescent="0.25">
      <c r="A25" s="60" t="s">
        <v>129</v>
      </c>
      <c r="B25" s="61">
        <v>525</v>
      </c>
      <c r="C25" s="62">
        <v>459.75779310344825</v>
      </c>
      <c r="D25" s="62">
        <v>184.10249109402693</v>
      </c>
      <c r="E25" s="62"/>
      <c r="F25" s="62"/>
      <c r="G25" s="63"/>
      <c r="H25" s="65">
        <v>58</v>
      </c>
      <c r="I25"/>
    </row>
    <row r="26" spans="1:10" x14ac:dyDescent="0.25">
      <c r="A26" s="60"/>
      <c r="B26" s="61">
        <v>535</v>
      </c>
      <c r="C26" s="62">
        <v>691.07573076923086</v>
      </c>
      <c r="D26" s="62">
        <v>184.82387735761944</v>
      </c>
      <c r="E26" s="62"/>
      <c r="F26" s="62"/>
      <c r="G26" s="63"/>
      <c r="H26" s="65">
        <v>26</v>
      </c>
      <c r="I26"/>
    </row>
    <row r="27" spans="1:10" x14ac:dyDescent="0.25">
      <c r="A27" s="60"/>
      <c r="B27" s="84">
        <v>566</v>
      </c>
      <c r="C27" s="62">
        <v>462.90326562500007</v>
      </c>
      <c r="D27" s="62">
        <v>187.72114010599617</v>
      </c>
      <c r="E27" s="62"/>
      <c r="F27" s="62"/>
      <c r="G27" s="63"/>
      <c r="H27" s="65">
        <v>64</v>
      </c>
      <c r="I27"/>
    </row>
    <row r="28" spans="1:10" x14ac:dyDescent="0.25">
      <c r="A28" s="60"/>
      <c r="B28" s="61">
        <v>567</v>
      </c>
      <c r="C28" s="62">
        <v>457.42825423728812</v>
      </c>
      <c r="D28" s="62">
        <v>219.23219809974822</v>
      </c>
      <c r="E28" s="62"/>
      <c r="F28" s="62"/>
      <c r="G28" s="63"/>
      <c r="H28" s="65">
        <v>59</v>
      </c>
      <c r="I28"/>
    </row>
    <row r="29" spans="1:10" x14ac:dyDescent="0.25">
      <c r="A29" s="60"/>
      <c r="B29" s="61">
        <v>572</v>
      </c>
      <c r="C29" s="62">
        <v>488.79467213114759</v>
      </c>
      <c r="D29" s="62">
        <v>176.47173773916151</v>
      </c>
      <c r="E29" s="62">
        <v>536.52278937904634</v>
      </c>
      <c r="F29" s="62">
        <v>98.975830111856837</v>
      </c>
      <c r="G29" s="63"/>
      <c r="H29" s="65">
        <v>61</v>
      </c>
      <c r="I29"/>
    </row>
    <row r="30" spans="1:10" x14ac:dyDescent="0.25">
      <c r="A30" s="66" t="s">
        <v>37</v>
      </c>
      <c r="B30" s="84">
        <v>526</v>
      </c>
      <c r="C30" s="68">
        <v>796.01926086956519</v>
      </c>
      <c r="D30" s="68">
        <v>296.57287333311911</v>
      </c>
      <c r="E30" s="68"/>
      <c r="F30" s="68"/>
      <c r="G30" s="69">
        <v>529</v>
      </c>
      <c r="H30" s="65">
        <v>46</v>
      </c>
      <c r="I30"/>
    </row>
    <row r="31" spans="1:10" x14ac:dyDescent="0.25">
      <c r="A31" s="66" t="s">
        <v>130</v>
      </c>
      <c r="B31" s="67">
        <v>527</v>
      </c>
      <c r="C31" s="68">
        <v>696.66945370370365</v>
      </c>
      <c r="D31" s="68">
        <v>421.23458978682828</v>
      </c>
      <c r="E31" s="68"/>
      <c r="F31" s="68"/>
      <c r="G31" s="70"/>
      <c r="H31" s="65">
        <v>108</v>
      </c>
      <c r="I31"/>
    </row>
    <row r="32" spans="1:10" x14ac:dyDescent="0.25">
      <c r="A32" s="71"/>
      <c r="B32" s="67">
        <v>528</v>
      </c>
      <c r="C32" s="68">
        <v>910.14330769230764</v>
      </c>
      <c r="D32" s="68">
        <v>457.88311143656301</v>
      </c>
      <c r="E32" s="68"/>
      <c r="F32" s="68"/>
      <c r="G32" s="70"/>
      <c r="H32" s="65">
        <v>39</v>
      </c>
      <c r="I32"/>
    </row>
    <row r="33" spans="1:9" x14ac:dyDescent="0.25">
      <c r="A33" s="71"/>
      <c r="B33" s="67">
        <v>530</v>
      </c>
      <c r="C33" s="68">
        <v>929.91317543859634</v>
      </c>
      <c r="D33" s="68">
        <v>411.76616697072029</v>
      </c>
      <c r="E33" s="68"/>
      <c r="F33" s="68"/>
      <c r="G33" s="70"/>
      <c r="H33" s="65">
        <v>57</v>
      </c>
      <c r="I33"/>
    </row>
    <row r="34" spans="1:9" x14ac:dyDescent="0.25">
      <c r="A34" s="71"/>
      <c r="B34" s="67">
        <v>531</v>
      </c>
      <c r="C34" s="68">
        <v>795.0796760563378</v>
      </c>
      <c r="D34" s="68">
        <v>575.35871611557513</v>
      </c>
      <c r="E34" s="68"/>
      <c r="F34" s="68"/>
      <c r="G34" s="70"/>
      <c r="H34" s="65">
        <v>71</v>
      </c>
      <c r="I34"/>
    </row>
    <row r="35" spans="1:9" x14ac:dyDescent="0.25">
      <c r="A35" s="71"/>
      <c r="B35" s="67">
        <v>532</v>
      </c>
      <c r="C35" s="68">
        <v>711.4707340425532</v>
      </c>
      <c r="D35" s="68">
        <v>360.34449155440046</v>
      </c>
      <c r="E35" s="68"/>
      <c r="F35" s="68"/>
      <c r="G35" s="85" t="s">
        <v>125</v>
      </c>
      <c r="H35" s="65">
        <v>94</v>
      </c>
      <c r="I35"/>
    </row>
    <row r="36" spans="1:9" x14ac:dyDescent="0.25">
      <c r="A36" s="71"/>
      <c r="B36" s="67">
        <v>533</v>
      </c>
      <c r="C36" s="68">
        <v>515.25121794871802</v>
      </c>
      <c r="D36" s="68">
        <v>213.40818164245621</v>
      </c>
      <c r="E36" s="68"/>
      <c r="F36" s="68"/>
      <c r="G36" s="86">
        <v>5.7740983481678124E-3</v>
      </c>
      <c r="H36" s="65">
        <v>78</v>
      </c>
      <c r="I36"/>
    </row>
    <row r="37" spans="1:9" x14ac:dyDescent="0.25">
      <c r="A37" s="76"/>
      <c r="B37" s="77">
        <v>568</v>
      </c>
      <c r="C37" s="78">
        <v>680.94877777777776</v>
      </c>
      <c r="D37" s="72">
        <v>266.04280895605535</v>
      </c>
      <c r="E37" s="79">
        <v>754.43695044119499</v>
      </c>
      <c r="F37" s="79">
        <v>125.60394126680471</v>
      </c>
      <c r="G37" s="86">
        <v>6.9586089896201651E-3</v>
      </c>
      <c r="H37" s="73">
        <v>36</v>
      </c>
      <c r="I37"/>
    </row>
    <row r="38" spans="1:9" x14ac:dyDescent="0.25">
      <c r="C38" s="57"/>
      <c r="E38" s="57"/>
      <c r="H38" s="33"/>
    </row>
    <row r="39" spans="1:9" x14ac:dyDescent="0.25">
      <c r="A39" s="28" t="s">
        <v>133</v>
      </c>
      <c r="B39" s="28"/>
      <c r="C39" s="57"/>
      <c r="E39" s="57"/>
      <c r="H39" s="33"/>
    </row>
    <row r="40" spans="1:9" ht="15.75" thickBot="1" x14ac:dyDescent="0.3">
      <c r="A40" s="58"/>
      <c r="B40" s="59" t="s">
        <v>104</v>
      </c>
      <c r="C40" s="59" t="s">
        <v>105</v>
      </c>
      <c r="D40" s="59" t="s">
        <v>106</v>
      </c>
      <c r="E40" s="59" t="s">
        <v>107</v>
      </c>
      <c r="F40" s="59" t="s">
        <v>108</v>
      </c>
      <c r="G40" s="146" t="s">
        <v>109</v>
      </c>
      <c r="H40" s="147"/>
    </row>
    <row r="41" spans="1:9" x14ac:dyDescent="0.25">
      <c r="A41" s="60" t="s">
        <v>36</v>
      </c>
      <c r="B41" s="61">
        <v>1924</v>
      </c>
      <c r="C41" s="62">
        <v>549.20484615384623</v>
      </c>
      <c r="D41" s="62">
        <v>198.84132559495964</v>
      </c>
      <c r="E41" s="62"/>
      <c r="F41" s="62"/>
      <c r="G41" s="63">
        <v>246</v>
      </c>
      <c r="H41" s="64">
        <v>26</v>
      </c>
    </row>
    <row r="42" spans="1:9" x14ac:dyDescent="0.25">
      <c r="A42" s="60" t="s">
        <v>132</v>
      </c>
      <c r="B42" s="61">
        <v>1926</v>
      </c>
      <c r="C42" s="62">
        <v>639.78969696969716</v>
      </c>
      <c r="D42" s="62">
        <v>230.45122133360556</v>
      </c>
      <c r="E42" s="62"/>
      <c r="F42" s="62"/>
      <c r="G42" s="63"/>
      <c r="H42" s="65">
        <v>33</v>
      </c>
    </row>
    <row r="43" spans="1:9" x14ac:dyDescent="0.25">
      <c r="A43" s="60"/>
      <c r="B43" s="84">
        <v>1962</v>
      </c>
      <c r="C43" s="62">
        <v>563.85077551020413</v>
      </c>
      <c r="D43" s="62">
        <v>257.1668503275618</v>
      </c>
      <c r="E43" s="62"/>
      <c r="F43" s="62"/>
      <c r="G43" s="63"/>
      <c r="H43" s="65">
        <v>49</v>
      </c>
    </row>
    <row r="44" spans="1:9" x14ac:dyDescent="0.25">
      <c r="A44" s="60"/>
      <c r="B44" s="61">
        <v>1964</v>
      </c>
      <c r="C44" s="62">
        <v>802.35766666666655</v>
      </c>
      <c r="D44" s="62">
        <v>717.22178757013774</v>
      </c>
      <c r="E44" s="62"/>
      <c r="F44" s="62"/>
      <c r="G44" s="63"/>
      <c r="H44" s="65">
        <v>45</v>
      </c>
    </row>
    <row r="45" spans="1:9" x14ac:dyDescent="0.25">
      <c r="A45" s="60"/>
      <c r="B45" s="61">
        <v>1966</v>
      </c>
      <c r="C45" s="62">
        <v>802.35766666666655</v>
      </c>
      <c r="D45" s="62">
        <v>311.14721186559507</v>
      </c>
      <c r="E45" s="62"/>
      <c r="F45" s="62"/>
      <c r="G45" s="63"/>
      <c r="H45" s="65">
        <v>45</v>
      </c>
    </row>
    <row r="46" spans="1:9" x14ac:dyDescent="0.25">
      <c r="A46" s="60"/>
      <c r="B46" s="61">
        <v>1973</v>
      </c>
      <c r="C46" s="62">
        <v>895.01031250000005</v>
      </c>
      <c r="D46" s="62">
        <v>496.67941848058729</v>
      </c>
      <c r="E46" s="62">
        <v>708.76182741118009</v>
      </c>
      <c r="F46" s="62">
        <v>131.29080855007595</v>
      </c>
      <c r="G46" s="63"/>
      <c r="H46" s="65">
        <v>48</v>
      </c>
    </row>
    <row r="47" spans="1:9" x14ac:dyDescent="0.25">
      <c r="A47" s="66" t="s">
        <v>37</v>
      </c>
      <c r="B47" s="67">
        <v>1925</v>
      </c>
      <c r="C47" s="68">
        <v>967.80908771929853</v>
      </c>
      <c r="D47" s="68">
        <v>394.82651774846335</v>
      </c>
      <c r="E47" s="68"/>
      <c r="F47" s="68"/>
      <c r="G47" s="69">
        <v>293</v>
      </c>
      <c r="H47" s="65">
        <v>57</v>
      </c>
    </row>
    <row r="48" spans="1:9" x14ac:dyDescent="0.25">
      <c r="A48" s="66" t="s">
        <v>132</v>
      </c>
      <c r="B48" s="67">
        <v>1927</v>
      </c>
      <c r="C48" s="68">
        <v>1724.8555862068963</v>
      </c>
      <c r="D48" s="68">
        <v>1176.3884421442554</v>
      </c>
      <c r="E48" s="68"/>
      <c r="F48" s="68"/>
      <c r="G48" s="70"/>
      <c r="H48" s="65">
        <v>29</v>
      </c>
    </row>
    <row r="49" spans="1:9" x14ac:dyDescent="0.25">
      <c r="A49" s="71"/>
      <c r="B49" s="67">
        <v>1963</v>
      </c>
      <c r="C49" s="68">
        <v>1121.6932592592591</v>
      </c>
      <c r="D49" s="68">
        <v>393.00890200568114</v>
      </c>
      <c r="E49" s="68"/>
      <c r="F49" s="68"/>
      <c r="G49" s="70"/>
      <c r="H49" s="65">
        <v>54</v>
      </c>
    </row>
    <row r="50" spans="1:9" x14ac:dyDescent="0.25">
      <c r="A50" s="71"/>
      <c r="B50" s="67">
        <v>1970</v>
      </c>
      <c r="C50" s="68">
        <v>940.69422857142843</v>
      </c>
      <c r="D50" s="68">
        <v>391.40209816716867</v>
      </c>
      <c r="E50" s="68"/>
      <c r="F50" s="68"/>
      <c r="G50" s="70"/>
      <c r="H50" s="65">
        <v>35</v>
      </c>
    </row>
    <row r="51" spans="1:9" x14ac:dyDescent="0.25">
      <c r="A51" s="71"/>
      <c r="B51" s="84">
        <v>1971</v>
      </c>
      <c r="C51" s="68">
        <v>1171.0036764705885</v>
      </c>
      <c r="D51" s="68">
        <v>681.11784264479593</v>
      </c>
      <c r="E51" s="68"/>
      <c r="F51" s="68"/>
      <c r="G51" s="70"/>
      <c r="H51" s="65">
        <v>68</v>
      </c>
    </row>
    <row r="52" spans="1:9" x14ac:dyDescent="0.25">
      <c r="A52" s="71"/>
      <c r="B52" s="67">
        <v>1972</v>
      </c>
      <c r="C52" s="68">
        <v>1198.2469800000006</v>
      </c>
      <c r="D52" s="68">
        <v>678.50978225391771</v>
      </c>
      <c r="E52" s="68"/>
      <c r="F52" s="68"/>
      <c r="G52" s="85" t="s">
        <v>125</v>
      </c>
      <c r="H52" s="65">
        <v>50</v>
      </c>
    </row>
    <row r="53" spans="1:9" x14ac:dyDescent="0.25">
      <c r="A53" s="71"/>
      <c r="B53" s="67"/>
      <c r="C53" s="68"/>
      <c r="D53" s="68"/>
      <c r="E53" s="68"/>
      <c r="F53" s="68"/>
      <c r="G53" s="86">
        <v>7.0615439342341622E-3</v>
      </c>
      <c r="H53" s="65"/>
    </row>
    <row r="54" spans="1:9" x14ac:dyDescent="0.25">
      <c r="A54" s="76"/>
      <c r="B54" s="77"/>
      <c r="C54" s="78"/>
      <c r="D54" s="72"/>
      <c r="E54" s="79">
        <v>1187.383803037912</v>
      </c>
      <c r="F54" s="79">
        <v>259.05156634749983</v>
      </c>
      <c r="G54" s="86">
        <v>4.21084331010739E-3</v>
      </c>
      <c r="H54" s="73"/>
    </row>
    <row r="55" spans="1:9" x14ac:dyDescent="0.25">
      <c r="C55" s="57"/>
      <c r="E55" s="57"/>
      <c r="H55" s="33"/>
    </row>
    <row r="56" spans="1:9" x14ac:dyDescent="0.25">
      <c r="C56" s="57"/>
      <c r="E56" s="57"/>
      <c r="H56" s="33"/>
    </row>
    <row r="57" spans="1:9" x14ac:dyDescent="0.25">
      <c r="C57" s="57"/>
      <c r="E57" s="57"/>
      <c r="H57" s="33"/>
    </row>
    <row r="58" spans="1:9" x14ac:dyDescent="0.25">
      <c r="C58" s="57"/>
      <c r="E58" s="57"/>
      <c r="H58" s="33"/>
    </row>
    <row r="59" spans="1:9" x14ac:dyDescent="0.25">
      <c r="C59" s="57"/>
      <c r="E59" s="57"/>
      <c r="H59" s="33"/>
    </row>
    <row r="60" spans="1:9" x14ac:dyDescent="0.25">
      <c r="C60" s="57"/>
      <c r="E60" s="57"/>
      <c r="H60" s="33"/>
    </row>
    <row r="61" spans="1:9" x14ac:dyDescent="0.25">
      <c r="C61" s="57"/>
      <c r="E61" s="57"/>
      <c r="H61" s="33"/>
    </row>
    <row r="62" spans="1:9" x14ac:dyDescent="0.25">
      <c r="C62" s="57"/>
      <c r="E62" s="57"/>
      <c r="H62" s="33"/>
      <c r="I62" s="82"/>
    </row>
    <row r="63" spans="1:9" x14ac:dyDescent="0.25">
      <c r="C63" s="57"/>
      <c r="E63" s="57"/>
      <c r="H63" s="33"/>
    </row>
    <row r="64" spans="1:9" x14ac:dyDescent="0.25">
      <c r="C64" s="57"/>
      <c r="E64" s="57"/>
      <c r="H64" s="33"/>
    </row>
    <row r="65" spans="3:8" x14ac:dyDescent="0.25">
      <c r="C65" s="57"/>
      <c r="E65" s="57"/>
      <c r="H65" s="33"/>
    </row>
    <row r="66" spans="3:8" x14ac:dyDescent="0.25">
      <c r="C66" s="57"/>
      <c r="E66" s="57"/>
      <c r="H66" s="33"/>
    </row>
    <row r="67" spans="3:8" x14ac:dyDescent="0.25">
      <c r="C67" s="57"/>
      <c r="E67" s="57"/>
      <c r="H67" s="33"/>
    </row>
    <row r="68" spans="3:8" x14ac:dyDescent="0.25">
      <c r="C68" s="57"/>
      <c r="E68" s="57"/>
      <c r="H68" s="33"/>
    </row>
    <row r="69" spans="3:8" x14ac:dyDescent="0.25">
      <c r="C69" s="57"/>
      <c r="E69" s="57"/>
      <c r="H69" s="33"/>
    </row>
    <row r="70" spans="3:8" x14ac:dyDescent="0.25">
      <c r="C70" s="57"/>
      <c r="E70" s="57"/>
      <c r="H70" s="33"/>
    </row>
    <row r="71" spans="3:8" x14ac:dyDescent="0.25">
      <c r="C71" s="57"/>
      <c r="E71" s="57"/>
      <c r="H71" s="33"/>
    </row>
    <row r="72" spans="3:8" x14ac:dyDescent="0.25">
      <c r="C72" s="57"/>
      <c r="E72" s="57"/>
      <c r="H72" s="33"/>
    </row>
    <row r="73" spans="3:8" x14ac:dyDescent="0.25">
      <c r="C73" s="57"/>
      <c r="E73" s="57"/>
      <c r="H73" s="33"/>
    </row>
    <row r="74" spans="3:8" x14ac:dyDescent="0.25">
      <c r="C74" s="57"/>
      <c r="E74" s="57"/>
      <c r="H74" s="33"/>
    </row>
    <row r="75" spans="3:8" x14ac:dyDescent="0.25">
      <c r="C75" s="57"/>
      <c r="E75" s="57"/>
      <c r="H75" s="33"/>
    </row>
    <row r="76" spans="3:8" x14ac:dyDescent="0.25">
      <c r="C76" s="57"/>
      <c r="E76" s="57"/>
      <c r="H76" s="33"/>
    </row>
    <row r="77" spans="3:8" x14ac:dyDescent="0.25">
      <c r="C77" s="57"/>
      <c r="E77" s="57"/>
      <c r="H77" s="33"/>
    </row>
    <row r="78" spans="3:8" x14ac:dyDescent="0.25">
      <c r="C78" s="57"/>
      <c r="E78" s="57"/>
      <c r="H78" s="33"/>
    </row>
    <row r="79" spans="3:8" x14ac:dyDescent="0.25">
      <c r="C79" s="57"/>
      <c r="E79" s="57"/>
      <c r="H79" s="33"/>
    </row>
    <row r="80" spans="3:8" x14ac:dyDescent="0.25">
      <c r="C80" s="57"/>
      <c r="E80" s="57"/>
      <c r="H80" s="33"/>
    </row>
    <row r="81" spans="3:8" x14ac:dyDescent="0.25">
      <c r="C81" s="57"/>
      <c r="E81" s="57"/>
      <c r="H81" s="33"/>
    </row>
    <row r="82" spans="3:8" x14ac:dyDescent="0.25">
      <c r="C82" s="57"/>
      <c r="E82" s="57"/>
      <c r="H82" s="33"/>
    </row>
    <row r="83" spans="3:8" x14ac:dyDescent="0.25">
      <c r="C83" s="57"/>
      <c r="E83" s="57"/>
      <c r="H83" s="33"/>
    </row>
    <row r="84" spans="3:8" x14ac:dyDescent="0.25">
      <c r="C84" s="57"/>
      <c r="E84" s="57"/>
      <c r="H84" s="33"/>
    </row>
    <row r="85" spans="3:8" x14ac:dyDescent="0.25">
      <c r="C85" s="57"/>
      <c r="E85" s="57"/>
      <c r="H85" s="33"/>
    </row>
    <row r="86" spans="3:8" x14ac:dyDescent="0.25">
      <c r="C86" s="57"/>
      <c r="E86" s="57"/>
      <c r="H86" s="33"/>
    </row>
    <row r="87" spans="3:8" x14ac:dyDescent="0.25">
      <c r="C87" s="57"/>
      <c r="E87" s="57"/>
      <c r="H87" s="33"/>
    </row>
    <row r="88" spans="3:8" x14ac:dyDescent="0.25">
      <c r="C88" s="57"/>
      <c r="E88" s="57"/>
      <c r="H88" s="33"/>
    </row>
    <row r="89" spans="3:8" x14ac:dyDescent="0.25">
      <c r="C89" s="57"/>
      <c r="E89" s="57"/>
      <c r="H89" s="33"/>
    </row>
    <row r="90" spans="3:8" x14ac:dyDescent="0.25">
      <c r="C90" s="57"/>
      <c r="E90" s="57"/>
      <c r="H90" s="33"/>
    </row>
    <row r="91" spans="3:8" x14ac:dyDescent="0.25">
      <c r="C91" s="57"/>
      <c r="E91" s="57"/>
      <c r="H91" s="33"/>
    </row>
    <row r="92" spans="3:8" x14ac:dyDescent="0.25">
      <c r="C92" s="57"/>
      <c r="E92" s="57"/>
      <c r="H92" s="33"/>
    </row>
    <row r="93" spans="3:8" x14ac:dyDescent="0.25">
      <c r="C93" s="57"/>
      <c r="E93" s="57"/>
      <c r="H93" s="33"/>
    </row>
    <row r="94" spans="3:8" x14ac:dyDescent="0.25">
      <c r="C94" s="57"/>
      <c r="E94" s="57"/>
      <c r="H94" s="33"/>
    </row>
    <row r="95" spans="3:8" x14ac:dyDescent="0.25">
      <c r="C95" s="57"/>
      <c r="E95" s="57"/>
      <c r="H95" s="33"/>
    </row>
    <row r="96" spans="3:8" x14ac:dyDescent="0.25">
      <c r="C96" s="57"/>
      <c r="E96" s="57"/>
      <c r="H96" s="33"/>
    </row>
    <row r="97" spans="3:8" x14ac:dyDescent="0.25">
      <c r="C97" s="57"/>
      <c r="E97" s="57"/>
      <c r="H97" s="33"/>
    </row>
    <row r="98" spans="3:8" x14ac:dyDescent="0.25">
      <c r="C98" s="57"/>
      <c r="E98" s="57"/>
      <c r="H98" s="33"/>
    </row>
    <row r="99" spans="3:8" x14ac:dyDescent="0.25">
      <c r="C99" s="57"/>
      <c r="E99" s="57"/>
      <c r="H99" s="33"/>
    </row>
    <row r="100" spans="3:8" x14ac:dyDescent="0.25">
      <c r="C100" s="57"/>
      <c r="E100" s="57"/>
      <c r="H100" s="33"/>
    </row>
    <row r="101" spans="3:8" x14ac:dyDescent="0.25">
      <c r="C101" s="57"/>
      <c r="E101" s="57"/>
      <c r="H101" s="33"/>
    </row>
    <row r="102" spans="3:8" x14ac:dyDescent="0.25">
      <c r="C102" s="57"/>
      <c r="E102" s="57"/>
      <c r="H102" s="33"/>
    </row>
    <row r="103" spans="3:8" x14ac:dyDescent="0.25">
      <c r="C103" s="57"/>
      <c r="E103" s="57"/>
      <c r="H103" s="33"/>
    </row>
    <row r="104" spans="3:8" x14ac:dyDescent="0.25">
      <c r="C104" s="57"/>
      <c r="E104" s="57"/>
      <c r="H104" s="33"/>
    </row>
    <row r="105" spans="3:8" x14ac:dyDescent="0.25">
      <c r="C105" s="57"/>
      <c r="E105" s="57"/>
      <c r="H105" s="33"/>
    </row>
    <row r="106" spans="3:8" x14ac:dyDescent="0.25">
      <c r="C106" s="57"/>
      <c r="E106" s="57"/>
      <c r="H106" s="33"/>
    </row>
    <row r="107" spans="3:8" x14ac:dyDescent="0.25">
      <c r="C107" s="57"/>
      <c r="E107" s="57"/>
      <c r="H107" s="33"/>
    </row>
    <row r="108" spans="3:8" x14ac:dyDescent="0.25">
      <c r="C108" s="57"/>
      <c r="E108" s="57"/>
      <c r="H108" s="33"/>
    </row>
    <row r="109" spans="3:8" x14ac:dyDescent="0.25">
      <c r="C109" s="57"/>
      <c r="E109" s="57"/>
      <c r="H109" s="33"/>
    </row>
    <row r="110" spans="3:8" x14ac:dyDescent="0.25">
      <c r="C110" s="57"/>
      <c r="E110" s="57"/>
      <c r="H110" s="33"/>
    </row>
    <row r="111" spans="3:8" x14ac:dyDescent="0.25">
      <c r="C111" s="57"/>
      <c r="E111" s="57"/>
      <c r="H111" s="33"/>
    </row>
    <row r="112" spans="3:8" x14ac:dyDescent="0.25">
      <c r="C112" s="57"/>
      <c r="E112" s="57"/>
      <c r="H112" s="33"/>
    </row>
    <row r="113" spans="3:8" x14ac:dyDescent="0.25">
      <c r="C113" s="57"/>
      <c r="E113" s="57"/>
      <c r="H113" s="33"/>
    </row>
    <row r="114" spans="3:8" x14ac:dyDescent="0.25">
      <c r="C114" s="57"/>
      <c r="E114" s="57"/>
      <c r="H114" s="33"/>
    </row>
    <row r="115" spans="3:8" x14ac:dyDescent="0.25">
      <c r="C115" s="57"/>
      <c r="E115" s="57"/>
      <c r="H115" s="33"/>
    </row>
    <row r="116" spans="3:8" x14ac:dyDescent="0.25">
      <c r="C116" s="57"/>
      <c r="E116" s="57"/>
      <c r="H116" s="33"/>
    </row>
    <row r="117" spans="3:8" x14ac:dyDescent="0.25">
      <c r="C117" s="57"/>
      <c r="E117" s="57"/>
      <c r="H117" s="33"/>
    </row>
    <row r="118" spans="3:8" x14ac:dyDescent="0.25">
      <c r="C118" s="57"/>
      <c r="E118" s="57"/>
      <c r="H118" s="33"/>
    </row>
    <row r="119" spans="3:8" x14ac:dyDescent="0.25">
      <c r="C119" s="57"/>
      <c r="E119" s="57"/>
      <c r="H119" s="33"/>
    </row>
    <row r="120" spans="3:8" x14ac:dyDescent="0.25">
      <c r="C120" s="57"/>
      <c r="E120" s="57"/>
      <c r="H120" s="33"/>
    </row>
    <row r="121" spans="3:8" x14ac:dyDescent="0.25">
      <c r="C121" s="57"/>
      <c r="E121" s="57"/>
      <c r="H121" s="33"/>
    </row>
    <row r="122" spans="3:8" x14ac:dyDescent="0.25">
      <c r="C122" s="57"/>
      <c r="E122" s="57"/>
      <c r="H122" s="33"/>
    </row>
    <row r="123" spans="3:8" x14ac:dyDescent="0.25">
      <c r="C123" s="57"/>
      <c r="E123" s="57"/>
      <c r="H123" s="33"/>
    </row>
    <row r="124" spans="3:8" x14ac:dyDescent="0.25">
      <c r="C124" s="57"/>
      <c r="E124" s="57"/>
      <c r="H124" s="33"/>
    </row>
    <row r="125" spans="3:8" x14ac:dyDescent="0.25">
      <c r="C125" s="57"/>
      <c r="E125" s="57"/>
      <c r="H125" s="33"/>
    </row>
    <row r="126" spans="3:8" x14ac:dyDescent="0.25">
      <c r="C126" s="57"/>
      <c r="E126" s="57"/>
      <c r="H126" s="33"/>
    </row>
    <row r="127" spans="3:8" x14ac:dyDescent="0.25">
      <c r="C127" s="57"/>
      <c r="E127" s="57"/>
      <c r="H127" s="33"/>
    </row>
    <row r="128" spans="3:8" x14ac:dyDescent="0.25">
      <c r="C128" s="57"/>
      <c r="E128" s="57"/>
      <c r="H128" s="33"/>
    </row>
    <row r="129" spans="3:9" x14ac:dyDescent="0.25">
      <c r="C129" s="57"/>
      <c r="E129" s="57"/>
      <c r="H129" s="33"/>
    </row>
    <row r="130" spans="3:9" x14ac:dyDescent="0.25">
      <c r="C130" s="57"/>
      <c r="E130" s="57"/>
      <c r="H130" s="33"/>
    </row>
    <row r="131" spans="3:9" x14ac:dyDescent="0.25">
      <c r="C131" s="57"/>
      <c r="E131" s="57"/>
      <c r="H131" s="33"/>
    </row>
    <row r="132" spans="3:9" x14ac:dyDescent="0.25">
      <c r="C132" s="57"/>
      <c r="E132" s="57"/>
      <c r="H132" s="33"/>
    </row>
    <row r="133" spans="3:9" x14ac:dyDescent="0.25">
      <c r="C133" s="57"/>
      <c r="E133" s="57"/>
      <c r="H133" s="33"/>
    </row>
    <row r="134" spans="3:9" x14ac:dyDescent="0.25">
      <c r="C134" s="57"/>
      <c r="E134" s="57"/>
      <c r="H134" s="33"/>
    </row>
    <row r="135" spans="3:9" x14ac:dyDescent="0.25">
      <c r="C135" s="57"/>
      <c r="E135" s="57"/>
      <c r="H135" s="33"/>
    </row>
    <row r="136" spans="3:9" x14ac:dyDescent="0.25">
      <c r="C136" s="57"/>
      <c r="E136" s="57"/>
      <c r="H136" s="33"/>
    </row>
    <row r="137" spans="3:9" x14ac:dyDescent="0.25">
      <c r="C137" s="57"/>
      <c r="E137" s="57"/>
      <c r="H137" s="33"/>
      <c r="I137" s="82"/>
    </row>
    <row r="138" spans="3:9" x14ac:dyDescent="0.25">
      <c r="C138" s="57"/>
      <c r="E138" s="57"/>
      <c r="H138" s="33"/>
    </row>
    <row r="139" spans="3:9" x14ac:dyDescent="0.25">
      <c r="C139" s="57"/>
      <c r="E139" s="57"/>
      <c r="H139" s="33"/>
    </row>
    <row r="140" spans="3:9" x14ac:dyDescent="0.25">
      <c r="C140" s="57"/>
      <c r="E140" s="57"/>
      <c r="H140" s="33"/>
    </row>
    <row r="141" spans="3:9" x14ac:dyDescent="0.25">
      <c r="C141" s="57"/>
      <c r="E141" s="57"/>
      <c r="H141" s="33"/>
    </row>
    <row r="142" spans="3:9" x14ac:dyDescent="0.25">
      <c r="C142" s="57"/>
      <c r="E142" s="57"/>
      <c r="H142" s="33"/>
    </row>
    <row r="143" spans="3:9" x14ac:dyDescent="0.25">
      <c r="C143" s="57"/>
      <c r="E143" s="57"/>
      <c r="H143" s="33"/>
    </row>
    <row r="144" spans="3:9" x14ac:dyDescent="0.25">
      <c r="C144" s="57"/>
      <c r="E144" s="57"/>
      <c r="H144" s="33"/>
    </row>
    <row r="145" spans="3:8" x14ac:dyDescent="0.25">
      <c r="C145" s="57"/>
      <c r="E145" s="57"/>
      <c r="H145" s="33"/>
    </row>
    <row r="146" spans="3:8" x14ac:dyDescent="0.25">
      <c r="C146" s="57"/>
      <c r="E146" s="57"/>
      <c r="H146" s="33"/>
    </row>
    <row r="147" spans="3:8" x14ac:dyDescent="0.25">
      <c r="C147" s="57"/>
      <c r="E147" s="57"/>
      <c r="H147" s="33"/>
    </row>
    <row r="148" spans="3:8" x14ac:dyDescent="0.25">
      <c r="C148" s="57"/>
      <c r="E148" s="57"/>
      <c r="H148" s="33"/>
    </row>
    <row r="149" spans="3:8" x14ac:dyDescent="0.25">
      <c r="C149" s="57"/>
      <c r="E149" s="57"/>
      <c r="H149" s="33"/>
    </row>
    <row r="150" spans="3:8" x14ac:dyDescent="0.25">
      <c r="C150" s="57"/>
      <c r="E150" s="57"/>
      <c r="H150" s="33"/>
    </row>
    <row r="151" spans="3:8" x14ac:dyDescent="0.25">
      <c r="C151" s="57"/>
      <c r="E151" s="57"/>
      <c r="H151" s="33"/>
    </row>
    <row r="152" spans="3:8" x14ac:dyDescent="0.25">
      <c r="C152" s="57"/>
      <c r="E152" s="57"/>
      <c r="H152" s="33"/>
    </row>
    <row r="153" spans="3:8" x14ac:dyDescent="0.25">
      <c r="C153" s="57"/>
      <c r="E153" s="57"/>
      <c r="H153" s="33"/>
    </row>
    <row r="154" spans="3:8" x14ac:dyDescent="0.25">
      <c r="C154" s="57"/>
      <c r="E154" s="57"/>
      <c r="H154" s="33"/>
    </row>
    <row r="155" spans="3:8" x14ac:dyDescent="0.25">
      <c r="C155" s="57"/>
      <c r="E155" s="57"/>
      <c r="H155" s="33"/>
    </row>
    <row r="156" spans="3:8" x14ac:dyDescent="0.25">
      <c r="C156" s="57"/>
      <c r="E156" s="57"/>
      <c r="H156" s="33"/>
    </row>
    <row r="157" spans="3:8" x14ac:dyDescent="0.25">
      <c r="C157" s="57"/>
      <c r="E157" s="57"/>
      <c r="H157" s="33"/>
    </row>
    <row r="158" spans="3:8" x14ac:dyDescent="0.25">
      <c r="C158" s="57"/>
      <c r="E158" s="57"/>
      <c r="H158" s="33"/>
    </row>
    <row r="159" spans="3:8" x14ac:dyDescent="0.25">
      <c r="C159" s="57"/>
      <c r="E159" s="57"/>
      <c r="H159" s="33"/>
    </row>
    <row r="160" spans="3:8" x14ac:dyDescent="0.25">
      <c r="C160" s="57"/>
      <c r="E160" s="57"/>
      <c r="H160" s="33"/>
    </row>
    <row r="161" spans="3:8" x14ac:dyDescent="0.25">
      <c r="C161" s="57"/>
      <c r="E161" s="57"/>
      <c r="H161" s="33"/>
    </row>
    <row r="162" spans="3:8" x14ac:dyDescent="0.25">
      <c r="C162" s="57"/>
      <c r="E162" s="57"/>
      <c r="H162" s="33"/>
    </row>
    <row r="163" spans="3:8" x14ac:dyDescent="0.25">
      <c r="C163" s="57"/>
      <c r="E163" s="57"/>
      <c r="H163" s="33"/>
    </row>
    <row r="164" spans="3:8" x14ac:dyDescent="0.25">
      <c r="C164" s="57"/>
      <c r="E164" s="57"/>
      <c r="H164" s="33"/>
    </row>
    <row r="165" spans="3:8" x14ac:dyDescent="0.25">
      <c r="C165" s="57"/>
      <c r="E165" s="57"/>
      <c r="H165" s="33"/>
    </row>
    <row r="166" spans="3:8" x14ac:dyDescent="0.25">
      <c r="C166" s="57"/>
      <c r="E166" s="57"/>
      <c r="H166" s="33"/>
    </row>
    <row r="167" spans="3:8" x14ac:dyDescent="0.25">
      <c r="C167" s="57"/>
      <c r="E167" s="57"/>
      <c r="H167" s="33"/>
    </row>
    <row r="168" spans="3:8" x14ac:dyDescent="0.25">
      <c r="C168" s="57"/>
      <c r="E168" s="57"/>
      <c r="H168" s="33"/>
    </row>
    <row r="169" spans="3:8" x14ac:dyDescent="0.25">
      <c r="C169" s="57"/>
      <c r="E169" s="57"/>
      <c r="H169" s="33"/>
    </row>
    <row r="170" spans="3:8" x14ac:dyDescent="0.25">
      <c r="C170" s="57"/>
      <c r="E170" s="57"/>
      <c r="H170" s="33"/>
    </row>
    <row r="171" spans="3:8" x14ac:dyDescent="0.25">
      <c r="C171" s="57"/>
      <c r="E171" s="57"/>
      <c r="H171" s="33"/>
    </row>
    <row r="172" spans="3:8" x14ac:dyDescent="0.25">
      <c r="C172" s="57"/>
      <c r="E172" s="57"/>
      <c r="H172" s="33"/>
    </row>
    <row r="173" spans="3:8" x14ac:dyDescent="0.25">
      <c r="C173" s="57"/>
      <c r="E173" s="57"/>
      <c r="H173" s="33"/>
    </row>
    <row r="174" spans="3:8" x14ac:dyDescent="0.25">
      <c r="C174" s="57"/>
      <c r="E174" s="57"/>
      <c r="H174" s="33"/>
    </row>
    <row r="175" spans="3:8" x14ac:dyDescent="0.25">
      <c r="C175" s="57"/>
      <c r="E175" s="57"/>
      <c r="H175" s="33"/>
    </row>
    <row r="176" spans="3:8" x14ac:dyDescent="0.25">
      <c r="C176" s="57"/>
      <c r="E176" s="57"/>
      <c r="H176" s="33"/>
    </row>
    <row r="177" spans="3:8" x14ac:dyDescent="0.25">
      <c r="C177" s="57"/>
      <c r="E177" s="57"/>
      <c r="H177" s="33"/>
    </row>
    <row r="178" spans="3:8" x14ac:dyDescent="0.25">
      <c r="C178" s="57"/>
      <c r="E178" s="57"/>
      <c r="H178" s="33"/>
    </row>
    <row r="179" spans="3:8" x14ac:dyDescent="0.25">
      <c r="C179" s="57"/>
      <c r="E179" s="57"/>
      <c r="H179" s="33"/>
    </row>
    <row r="180" spans="3:8" x14ac:dyDescent="0.25">
      <c r="C180" s="57"/>
      <c r="E180" s="57"/>
      <c r="H180" s="33"/>
    </row>
    <row r="181" spans="3:8" x14ac:dyDescent="0.25">
      <c r="C181" s="57"/>
      <c r="E181" s="57"/>
      <c r="H181" s="33"/>
    </row>
    <row r="182" spans="3:8" x14ac:dyDescent="0.25">
      <c r="C182" s="57"/>
      <c r="E182" s="57"/>
      <c r="H182" s="33"/>
    </row>
    <row r="183" spans="3:8" x14ac:dyDescent="0.25">
      <c r="C183" s="57"/>
      <c r="E183" s="57"/>
      <c r="H183" s="33"/>
    </row>
    <row r="184" spans="3:8" x14ac:dyDescent="0.25">
      <c r="C184" s="57"/>
      <c r="E184" s="57"/>
      <c r="H184" s="33"/>
    </row>
    <row r="185" spans="3:8" x14ac:dyDescent="0.25">
      <c r="C185" s="57"/>
      <c r="E185" s="57"/>
      <c r="H185" s="33"/>
    </row>
    <row r="186" spans="3:8" x14ac:dyDescent="0.25">
      <c r="C186" s="57"/>
      <c r="E186" s="57"/>
      <c r="H186" s="33"/>
    </row>
    <row r="187" spans="3:8" x14ac:dyDescent="0.25">
      <c r="C187" s="57"/>
      <c r="E187" s="57"/>
      <c r="H187" s="33"/>
    </row>
    <row r="188" spans="3:8" x14ac:dyDescent="0.25">
      <c r="C188" s="57"/>
      <c r="E188" s="57"/>
      <c r="H188" s="33"/>
    </row>
    <row r="189" spans="3:8" x14ac:dyDescent="0.25">
      <c r="C189" s="57"/>
      <c r="E189" s="57"/>
      <c r="H189" s="33"/>
    </row>
    <row r="190" spans="3:8" x14ac:dyDescent="0.25">
      <c r="C190" s="57"/>
      <c r="E190" s="57"/>
      <c r="H190" s="33"/>
    </row>
    <row r="191" spans="3:8" x14ac:dyDescent="0.25">
      <c r="C191" s="57"/>
      <c r="E191" s="57"/>
      <c r="H191" s="33"/>
    </row>
    <row r="192" spans="3:8" x14ac:dyDescent="0.25">
      <c r="C192" s="57"/>
      <c r="E192" s="57"/>
      <c r="H192" s="33"/>
    </row>
    <row r="193" spans="3:8" x14ac:dyDescent="0.25">
      <c r="C193" s="57"/>
      <c r="E193" s="57"/>
      <c r="H193" s="33"/>
    </row>
    <row r="194" spans="3:8" x14ac:dyDescent="0.25">
      <c r="C194" s="57"/>
      <c r="E194" s="57"/>
      <c r="H194" s="33"/>
    </row>
    <row r="195" spans="3:8" x14ac:dyDescent="0.25">
      <c r="C195" s="57"/>
      <c r="E195" s="57"/>
      <c r="H195" s="33"/>
    </row>
    <row r="196" spans="3:8" x14ac:dyDescent="0.25">
      <c r="C196" s="57"/>
      <c r="E196" s="57"/>
      <c r="H196" s="33"/>
    </row>
    <row r="197" spans="3:8" x14ac:dyDescent="0.25">
      <c r="C197" s="57"/>
      <c r="E197" s="57"/>
      <c r="H197" s="33"/>
    </row>
    <row r="198" spans="3:8" x14ac:dyDescent="0.25">
      <c r="C198" s="57"/>
      <c r="E198" s="57"/>
      <c r="H198" s="33"/>
    </row>
    <row r="199" spans="3:8" x14ac:dyDescent="0.25">
      <c r="C199" s="57"/>
      <c r="E199" s="57"/>
      <c r="H199" s="33"/>
    </row>
    <row r="200" spans="3:8" x14ac:dyDescent="0.25">
      <c r="C200" s="57"/>
      <c r="E200" s="57"/>
      <c r="H200" s="33"/>
    </row>
    <row r="201" spans="3:8" x14ac:dyDescent="0.25">
      <c r="C201" s="57"/>
      <c r="E201" s="57"/>
      <c r="H201" s="33"/>
    </row>
    <row r="202" spans="3:8" x14ac:dyDescent="0.25">
      <c r="C202" s="57"/>
      <c r="E202" s="57"/>
      <c r="H202" s="33"/>
    </row>
    <row r="203" spans="3:8" x14ac:dyDescent="0.25">
      <c r="C203" s="57"/>
      <c r="E203" s="57"/>
      <c r="H203" s="33"/>
    </row>
    <row r="204" spans="3:8" x14ac:dyDescent="0.25">
      <c r="C204" s="57"/>
      <c r="E204" s="57"/>
      <c r="H204" s="33"/>
    </row>
    <row r="205" spans="3:8" x14ac:dyDescent="0.25">
      <c r="C205" s="57"/>
      <c r="E205" s="57"/>
      <c r="H205" s="33"/>
    </row>
    <row r="206" spans="3:8" x14ac:dyDescent="0.25">
      <c r="C206" s="57"/>
      <c r="E206" s="57"/>
      <c r="H206" s="33"/>
    </row>
    <row r="207" spans="3:8" x14ac:dyDescent="0.25">
      <c r="C207" s="57"/>
      <c r="E207" s="57"/>
      <c r="H207" s="33"/>
    </row>
    <row r="208" spans="3:8" x14ac:dyDescent="0.25">
      <c r="C208" s="57"/>
      <c r="E208" s="57"/>
      <c r="H208" s="33"/>
    </row>
    <row r="209" spans="3:9" x14ac:dyDescent="0.25">
      <c r="C209" s="57"/>
      <c r="E209" s="57"/>
      <c r="H209" s="33"/>
    </row>
    <row r="210" spans="3:9" x14ac:dyDescent="0.25">
      <c r="C210" s="57"/>
      <c r="E210" s="57"/>
      <c r="H210" s="33"/>
    </row>
    <row r="211" spans="3:9" x14ac:dyDescent="0.25">
      <c r="C211" s="57"/>
      <c r="E211" s="57"/>
      <c r="H211" s="33"/>
    </row>
    <row r="212" spans="3:9" x14ac:dyDescent="0.25">
      <c r="C212" s="57"/>
      <c r="E212" s="57"/>
      <c r="H212" s="33"/>
    </row>
    <row r="213" spans="3:9" x14ac:dyDescent="0.25">
      <c r="C213" s="57"/>
      <c r="E213" s="57"/>
      <c r="H213" s="33"/>
    </row>
    <row r="214" spans="3:9" x14ac:dyDescent="0.25">
      <c r="C214" s="57"/>
      <c r="E214" s="57"/>
      <c r="H214" s="33"/>
    </row>
    <row r="215" spans="3:9" x14ac:dyDescent="0.25">
      <c r="C215" s="57"/>
      <c r="E215" s="57"/>
      <c r="H215" s="33"/>
      <c r="I215" s="82"/>
    </row>
    <row r="216" spans="3:9" x14ac:dyDescent="0.25">
      <c r="C216" s="57"/>
      <c r="E216" s="57"/>
      <c r="H216" s="33"/>
    </row>
    <row r="217" spans="3:9" x14ac:dyDescent="0.25">
      <c r="C217" s="57"/>
      <c r="E217" s="57"/>
      <c r="H217" s="33"/>
    </row>
    <row r="218" spans="3:9" x14ac:dyDescent="0.25">
      <c r="C218" s="57"/>
      <c r="E218" s="57"/>
      <c r="H218" s="33"/>
    </row>
    <row r="219" spans="3:9" x14ac:dyDescent="0.25">
      <c r="C219" s="57"/>
      <c r="E219" s="57"/>
      <c r="H219" s="33"/>
    </row>
    <row r="220" spans="3:9" x14ac:dyDescent="0.25">
      <c r="C220" s="57"/>
      <c r="E220" s="57"/>
      <c r="H220" s="33"/>
    </row>
    <row r="221" spans="3:9" x14ac:dyDescent="0.25">
      <c r="C221" s="57"/>
      <c r="E221" s="57"/>
      <c r="H221" s="33"/>
    </row>
    <row r="222" spans="3:9" x14ac:dyDescent="0.25">
      <c r="C222" s="57"/>
      <c r="E222" s="57"/>
      <c r="H222" s="33"/>
    </row>
    <row r="223" spans="3:9" x14ac:dyDescent="0.25">
      <c r="C223" s="57"/>
      <c r="E223" s="57"/>
      <c r="H223" s="33"/>
    </row>
    <row r="224" spans="3:9" x14ac:dyDescent="0.25">
      <c r="C224" s="57"/>
      <c r="E224" s="57"/>
      <c r="H224" s="33"/>
    </row>
    <row r="225" spans="3:8" x14ac:dyDescent="0.25">
      <c r="C225" s="57"/>
      <c r="E225" s="57"/>
      <c r="H225" s="33"/>
    </row>
    <row r="226" spans="3:8" x14ac:dyDescent="0.25">
      <c r="C226" s="57"/>
      <c r="E226" s="57"/>
      <c r="H226" s="33"/>
    </row>
    <row r="227" spans="3:8" x14ac:dyDescent="0.25">
      <c r="C227" s="57"/>
      <c r="E227" s="57"/>
      <c r="H227" s="33"/>
    </row>
    <row r="228" spans="3:8" x14ac:dyDescent="0.25">
      <c r="C228" s="57"/>
      <c r="E228" s="57"/>
      <c r="H228" s="33"/>
    </row>
    <row r="229" spans="3:8" x14ac:dyDescent="0.25">
      <c r="C229" s="57"/>
      <c r="E229" s="57"/>
      <c r="H229" s="33"/>
    </row>
    <row r="230" spans="3:8" x14ac:dyDescent="0.25">
      <c r="C230" s="57"/>
      <c r="E230" s="57"/>
      <c r="H230" s="33"/>
    </row>
    <row r="231" spans="3:8" x14ac:dyDescent="0.25">
      <c r="C231" s="57"/>
      <c r="E231" s="57"/>
      <c r="H231" s="33"/>
    </row>
    <row r="232" spans="3:8" x14ac:dyDescent="0.25">
      <c r="C232" s="57"/>
      <c r="E232" s="57"/>
      <c r="H232" s="33"/>
    </row>
    <row r="233" spans="3:8" x14ac:dyDescent="0.25">
      <c r="C233" s="57"/>
      <c r="E233" s="57"/>
      <c r="H233" s="33"/>
    </row>
    <row r="234" spans="3:8" x14ac:dyDescent="0.25">
      <c r="C234" s="57"/>
      <c r="E234" s="57"/>
      <c r="H234" s="33"/>
    </row>
    <row r="235" spans="3:8" x14ac:dyDescent="0.25">
      <c r="C235" s="57"/>
      <c r="E235" s="57"/>
      <c r="H235" s="33"/>
    </row>
    <row r="236" spans="3:8" x14ac:dyDescent="0.25">
      <c r="C236" s="57"/>
      <c r="E236" s="57"/>
      <c r="H236" s="33"/>
    </row>
    <row r="237" spans="3:8" x14ac:dyDescent="0.25">
      <c r="C237" s="57"/>
      <c r="E237" s="57"/>
      <c r="H237" s="33"/>
    </row>
    <row r="238" spans="3:8" x14ac:dyDescent="0.25">
      <c r="C238" s="57"/>
      <c r="E238" s="57"/>
      <c r="H238" s="33"/>
    </row>
    <row r="239" spans="3:8" x14ac:dyDescent="0.25">
      <c r="C239" s="57"/>
      <c r="E239" s="57"/>
      <c r="H239" s="33"/>
    </row>
    <row r="240" spans="3:8" x14ac:dyDescent="0.25">
      <c r="C240" s="57"/>
      <c r="E240" s="57"/>
      <c r="H240" s="33"/>
    </row>
    <row r="241" spans="3:9" x14ac:dyDescent="0.25">
      <c r="C241" s="57"/>
      <c r="E241" s="57"/>
      <c r="H241" s="33"/>
      <c r="I241" s="82"/>
    </row>
    <row r="242" spans="3:9" x14ac:dyDescent="0.25">
      <c r="C242" s="57"/>
      <c r="E242" s="57"/>
      <c r="H242" s="33"/>
    </row>
    <row r="243" spans="3:9" x14ac:dyDescent="0.25">
      <c r="C243" s="57"/>
      <c r="E243" s="57"/>
      <c r="H243" s="33"/>
    </row>
    <row r="244" spans="3:9" x14ac:dyDescent="0.25">
      <c r="C244" s="57"/>
      <c r="E244" s="57"/>
      <c r="H244" s="33"/>
    </row>
    <row r="245" spans="3:9" x14ac:dyDescent="0.25">
      <c r="C245" s="57"/>
      <c r="E245" s="57"/>
      <c r="H245" s="33"/>
    </row>
    <row r="246" spans="3:9" x14ac:dyDescent="0.25">
      <c r="C246" s="57"/>
      <c r="E246" s="57"/>
      <c r="H246" s="33"/>
    </row>
    <row r="247" spans="3:9" x14ac:dyDescent="0.25">
      <c r="C247" s="57"/>
      <c r="E247" s="57"/>
      <c r="H247" s="33"/>
    </row>
    <row r="248" spans="3:9" x14ac:dyDescent="0.25">
      <c r="C248" s="57"/>
      <c r="E248" s="57"/>
      <c r="H248" s="33"/>
    </row>
    <row r="249" spans="3:9" x14ac:dyDescent="0.25">
      <c r="C249" s="57"/>
      <c r="E249" s="57"/>
      <c r="H249" s="33"/>
    </row>
    <row r="250" spans="3:9" x14ac:dyDescent="0.25">
      <c r="C250" s="57"/>
      <c r="E250" s="57"/>
      <c r="H250" s="33"/>
    </row>
    <row r="251" spans="3:9" x14ac:dyDescent="0.25">
      <c r="C251" s="57"/>
      <c r="E251" s="57"/>
      <c r="H251" s="33"/>
      <c r="I251" s="82"/>
    </row>
    <row r="252" spans="3:9" x14ac:dyDescent="0.25">
      <c r="C252" s="57"/>
      <c r="E252" s="57"/>
      <c r="H252" s="33"/>
    </row>
    <row r="253" spans="3:9" x14ac:dyDescent="0.25">
      <c r="C253" s="57"/>
      <c r="E253" s="57"/>
      <c r="H253" s="33"/>
    </row>
    <row r="254" spans="3:9" x14ac:dyDescent="0.25">
      <c r="C254" s="57"/>
      <c r="E254" s="57"/>
      <c r="H254" s="33"/>
    </row>
    <row r="255" spans="3:9" x14ac:dyDescent="0.25">
      <c r="C255" s="57"/>
      <c r="E255" s="57"/>
      <c r="H255" s="33"/>
    </row>
    <row r="256" spans="3:9" x14ac:dyDescent="0.25">
      <c r="C256" s="57"/>
      <c r="E256" s="57"/>
      <c r="H256" s="33"/>
    </row>
    <row r="257" spans="3:8" x14ac:dyDescent="0.25">
      <c r="C257" s="57"/>
      <c r="E257" s="57"/>
      <c r="H257" s="33"/>
    </row>
    <row r="258" spans="3:8" x14ac:dyDescent="0.25">
      <c r="C258" s="57"/>
      <c r="E258" s="57"/>
      <c r="H258" s="33"/>
    </row>
    <row r="259" spans="3:8" x14ac:dyDescent="0.25">
      <c r="C259" s="57"/>
      <c r="E259" s="57"/>
      <c r="H259" s="33"/>
    </row>
    <row r="260" spans="3:8" x14ac:dyDescent="0.25">
      <c r="C260" s="57"/>
      <c r="E260" s="57"/>
      <c r="H260" s="33"/>
    </row>
    <row r="261" spans="3:8" x14ac:dyDescent="0.25">
      <c r="C261" s="57"/>
      <c r="E261" s="57"/>
      <c r="H261" s="33"/>
    </row>
    <row r="262" spans="3:8" x14ac:dyDescent="0.25">
      <c r="C262" s="57"/>
      <c r="E262" s="57"/>
      <c r="H262" s="33"/>
    </row>
    <row r="263" spans="3:8" x14ac:dyDescent="0.25">
      <c r="C263" s="57"/>
      <c r="E263" s="57"/>
      <c r="H263" s="33"/>
    </row>
    <row r="264" spans="3:8" x14ac:dyDescent="0.25">
      <c r="C264" s="57"/>
      <c r="E264" s="57"/>
      <c r="H264" s="33"/>
    </row>
    <row r="265" spans="3:8" x14ac:dyDescent="0.25">
      <c r="C265" s="57"/>
      <c r="E265" s="57"/>
      <c r="H265" s="33"/>
    </row>
    <row r="266" spans="3:8" x14ac:dyDescent="0.25">
      <c r="C266" s="57"/>
      <c r="E266" s="57"/>
      <c r="H266" s="33"/>
    </row>
    <row r="267" spans="3:8" x14ac:dyDescent="0.25">
      <c r="C267" s="57"/>
      <c r="E267" s="57"/>
      <c r="H267" s="33"/>
    </row>
    <row r="268" spans="3:8" x14ac:dyDescent="0.25">
      <c r="C268" s="57"/>
      <c r="E268" s="57"/>
      <c r="H268" s="33"/>
    </row>
    <row r="269" spans="3:8" x14ac:dyDescent="0.25">
      <c r="C269" s="57"/>
      <c r="E269" s="57"/>
      <c r="H269" s="33"/>
    </row>
    <row r="270" spans="3:8" x14ac:dyDescent="0.25">
      <c r="C270" s="57"/>
      <c r="E270" s="57"/>
      <c r="H270" s="33"/>
    </row>
    <row r="271" spans="3:8" x14ac:dyDescent="0.25">
      <c r="C271" s="57"/>
      <c r="E271" s="57"/>
      <c r="H271" s="33"/>
    </row>
    <row r="272" spans="3:8" x14ac:dyDescent="0.25">
      <c r="C272" s="57"/>
      <c r="E272" s="57"/>
      <c r="H272" s="33"/>
    </row>
    <row r="273" spans="3:8" x14ac:dyDescent="0.25">
      <c r="C273" s="57"/>
      <c r="E273" s="57"/>
      <c r="H273" s="33"/>
    </row>
    <row r="274" spans="3:8" x14ac:dyDescent="0.25">
      <c r="C274" s="57"/>
      <c r="E274" s="57"/>
      <c r="H274" s="33"/>
    </row>
    <row r="275" spans="3:8" x14ac:dyDescent="0.25">
      <c r="C275" s="57"/>
      <c r="E275" s="57"/>
      <c r="H275" s="33"/>
    </row>
    <row r="276" spans="3:8" x14ac:dyDescent="0.25">
      <c r="C276" s="57"/>
      <c r="E276" s="57"/>
      <c r="H276" s="33"/>
    </row>
    <row r="277" spans="3:8" x14ac:dyDescent="0.25">
      <c r="C277" s="57"/>
      <c r="E277" s="57"/>
      <c r="H277" s="33"/>
    </row>
    <row r="278" spans="3:8" x14ac:dyDescent="0.25">
      <c r="C278" s="57"/>
      <c r="E278" s="57"/>
      <c r="H278" s="33"/>
    </row>
    <row r="279" spans="3:8" x14ac:dyDescent="0.25">
      <c r="C279" s="57"/>
      <c r="E279" s="57"/>
      <c r="H279" s="33"/>
    </row>
    <row r="280" spans="3:8" x14ac:dyDescent="0.25">
      <c r="C280" s="57"/>
      <c r="E280" s="57"/>
      <c r="H280" s="33"/>
    </row>
    <row r="281" spans="3:8" x14ac:dyDescent="0.25">
      <c r="C281" s="57"/>
      <c r="E281" s="57"/>
      <c r="H281" s="33"/>
    </row>
    <row r="282" spans="3:8" x14ac:dyDescent="0.25">
      <c r="C282" s="57"/>
      <c r="E282" s="57"/>
      <c r="H282" s="33"/>
    </row>
    <row r="283" spans="3:8" x14ac:dyDescent="0.25">
      <c r="C283" s="57"/>
      <c r="E283" s="57"/>
      <c r="H283" s="33"/>
    </row>
    <row r="284" spans="3:8" x14ac:dyDescent="0.25">
      <c r="C284" s="57"/>
      <c r="E284" s="57"/>
      <c r="H284" s="33"/>
    </row>
    <row r="285" spans="3:8" x14ac:dyDescent="0.25">
      <c r="C285" s="57"/>
      <c r="E285" s="57"/>
      <c r="H285" s="33"/>
    </row>
    <row r="286" spans="3:8" x14ac:dyDescent="0.25">
      <c r="C286" s="57"/>
      <c r="E286" s="57"/>
      <c r="H286" s="33"/>
    </row>
    <row r="287" spans="3:8" x14ac:dyDescent="0.25">
      <c r="C287" s="57"/>
      <c r="E287" s="57"/>
      <c r="H287" s="33"/>
    </row>
    <row r="288" spans="3:8" x14ac:dyDescent="0.25">
      <c r="C288" s="57"/>
      <c r="E288" s="57"/>
      <c r="H288" s="33"/>
    </row>
    <row r="289" spans="3:9" x14ac:dyDescent="0.25">
      <c r="C289" s="57"/>
      <c r="E289" s="57"/>
      <c r="H289" s="33"/>
      <c r="I289" s="82"/>
    </row>
    <row r="290" spans="3:9" x14ac:dyDescent="0.25">
      <c r="C290" s="57"/>
      <c r="E290" s="57"/>
      <c r="H290" s="33"/>
    </row>
    <row r="291" spans="3:9" x14ac:dyDescent="0.25">
      <c r="C291" s="57"/>
      <c r="E291" s="57"/>
      <c r="H291" s="33"/>
    </row>
    <row r="292" spans="3:9" x14ac:dyDescent="0.25">
      <c r="C292" s="57"/>
      <c r="E292" s="57"/>
      <c r="H292" s="33"/>
    </row>
    <row r="293" spans="3:9" x14ac:dyDescent="0.25">
      <c r="C293" s="57"/>
      <c r="E293" s="57"/>
      <c r="H293" s="33"/>
    </row>
    <row r="294" spans="3:9" x14ac:dyDescent="0.25">
      <c r="C294" s="57"/>
      <c r="E294" s="57"/>
      <c r="H294" s="33"/>
    </row>
    <row r="295" spans="3:9" x14ac:dyDescent="0.25">
      <c r="C295" s="57"/>
      <c r="E295" s="57"/>
      <c r="H295" s="33"/>
    </row>
    <row r="296" spans="3:9" x14ac:dyDescent="0.25">
      <c r="C296" s="57"/>
      <c r="E296" s="57"/>
      <c r="H296" s="33"/>
    </row>
    <row r="297" spans="3:9" x14ac:dyDescent="0.25">
      <c r="C297" s="57"/>
      <c r="E297" s="57"/>
      <c r="H297" s="33"/>
    </row>
    <row r="298" spans="3:9" x14ac:dyDescent="0.25">
      <c r="C298" s="57"/>
      <c r="E298" s="57"/>
      <c r="H298" s="33"/>
    </row>
    <row r="299" spans="3:9" x14ac:dyDescent="0.25">
      <c r="C299" s="57"/>
      <c r="E299" s="57"/>
      <c r="H299" s="33"/>
    </row>
    <row r="300" spans="3:9" x14ac:dyDescent="0.25">
      <c r="C300" s="57"/>
      <c r="E300" s="57"/>
      <c r="H300" s="33"/>
    </row>
    <row r="301" spans="3:9" x14ac:dyDescent="0.25">
      <c r="C301" s="57"/>
      <c r="E301" s="57"/>
      <c r="H301" s="33"/>
    </row>
    <row r="302" spans="3:9" x14ac:dyDescent="0.25">
      <c r="C302" s="57"/>
      <c r="E302" s="57"/>
      <c r="H302" s="33"/>
    </row>
    <row r="303" spans="3:9" x14ac:dyDescent="0.25">
      <c r="C303" s="57"/>
      <c r="E303" s="57"/>
      <c r="H303" s="33"/>
    </row>
    <row r="304" spans="3:9" x14ac:dyDescent="0.25">
      <c r="C304" s="57"/>
      <c r="E304" s="57"/>
      <c r="H304" s="33"/>
    </row>
    <row r="305" spans="3:9" x14ac:dyDescent="0.25">
      <c r="C305" s="57"/>
      <c r="E305" s="57"/>
      <c r="H305" s="33"/>
    </row>
    <row r="306" spans="3:9" x14ac:dyDescent="0.25">
      <c r="C306" s="57"/>
      <c r="E306" s="57"/>
      <c r="H306" s="33"/>
    </row>
    <row r="307" spans="3:9" x14ac:dyDescent="0.25">
      <c r="C307" s="57"/>
      <c r="E307" s="57"/>
      <c r="H307" s="33"/>
    </row>
    <row r="308" spans="3:9" x14ac:dyDescent="0.25">
      <c r="C308" s="57"/>
      <c r="E308" s="57"/>
      <c r="H308" s="33"/>
    </row>
    <row r="309" spans="3:9" x14ac:dyDescent="0.25">
      <c r="C309" s="57"/>
      <c r="E309" s="57"/>
      <c r="H309" s="33"/>
      <c r="I309" s="82"/>
    </row>
    <row r="310" spans="3:9" x14ac:dyDescent="0.25">
      <c r="C310" s="57"/>
      <c r="E310" s="57"/>
      <c r="H310" s="33"/>
    </row>
    <row r="311" spans="3:9" x14ac:dyDescent="0.25">
      <c r="C311" s="57"/>
      <c r="E311" s="57"/>
      <c r="H311" s="33"/>
    </row>
    <row r="312" spans="3:9" x14ac:dyDescent="0.25">
      <c r="C312" s="57"/>
      <c r="E312" s="57"/>
      <c r="H312" s="33"/>
    </row>
    <row r="313" spans="3:9" x14ac:dyDescent="0.25">
      <c r="C313" s="57"/>
      <c r="E313" s="57"/>
      <c r="H313" s="33"/>
    </row>
    <row r="314" spans="3:9" x14ac:dyDescent="0.25">
      <c r="C314" s="57"/>
      <c r="E314" s="57"/>
      <c r="H314" s="33"/>
    </row>
    <row r="315" spans="3:9" x14ac:dyDescent="0.25">
      <c r="C315" s="57"/>
      <c r="E315" s="57"/>
      <c r="H315" s="33"/>
    </row>
    <row r="316" spans="3:9" x14ac:dyDescent="0.25">
      <c r="C316" s="57"/>
      <c r="E316" s="57"/>
      <c r="H316" s="33"/>
    </row>
    <row r="317" spans="3:9" x14ac:dyDescent="0.25">
      <c r="C317" s="57"/>
      <c r="E317" s="57"/>
      <c r="H317" s="33"/>
    </row>
    <row r="318" spans="3:9" x14ac:dyDescent="0.25">
      <c r="C318" s="57"/>
      <c r="E318" s="57"/>
      <c r="H318" s="33"/>
    </row>
    <row r="319" spans="3:9" x14ac:dyDescent="0.25">
      <c r="C319" s="57"/>
      <c r="E319" s="57"/>
      <c r="H319" s="33"/>
    </row>
    <row r="320" spans="3:9" x14ac:dyDescent="0.25">
      <c r="C320" s="57"/>
      <c r="E320" s="57"/>
      <c r="H320" s="33"/>
    </row>
    <row r="321" spans="3:9" x14ac:dyDescent="0.25">
      <c r="C321" s="57"/>
      <c r="E321" s="57"/>
      <c r="H321" s="33"/>
    </row>
    <row r="322" spans="3:9" x14ac:dyDescent="0.25">
      <c r="C322" s="57"/>
      <c r="E322" s="57"/>
      <c r="H322" s="33"/>
    </row>
    <row r="323" spans="3:9" x14ac:dyDescent="0.25">
      <c r="C323" s="57"/>
      <c r="E323" s="57"/>
      <c r="H323" s="33"/>
    </row>
    <row r="324" spans="3:9" x14ac:dyDescent="0.25">
      <c r="C324" s="57"/>
      <c r="E324" s="57"/>
      <c r="H324" s="33"/>
    </row>
    <row r="325" spans="3:9" x14ac:dyDescent="0.25">
      <c r="C325" s="57"/>
      <c r="E325" s="57"/>
      <c r="H325" s="33"/>
    </row>
    <row r="326" spans="3:9" x14ac:dyDescent="0.25">
      <c r="C326" s="57"/>
      <c r="E326" s="57"/>
      <c r="H326" s="33"/>
    </row>
    <row r="327" spans="3:9" x14ac:dyDescent="0.25">
      <c r="C327" s="57"/>
      <c r="E327" s="57"/>
      <c r="H327" s="33"/>
    </row>
    <row r="328" spans="3:9" x14ac:dyDescent="0.25">
      <c r="C328" s="57"/>
      <c r="E328" s="57"/>
      <c r="H328" s="33"/>
    </row>
    <row r="329" spans="3:9" x14ac:dyDescent="0.25">
      <c r="C329" s="57"/>
      <c r="E329" s="57"/>
      <c r="H329" s="33"/>
    </row>
    <row r="330" spans="3:9" x14ac:dyDescent="0.25">
      <c r="C330" s="57"/>
      <c r="E330" s="57"/>
      <c r="H330" s="33"/>
      <c r="I330" s="82"/>
    </row>
    <row r="331" spans="3:9" x14ac:dyDescent="0.25">
      <c r="C331" s="57"/>
      <c r="E331" s="57"/>
      <c r="H331" s="33"/>
    </row>
    <row r="332" spans="3:9" x14ac:dyDescent="0.25">
      <c r="C332" s="57"/>
      <c r="E332" s="57"/>
      <c r="H332" s="33"/>
    </row>
    <row r="333" spans="3:9" x14ac:dyDescent="0.25">
      <c r="C333" s="57"/>
      <c r="E333" s="57"/>
      <c r="H333" s="33"/>
    </row>
    <row r="334" spans="3:9" x14ac:dyDescent="0.25">
      <c r="C334" s="57"/>
      <c r="E334" s="57"/>
      <c r="H334" s="33"/>
    </row>
    <row r="335" spans="3:9" x14ac:dyDescent="0.25">
      <c r="C335" s="57"/>
      <c r="E335" s="57"/>
      <c r="H335" s="33"/>
    </row>
    <row r="336" spans="3:9" x14ac:dyDescent="0.25">
      <c r="C336" s="57"/>
      <c r="E336" s="57"/>
      <c r="H336" s="33"/>
    </row>
    <row r="337" spans="3:9" x14ac:dyDescent="0.25">
      <c r="C337" s="57"/>
      <c r="E337" s="57"/>
      <c r="H337" s="33"/>
    </row>
    <row r="338" spans="3:9" x14ac:dyDescent="0.25">
      <c r="C338" s="57"/>
      <c r="E338" s="57"/>
      <c r="H338" s="33"/>
    </row>
    <row r="339" spans="3:9" x14ac:dyDescent="0.25">
      <c r="C339" s="57"/>
      <c r="E339" s="57"/>
      <c r="H339" s="33"/>
    </row>
    <row r="340" spans="3:9" x14ac:dyDescent="0.25">
      <c r="C340" s="57"/>
      <c r="E340" s="57"/>
      <c r="H340" s="33"/>
    </row>
    <row r="341" spans="3:9" x14ac:dyDescent="0.25">
      <c r="C341" s="57"/>
      <c r="E341" s="57"/>
      <c r="H341" s="33"/>
    </row>
    <row r="342" spans="3:9" x14ac:dyDescent="0.25">
      <c r="C342" s="57"/>
      <c r="E342" s="57"/>
      <c r="H342" s="33"/>
    </row>
    <row r="343" spans="3:9" x14ac:dyDescent="0.25">
      <c r="C343" s="57"/>
      <c r="E343" s="57"/>
      <c r="H343" s="33"/>
    </row>
    <row r="344" spans="3:9" x14ac:dyDescent="0.25">
      <c r="C344" s="57"/>
      <c r="E344" s="57"/>
      <c r="H344" s="33"/>
    </row>
    <row r="345" spans="3:9" x14ac:dyDescent="0.25">
      <c r="C345" s="57"/>
      <c r="E345" s="57"/>
      <c r="H345" s="33"/>
    </row>
    <row r="346" spans="3:9" x14ac:dyDescent="0.25">
      <c r="C346" s="57"/>
      <c r="E346" s="57"/>
      <c r="H346" s="33"/>
    </row>
    <row r="347" spans="3:9" x14ac:dyDescent="0.25">
      <c r="C347" s="57"/>
      <c r="E347" s="57"/>
      <c r="H347" s="33"/>
    </row>
    <row r="348" spans="3:9" x14ac:dyDescent="0.25">
      <c r="C348" s="57"/>
      <c r="E348" s="57"/>
      <c r="H348" s="33"/>
    </row>
    <row r="349" spans="3:9" x14ac:dyDescent="0.25">
      <c r="C349" s="57"/>
      <c r="E349" s="57"/>
      <c r="H349" s="33"/>
    </row>
    <row r="350" spans="3:9" x14ac:dyDescent="0.25">
      <c r="C350" s="57"/>
      <c r="E350" s="57"/>
      <c r="H350" s="33"/>
    </row>
    <row r="351" spans="3:9" x14ac:dyDescent="0.25">
      <c r="C351" s="57"/>
      <c r="E351" s="57"/>
      <c r="H351" s="33"/>
    </row>
    <row r="352" spans="3:9" x14ac:dyDescent="0.25">
      <c r="C352" s="57"/>
      <c r="E352" s="57"/>
      <c r="H352" s="33"/>
      <c r="I352" s="82"/>
    </row>
    <row r="353" spans="3:8" x14ac:dyDescent="0.25">
      <c r="C353" s="57"/>
      <c r="E353" s="57"/>
      <c r="H353" s="33"/>
    </row>
    <row r="354" spans="3:8" x14ac:dyDescent="0.25">
      <c r="C354" s="57"/>
      <c r="E354" s="57"/>
      <c r="H354" s="33"/>
    </row>
    <row r="355" spans="3:8" x14ac:dyDescent="0.25">
      <c r="C355" s="57"/>
      <c r="E355" s="57"/>
      <c r="H355" s="33"/>
    </row>
    <row r="356" spans="3:8" x14ac:dyDescent="0.25">
      <c r="C356" s="57"/>
      <c r="E356" s="57"/>
      <c r="H356" s="33"/>
    </row>
    <row r="357" spans="3:8" x14ac:dyDescent="0.25">
      <c r="C357" s="57"/>
      <c r="E357" s="57"/>
      <c r="H357" s="33"/>
    </row>
    <row r="358" spans="3:8" x14ac:dyDescent="0.25">
      <c r="C358" s="57"/>
      <c r="E358" s="57"/>
      <c r="H358" s="33"/>
    </row>
    <row r="359" spans="3:8" x14ac:dyDescent="0.25">
      <c r="C359" s="57"/>
      <c r="E359" s="57"/>
      <c r="H359" s="33"/>
    </row>
    <row r="360" spans="3:8" x14ac:dyDescent="0.25">
      <c r="C360" s="57"/>
      <c r="E360" s="57"/>
      <c r="H360" s="33"/>
    </row>
    <row r="361" spans="3:8" x14ac:dyDescent="0.25">
      <c r="C361" s="57"/>
      <c r="E361" s="57"/>
      <c r="H361" s="33"/>
    </row>
    <row r="362" spans="3:8" x14ac:dyDescent="0.25">
      <c r="C362" s="57"/>
      <c r="E362" s="57"/>
      <c r="H362" s="33"/>
    </row>
    <row r="363" spans="3:8" x14ac:dyDescent="0.25">
      <c r="C363" s="57"/>
      <c r="E363" s="57"/>
      <c r="H363" s="33"/>
    </row>
    <row r="364" spans="3:8" x14ac:dyDescent="0.25">
      <c r="C364" s="57"/>
      <c r="E364" s="57"/>
      <c r="H364" s="33"/>
    </row>
    <row r="365" spans="3:8" x14ac:dyDescent="0.25">
      <c r="C365" s="57"/>
      <c r="E365" s="57"/>
      <c r="H365" s="33"/>
    </row>
    <row r="366" spans="3:8" x14ac:dyDescent="0.25">
      <c r="C366" s="57"/>
      <c r="E366" s="57"/>
      <c r="H366" s="33"/>
    </row>
    <row r="367" spans="3:8" x14ac:dyDescent="0.25">
      <c r="C367" s="57"/>
      <c r="E367" s="57"/>
      <c r="H367" s="33"/>
    </row>
    <row r="368" spans="3:8" x14ac:dyDescent="0.25">
      <c r="C368" s="57"/>
      <c r="E368" s="57"/>
      <c r="H368" s="33"/>
    </row>
    <row r="369" spans="3:9" x14ac:dyDescent="0.25">
      <c r="C369" s="57"/>
      <c r="E369" s="57"/>
      <c r="H369" s="33"/>
    </row>
    <row r="370" spans="3:9" x14ac:dyDescent="0.25">
      <c r="C370" s="57"/>
      <c r="E370" s="57"/>
      <c r="H370" s="33"/>
    </row>
    <row r="371" spans="3:9" x14ac:dyDescent="0.25">
      <c r="C371" s="57"/>
      <c r="E371" s="57"/>
      <c r="H371" s="33"/>
    </row>
    <row r="372" spans="3:9" x14ac:dyDescent="0.25">
      <c r="C372" s="57"/>
      <c r="E372" s="57"/>
      <c r="H372" s="33"/>
    </row>
    <row r="373" spans="3:9" x14ac:dyDescent="0.25">
      <c r="C373" s="57"/>
      <c r="E373" s="57"/>
      <c r="H373" s="33"/>
    </row>
    <row r="374" spans="3:9" x14ac:dyDescent="0.25">
      <c r="C374" s="57"/>
      <c r="E374" s="57"/>
      <c r="H374" s="33"/>
    </row>
    <row r="375" spans="3:9" x14ac:dyDescent="0.25">
      <c r="C375" s="57"/>
      <c r="E375" s="57"/>
      <c r="H375" s="33"/>
    </row>
    <row r="376" spans="3:9" x14ac:dyDescent="0.25">
      <c r="C376" s="57"/>
      <c r="E376" s="57"/>
      <c r="H376" s="33"/>
    </row>
    <row r="377" spans="3:9" x14ac:dyDescent="0.25">
      <c r="C377" s="57"/>
      <c r="E377" s="57"/>
      <c r="H377" s="33"/>
    </row>
    <row r="378" spans="3:9" x14ac:dyDescent="0.25">
      <c r="C378" s="57"/>
      <c r="E378" s="57"/>
      <c r="H378" s="33"/>
      <c r="I378" s="82"/>
    </row>
    <row r="379" spans="3:9" x14ac:dyDescent="0.25">
      <c r="C379" s="57"/>
      <c r="E379" s="57"/>
      <c r="H379" s="33"/>
    </row>
    <row r="380" spans="3:9" x14ac:dyDescent="0.25">
      <c r="C380" s="57"/>
      <c r="E380" s="57"/>
      <c r="H380" s="33"/>
    </row>
    <row r="381" spans="3:9" x14ac:dyDescent="0.25">
      <c r="C381" s="57"/>
      <c r="E381" s="57"/>
      <c r="H381" s="33"/>
    </row>
    <row r="382" spans="3:9" x14ac:dyDescent="0.25">
      <c r="C382" s="57"/>
      <c r="E382" s="57"/>
      <c r="H382" s="33"/>
    </row>
    <row r="383" spans="3:9" x14ac:dyDescent="0.25">
      <c r="C383" s="57"/>
      <c r="E383" s="57"/>
      <c r="H383" s="33"/>
    </row>
    <row r="384" spans="3:9" x14ac:dyDescent="0.25">
      <c r="C384" s="57"/>
      <c r="E384" s="57"/>
      <c r="H384" s="33"/>
    </row>
    <row r="385" spans="3:9" x14ac:dyDescent="0.25">
      <c r="C385" s="57"/>
      <c r="E385" s="57"/>
      <c r="H385" s="33"/>
    </row>
    <row r="386" spans="3:9" x14ac:dyDescent="0.25">
      <c r="C386" s="57"/>
      <c r="E386" s="57"/>
      <c r="H386" s="33"/>
    </row>
    <row r="387" spans="3:9" x14ac:dyDescent="0.25">
      <c r="C387" s="57"/>
      <c r="E387" s="57"/>
      <c r="H387" s="33"/>
    </row>
    <row r="388" spans="3:9" x14ac:dyDescent="0.25">
      <c r="C388" s="57"/>
      <c r="E388" s="57"/>
      <c r="H388" s="33"/>
    </row>
    <row r="389" spans="3:9" x14ac:dyDescent="0.25">
      <c r="C389" s="57"/>
      <c r="E389" s="57"/>
      <c r="H389" s="33"/>
    </row>
    <row r="390" spans="3:9" x14ac:dyDescent="0.25">
      <c r="C390" s="57"/>
      <c r="E390" s="57"/>
      <c r="H390" s="33"/>
    </row>
    <row r="391" spans="3:9" x14ac:dyDescent="0.25">
      <c r="C391" s="57"/>
      <c r="E391" s="57"/>
      <c r="H391" s="33"/>
    </row>
    <row r="392" spans="3:9" x14ac:dyDescent="0.25">
      <c r="C392" s="57"/>
      <c r="E392" s="57"/>
      <c r="H392" s="33"/>
    </row>
    <row r="393" spans="3:9" x14ac:dyDescent="0.25">
      <c r="C393" s="57"/>
      <c r="E393" s="57"/>
      <c r="H393" s="33"/>
      <c r="I393" s="82"/>
    </row>
    <row r="394" spans="3:9" x14ac:dyDescent="0.25">
      <c r="C394" s="57"/>
      <c r="E394" s="57"/>
      <c r="H394" s="33"/>
    </row>
    <row r="395" spans="3:9" x14ac:dyDescent="0.25">
      <c r="C395" s="57"/>
      <c r="E395" s="57"/>
      <c r="H395" s="33"/>
    </row>
    <row r="396" spans="3:9" x14ac:dyDescent="0.25">
      <c r="C396" s="57"/>
      <c r="E396" s="57"/>
      <c r="H396" s="33"/>
    </row>
    <row r="397" spans="3:9" x14ac:dyDescent="0.25">
      <c r="C397" s="57"/>
      <c r="E397" s="57"/>
      <c r="H397" s="33"/>
    </row>
    <row r="398" spans="3:9" x14ac:dyDescent="0.25">
      <c r="C398" s="57"/>
      <c r="E398" s="57"/>
      <c r="H398" s="33"/>
    </row>
    <row r="399" spans="3:9" x14ac:dyDescent="0.25">
      <c r="C399" s="57"/>
      <c r="E399" s="57"/>
      <c r="H399" s="33"/>
    </row>
    <row r="400" spans="3:9" x14ac:dyDescent="0.25">
      <c r="C400" s="57"/>
      <c r="E400" s="57"/>
      <c r="H400" s="33"/>
    </row>
    <row r="401" spans="3:8" x14ac:dyDescent="0.25">
      <c r="C401" s="57"/>
      <c r="E401" s="57"/>
      <c r="H401" s="33"/>
    </row>
    <row r="402" spans="3:8" x14ac:dyDescent="0.25">
      <c r="C402" s="57"/>
      <c r="E402" s="57"/>
      <c r="H402" s="33"/>
    </row>
    <row r="403" spans="3:8" x14ac:dyDescent="0.25">
      <c r="C403" s="57"/>
      <c r="E403" s="57"/>
      <c r="H403" s="33"/>
    </row>
    <row r="404" spans="3:8" x14ac:dyDescent="0.25">
      <c r="C404" s="57"/>
      <c r="E404" s="57"/>
      <c r="H404" s="33"/>
    </row>
    <row r="405" spans="3:8" x14ac:dyDescent="0.25">
      <c r="C405" s="57"/>
      <c r="E405" s="57"/>
      <c r="H405" s="33"/>
    </row>
    <row r="406" spans="3:8" x14ac:dyDescent="0.25">
      <c r="C406" s="57"/>
      <c r="E406" s="57"/>
      <c r="H406" s="33"/>
    </row>
    <row r="407" spans="3:8" x14ac:dyDescent="0.25">
      <c r="C407" s="57"/>
      <c r="E407" s="57"/>
      <c r="H407" s="33"/>
    </row>
    <row r="408" spans="3:8" x14ac:dyDescent="0.25">
      <c r="C408" s="57"/>
      <c r="E408" s="57"/>
      <c r="H408" s="33"/>
    </row>
    <row r="409" spans="3:8" x14ac:dyDescent="0.25">
      <c r="C409" s="57"/>
      <c r="E409" s="57"/>
      <c r="H409" s="33"/>
    </row>
    <row r="410" spans="3:8" x14ac:dyDescent="0.25">
      <c r="C410" s="57"/>
      <c r="E410" s="57"/>
      <c r="H410" s="33"/>
    </row>
    <row r="411" spans="3:8" x14ac:dyDescent="0.25">
      <c r="C411" s="57"/>
      <c r="E411" s="57"/>
      <c r="H411" s="33"/>
    </row>
    <row r="412" spans="3:8" x14ac:dyDescent="0.25">
      <c r="C412" s="57"/>
      <c r="E412" s="57"/>
      <c r="H412" s="33"/>
    </row>
    <row r="413" spans="3:8" x14ac:dyDescent="0.25">
      <c r="C413" s="57"/>
      <c r="E413" s="57"/>
      <c r="H413" s="33"/>
    </row>
    <row r="414" spans="3:8" x14ac:dyDescent="0.25">
      <c r="C414" s="57"/>
      <c r="E414" s="57"/>
      <c r="H414" s="33"/>
    </row>
    <row r="415" spans="3:8" x14ac:dyDescent="0.25">
      <c r="C415" s="57"/>
      <c r="E415" s="57"/>
      <c r="H415" s="33"/>
    </row>
    <row r="416" spans="3:8" x14ac:dyDescent="0.25">
      <c r="C416" s="57"/>
      <c r="E416" s="57"/>
      <c r="H416" s="33"/>
    </row>
    <row r="417" spans="3:8" x14ac:dyDescent="0.25">
      <c r="C417" s="57"/>
      <c r="E417" s="57"/>
      <c r="H417" s="33"/>
    </row>
    <row r="418" spans="3:8" x14ac:dyDescent="0.25">
      <c r="C418" s="57"/>
      <c r="E418" s="57"/>
      <c r="H418" s="33"/>
    </row>
    <row r="419" spans="3:8" x14ac:dyDescent="0.25">
      <c r="C419" s="57"/>
      <c r="E419" s="57"/>
      <c r="H419" s="33"/>
    </row>
    <row r="420" spans="3:8" x14ac:dyDescent="0.25">
      <c r="C420" s="57"/>
      <c r="E420" s="57"/>
      <c r="H420" s="33"/>
    </row>
    <row r="421" spans="3:8" x14ac:dyDescent="0.25">
      <c r="C421" s="57"/>
      <c r="E421" s="57"/>
      <c r="H421" s="33"/>
    </row>
    <row r="422" spans="3:8" x14ac:dyDescent="0.25">
      <c r="C422" s="57"/>
      <c r="E422" s="57"/>
      <c r="H422" s="33"/>
    </row>
    <row r="423" spans="3:8" x14ac:dyDescent="0.25">
      <c r="C423" s="57"/>
      <c r="E423" s="57"/>
      <c r="H423" s="33"/>
    </row>
    <row r="424" spans="3:8" x14ac:dyDescent="0.25">
      <c r="C424" s="57"/>
      <c r="E424" s="57"/>
      <c r="H424" s="33"/>
    </row>
    <row r="425" spans="3:8" x14ac:dyDescent="0.25">
      <c r="C425" s="57"/>
      <c r="E425" s="57"/>
      <c r="H425" s="33"/>
    </row>
    <row r="426" spans="3:8" x14ac:dyDescent="0.25">
      <c r="C426" s="57"/>
      <c r="E426" s="57"/>
      <c r="H426" s="33"/>
    </row>
    <row r="427" spans="3:8" x14ac:dyDescent="0.25">
      <c r="C427" s="57"/>
      <c r="E427" s="57"/>
      <c r="H427" s="33"/>
    </row>
    <row r="428" spans="3:8" x14ac:dyDescent="0.25">
      <c r="C428" s="57"/>
      <c r="E428" s="57"/>
      <c r="H428" s="33"/>
    </row>
    <row r="429" spans="3:8" x14ac:dyDescent="0.25">
      <c r="C429" s="57"/>
      <c r="E429" s="57"/>
      <c r="H429" s="33"/>
    </row>
    <row r="430" spans="3:8" x14ac:dyDescent="0.25">
      <c r="C430" s="57"/>
      <c r="E430" s="57"/>
      <c r="H430" s="33"/>
    </row>
    <row r="431" spans="3:8" x14ac:dyDescent="0.25">
      <c r="C431" s="57"/>
      <c r="E431" s="57"/>
      <c r="H431" s="33"/>
    </row>
    <row r="432" spans="3:8" x14ac:dyDescent="0.25">
      <c r="C432" s="57"/>
      <c r="E432" s="57"/>
      <c r="H432" s="33"/>
    </row>
    <row r="433" spans="3:9" x14ac:dyDescent="0.25">
      <c r="C433" s="57"/>
      <c r="E433" s="57"/>
      <c r="H433" s="33"/>
    </row>
    <row r="434" spans="3:9" x14ac:dyDescent="0.25">
      <c r="C434" s="57"/>
      <c r="E434" s="57"/>
      <c r="H434" s="33"/>
    </row>
    <row r="435" spans="3:9" x14ac:dyDescent="0.25">
      <c r="C435" s="57"/>
      <c r="E435" s="57"/>
      <c r="H435" s="33"/>
    </row>
    <row r="436" spans="3:9" x14ac:dyDescent="0.25">
      <c r="C436" s="57"/>
      <c r="E436" s="57"/>
      <c r="H436" s="33"/>
    </row>
    <row r="437" spans="3:9" x14ac:dyDescent="0.25">
      <c r="C437" s="57"/>
      <c r="E437" s="57"/>
      <c r="H437" s="33"/>
    </row>
    <row r="438" spans="3:9" x14ac:dyDescent="0.25">
      <c r="C438" s="57"/>
      <c r="E438" s="57"/>
      <c r="H438" s="33"/>
    </row>
    <row r="439" spans="3:9" x14ac:dyDescent="0.25">
      <c r="C439" s="57"/>
      <c r="E439" s="57"/>
      <c r="H439" s="33"/>
    </row>
    <row r="440" spans="3:9" x14ac:dyDescent="0.25">
      <c r="C440" s="57"/>
      <c r="E440" s="57"/>
      <c r="H440" s="33"/>
      <c r="I440" s="82"/>
    </row>
    <row r="441" spans="3:9" x14ac:dyDescent="0.25">
      <c r="C441" s="57"/>
      <c r="E441" s="57"/>
      <c r="H441" s="33"/>
    </row>
    <row r="442" spans="3:9" x14ac:dyDescent="0.25">
      <c r="C442" s="57"/>
      <c r="E442" s="57"/>
      <c r="H442" s="33"/>
    </row>
    <row r="443" spans="3:9" x14ac:dyDescent="0.25">
      <c r="C443" s="57"/>
      <c r="E443" s="57"/>
      <c r="H443" s="33"/>
    </row>
    <row r="444" spans="3:9" x14ac:dyDescent="0.25">
      <c r="C444" s="57"/>
      <c r="E444" s="57"/>
      <c r="H444" s="33"/>
    </row>
    <row r="445" spans="3:9" x14ac:dyDescent="0.25">
      <c r="C445" s="57"/>
      <c r="E445" s="57"/>
      <c r="H445" s="33"/>
    </row>
    <row r="446" spans="3:9" x14ac:dyDescent="0.25">
      <c r="C446" s="57"/>
      <c r="E446" s="57"/>
      <c r="H446" s="33"/>
    </row>
    <row r="447" spans="3:9" x14ac:dyDescent="0.25">
      <c r="C447" s="57"/>
      <c r="E447" s="57"/>
      <c r="H447" s="33"/>
    </row>
    <row r="448" spans="3:9" x14ac:dyDescent="0.25">
      <c r="C448" s="57"/>
      <c r="E448" s="57"/>
      <c r="H448" s="33"/>
    </row>
    <row r="449" spans="3:8" x14ac:dyDescent="0.25">
      <c r="C449" s="57"/>
      <c r="E449" s="57"/>
      <c r="H449" s="33"/>
    </row>
    <row r="450" spans="3:8" x14ac:dyDescent="0.25">
      <c r="C450" s="57"/>
      <c r="E450" s="57"/>
      <c r="H450" s="33"/>
    </row>
    <row r="451" spans="3:8" x14ac:dyDescent="0.25">
      <c r="C451" s="57"/>
      <c r="E451" s="57"/>
      <c r="H451" s="33"/>
    </row>
    <row r="452" spans="3:8" x14ac:dyDescent="0.25">
      <c r="C452" s="57"/>
      <c r="E452" s="57"/>
      <c r="H452" s="33"/>
    </row>
    <row r="453" spans="3:8" x14ac:dyDescent="0.25">
      <c r="C453" s="57"/>
      <c r="E453" s="57"/>
      <c r="H453" s="33"/>
    </row>
    <row r="454" spans="3:8" x14ac:dyDescent="0.25">
      <c r="C454" s="57"/>
      <c r="E454" s="57"/>
      <c r="H454" s="33"/>
    </row>
    <row r="455" spans="3:8" x14ac:dyDescent="0.25">
      <c r="C455" s="57"/>
      <c r="E455" s="57"/>
      <c r="H455" s="33"/>
    </row>
    <row r="456" spans="3:8" x14ac:dyDescent="0.25">
      <c r="C456" s="57"/>
      <c r="E456" s="57"/>
      <c r="H456" s="33"/>
    </row>
    <row r="457" spans="3:8" x14ac:dyDescent="0.25">
      <c r="C457" s="57"/>
      <c r="E457" s="57"/>
      <c r="H457" s="33"/>
    </row>
    <row r="458" spans="3:8" x14ac:dyDescent="0.25">
      <c r="C458" s="57"/>
      <c r="E458" s="57"/>
      <c r="H458" s="33"/>
    </row>
    <row r="459" spans="3:8" x14ac:dyDescent="0.25">
      <c r="C459" s="57"/>
      <c r="E459" s="57"/>
      <c r="H459" s="33"/>
    </row>
    <row r="460" spans="3:8" x14ac:dyDescent="0.25">
      <c r="C460" s="57"/>
      <c r="E460" s="57"/>
      <c r="H460" s="33"/>
    </row>
    <row r="461" spans="3:8" x14ac:dyDescent="0.25">
      <c r="C461" s="57"/>
      <c r="E461" s="57"/>
      <c r="H461" s="33"/>
    </row>
    <row r="462" spans="3:8" x14ac:dyDescent="0.25">
      <c r="C462" s="57"/>
      <c r="E462" s="57"/>
      <c r="H462" s="33"/>
    </row>
    <row r="463" spans="3:8" x14ac:dyDescent="0.25">
      <c r="C463" s="57"/>
      <c r="E463" s="57"/>
      <c r="H463" s="33"/>
    </row>
    <row r="464" spans="3:8" x14ac:dyDescent="0.25">
      <c r="C464" s="57"/>
      <c r="E464" s="57"/>
      <c r="H464" s="33"/>
    </row>
    <row r="465" spans="3:8" x14ac:dyDescent="0.25">
      <c r="C465" s="57"/>
      <c r="E465" s="57"/>
      <c r="H465" s="33"/>
    </row>
    <row r="466" spans="3:8" x14ac:dyDescent="0.25">
      <c r="C466" s="57"/>
      <c r="E466" s="57"/>
      <c r="H466" s="33"/>
    </row>
    <row r="467" spans="3:8" x14ac:dyDescent="0.25">
      <c r="C467" s="57"/>
      <c r="E467" s="57"/>
      <c r="H467" s="33"/>
    </row>
    <row r="468" spans="3:8" x14ac:dyDescent="0.25">
      <c r="C468" s="57"/>
      <c r="E468" s="57"/>
      <c r="H468" s="33"/>
    </row>
    <row r="469" spans="3:8" x14ac:dyDescent="0.25">
      <c r="C469" s="57"/>
      <c r="E469" s="57"/>
      <c r="H469" s="33"/>
    </row>
    <row r="470" spans="3:8" x14ac:dyDescent="0.25">
      <c r="C470" s="57"/>
      <c r="E470" s="57"/>
      <c r="H470" s="33"/>
    </row>
    <row r="471" spans="3:8" x14ac:dyDescent="0.25">
      <c r="C471" s="57"/>
      <c r="E471" s="57"/>
      <c r="H471" s="33"/>
    </row>
    <row r="472" spans="3:8" x14ac:dyDescent="0.25">
      <c r="C472" s="57"/>
      <c r="E472" s="57"/>
      <c r="H472" s="33"/>
    </row>
    <row r="473" spans="3:8" x14ac:dyDescent="0.25">
      <c r="C473" s="57"/>
      <c r="E473" s="57"/>
      <c r="H473" s="33"/>
    </row>
    <row r="474" spans="3:8" x14ac:dyDescent="0.25">
      <c r="C474" s="57"/>
      <c r="E474" s="57"/>
      <c r="H474" s="33"/>
    </row>
    <row r="475" spans="3:8" x14ac:dyDescent="0.25">
      <c r="C475" s="57"/>
      <c r="E475" s="57"/>
      <c r="H475" s="33"/>
    </row>
    <row r="476" spans="3:8" x14ac:dyDescent="0.25">
      <c r="C476" s="57"/>
      <c r="E476" s="57"/>
      <c r="H476" s="33"/>
    </row>
    <row r="477" spans="3:8" x14ac:dyDescent="0.25">
      <c r="C477" s="57"/>
      <c r="E477" s="57"/>
      <c r="H477" s="33"/>
    </row>
    <row r="478" spans="3:8" x14ac:dyDescent="0.25">
      <c r="C478" s="57"/>
      <c r="E478" s="57"/>
      <c r="H478" s="33"/>
    </row>
    <row r="479" spans="3:8" x14ac:dyDescent="0.25">
      <c r="C479" s="57"/>
      <c r="E479" s="57"/>
      <c r="H479" s="33"/>
    </row>
    <row r="480" spans="3:8" x14ac:dyDescent="0.25">
      <c r="C480" s="57"/>
      <c r="E480" s="57"/>
      <c r="H480" s="33"/>
    </row>
    <row r="481" spans="3:8" x14ac:dyDescent="0.25">
      <c r="C481" s="57"/>
      <c r="E481" s="57"/>
      <c r="H481" s="33"/>
    </row>
    <row r="482" spans="3:8" x14ac:dyDescent="0.25">
      <c r="C482" s="57"/>
      <c r="E482" s="57"/>
      <c r="H482" s="33"/>
    </row>
    <row r="483" spans="3:8" x14ac:dyDescent="0.25">
      <c r="C483" s="57"/>
      <c r="E483" s="57"/>
      <c r="H483" s="33"/>
    </row>
    <row r="484" spans="3:8" x14ac:dyDescent="0.25">
      <c r="C484" s="57"/>
      <c r="E484" s="57"/>
      <c r="H484" s="33"/>
    </row>
    <row r="485" spans="3:8" x14ac:dyDescent="0.25">
      <c r="C485" s="57"/>
      <c r="E485" s="57"/>
      <c r="H485" s="33"/>
    </row>
    <row r="486" spans="3:8" x14ac:dyDescent="0.25">
      <c r="C486" s="57"/>
      <c r="E486" s="57"/>
      <c r="H486" s="33"/>
    </row>
    <row r="487" spans="3:8" x14ac:dyDescent="0.25">
      <c r="C487" s="57"/>
      <c r="E487" s="57"/>
      <c r="H487" s="33"/>
    </row>
    <row r="488" spans="3:8" x14ac:dyDescent="0.25">
      <c r="C488" s="57"/>
      <c r="E488" s="57"/>
      <c r="H488" s="33"/>
    </row>
    <row r="489" spans="3:8" x14ac:dyDescent="0.25">
      <c r="C489" s="57"/>
      <c r="E489" s="57"/>
      <c r="H489" s="33"/>
    </row>
    <row r="490" spans="3:8" x14ac:dyDescent="0.25">
      <c r="C490" s="57"/>
      <c r="E490" s="57"/>
      <c r="H490" s="33"/>
    </row>
    <row r="491" spans="3:8" x14ac:dyDescent="0.25">
      <c r="C491" s="57"/>
      <c r="E491" s="57"/>
      <c r="H491" s="33"/>
    </row>
    <row r="492" spans="3:8" x14ac:dyDescent="0.25">
      <c r="C492" s="57"/>
      <c r="E492" s="57"/>
      <c r="H492" s="33"/>
    </row>
    <row r="493" spans="3:8" x14ac:dyDescent="0.25">
      <c r="C493" s="57"/>
      <c r="E493" s="57"/>
      <c r="F493" s="57"/>
      <c r="H493" s="33"/>
    </row>
    <row r="494" spans="3:8" x14ac:dyDescent="0.25">
      <c r="C494" s="57"/>
      <c r="E494" s="57"/>
      <c r="H494" s="33"/>
    </row>
    <row r="495" spans="3:8" x14ac:dyDescent="0.25">
      <c r="C495" s="57"/>
      <c r="E495" s="57"/>
      <c r="H495" s="33"/>
    </row>
    <row r="496" spans="3:8" x14ac:dyDescent="0.25">
      <c r="C496" s="57"/>
      <c r="E496" s="57"/>
      <c r="H496" s="33"/>
    </row>
    <row r="497" spans="3:8" x14ac:dyDescent="0.25">
      <c r="C497" s="57"/>
      <c r="E497" s="57"/>
      <c r="H497" s="33"/>
    </row>
    <row r="498" spans="3:8" x14ac:dyDescent="0.25">
      <c r="C498" s="57"/>
      <c r="E498" s="57"/>
      <c r="H498" s="33"/>
    </row>
    <row r="499" spans="3:8" x14ac:dyDescent="0.25">
      <c r="C499" s="57"/>
      <c r="E499" s="57"/>
      <c r="H499" s="33"/>
    </row>
    <row r="500" spans="3:8" x14ac:dyDescent="0.25">
      <c r="C500" s="57"/>
      <c r="E500" s="57"/>
      <c r="H500" s="33"/>
    </row>
    <row r="501" spans="3:8" x14ac:dyDescent="0.25">
      <c r="C501" s="57"/>
      <c r="E501" s="57"/>
      <c r="H501" s="33"/>
    </row>
    <row r="502" spans="3:8" x14ac:dyDescent="0.25">
      <c r="C502" s="57"/>
      <c r="E502" s="57"/>
      <c r="H502" s="33"/>
    </row>
    <row r="503" spans="3:8" x14ac:dyDescent="0.25">
      <c r="C503" s="57"/>
      <c r="E503" s="57"/>
      <c r="H503" s="33"/>
    </row>
    <row r="504" spans="3:8" x14ac:dyDescent="0.25">
      <c r="C504" s="57"/>
      <c r="E504" s="57"/>
      <c r="H504" s="33"/>
    </row>
    <row r="505" spans="3:8" x14ac:dyDescent="0.25">
      <c r="C505" s="57"/>
      <c r="E505" s="57"/>
      <c r="H505" s="33"/>
    </row>
    <row r="506" spans="3:8" x14ac:dyDescent="0.25">
      <c r="C506" s="57"/>
      <c r="E506" s="57"/>
      <c r="H506" s="33"/>
    </row>
    <row r="507" spans="3:8" x14ac:dyDescent="0.25">
      <c r="C507" s="57"/>
      <c r="E507" s="57"/>
      <c r="H507" s="33"/>
    </row>
    <row r="508" spans="3:8" x14ac:dyDescent="0.25">
      <c r="C508" s="57"/>
      <c r="E508" s="57"/>
      <c r="H508" s="33"/>
    </row>
    <row r="509" spans="3:8" x14ac:dyDescent="0.25">
      <c r="C509" s="57"/>
      <c r="E509" s="57"/>
      <c r="H509" s="33"/>
    </row>
    <row r="510" spans="3:8" x14ac:dyDescent="0.25">
      <c r="C510" s="57"/>
      <c r="E510" s="57"/>
      <c r="H510" s="33"/>
    </row>
    <row r="511" spans="3:8" x14ac:dyDescent="0.25">
      <c r="C511" s="57"/>
      <c r="E511" s="57"/>
      <c r="H511" s="33"/>
    </row>
    <row r="512" spans="3:8" x14ac:dyDescent="0.25">
      <c r="C512" s="57"/>
      <c r="E512" s="57"/>
      <c r="H512" s="33"/>
    </row>
    <row r="513" spans="3:8" x14ac:dyDescent="0.25">
      <c r="C513" s="57"/>
      <c r="E513" s="57"/>
      <c r="H513" s="33"/>
    </row>
    <row r="514" spans="3:8" x14ac:dyDescent="0.25">
      <c r="C514" s="57"/>
      <c r="E514" s="57"/>
      <c r="H514" s="33"/>
    </row>
    <row r="515" spans="3:8" x14ac:dyDescent="0.25">
      <c r="C515" s="57"/>
      <c r="E515" s="57"/>
      <c r="H515" s="33"/>
    </row>
    <row r="516" spans="3:8" x14ac:dyDescent="0.25">
      <c r="C516" s="57"/>
      <c r="E516" s="57"/>
      <c r="H516" s="33"/>
    </row>
    <row r="517" spans="3:8" x14ac:dyDescent="0.25">
      <c r="C517" s="57"/>
      <c r="E517" s="57"/>
      <c r="H517" s="33"/>
    </row>
    <row r="518" spans="3:8" x14ac:dyDescent="0.25">
      <c r="C518" s="57"/>
      <c r="E518" s="57"/>
      <c r="H518" s="33"/>
    </row>
    <row r="519" spans="3:8" x14ac:dyDescent="0.25">
      <c r="C519" s="57"/>
      <c r="E519" s="57"/>
      <c r="H519" s="33"/>
    </row>
    <row r="520" spans="3:8" x14ac:dyDescent="0.25">
      <c r="C520" s="57"/>
      <c r="E520" s="57"/>
      <c r="H520" s="33"/>
    </row>
    <row r="521" spans="3:8" x14ac:dyDescent="0.25">
      <c r="C521" s="57"/>
      <c r="E521" s="57"/>
      <c r="H521" s="33"/>
    </row>
    <row r="522" spans="3:8" x14ac:dyDescent="0.25">
      <c r="C522" s="57"/>
      <c r="E522" s="57"/>
      <c r="H522" s="33"/>
    </row>
    <row r="523" spans="3:8" x14ac:dyDescent="0.25">
      <c r="C523" s="57"/>
      <c r="E523" s="57"/>
      <c r="H523" s="33"/>
    </row>
    <row r="524" spans="3:8" x14ac:dyDescent="0.25">
      <c r="C524" s="57"/>
      <c r="E524" s="57"/>
      <c r="H524" s="33"/>
    </row>
    <row r="525" spans="3:8" x14ac:dyDescent="0.25">
      <c r="C525" s="57"/>
      <c r="E525" s="57"/>
      <c r="H525" s="33"/>
    </row>
    <row r="526" spans="3:8" x14ac:dyDescent="0.25">
      <c r="C526" s="57"/>
      <c r="E526" s="57"/>
      <c r="H526" s="33"/>
    </row>
    <row r="527" spans="3:8" x14ac:dyDescent="0.25">
      <c r="C527" s="57"/>
      <c r="E527" s="57"/>
      <c r="H527" s="33"/>
    </row>
    <row r="528" spans="3:8" x14ac:dyDescent="0.25">
      <c r="C528" s="57"/>
      <c r="E528" s="57"/>
      <c r="H528" s="33"/>
    </row>
    <row r="529" spans="3:9" x14ac:dyDescent="0.25">
      <c r="C529" s="57"/>
      <c r="E529" s="57"/>
      <c r="H529" s="33"/>
    </row>
    <row r="530" spans="3:9" x14ac:dyDescent="0.25">
      <c r="C530" s="57"/>
      <c r="E530" s="57"/>
      <c r="H530" s="33"/>
    </row>
    <row r="531" spans="3:9" x14ac:dyDescent="0.25">
      <c r="C531" s="57"/>
      <c r="E531" s="57"/>
      <c r="H531" s="33"/>
    </row>
    <row r="532" spans="3:9" x14ac:dyDescent="0.25">
      <c r="C532" s="57"/>
      <c r="E532" s="57"/>
      <c r="H532" s="33"/>
    </row>
    <row r="533" spans="3:9" x14ac:dyDescent="0.25">
      <c r="C533" s="57"/>
      <c r="E533" s="57"/>
      <c r="H533" s="33"/>
    </row>
    <row r="534" spans="3:9" x14ac:dyDescent="0.25">
      <c r="C534" s="57"/>
      <c r="E534" s="57"/>
      <c r="H534" s="33"/>
    </row>
    <row r="535" spans="3:9" x14ac:dyDescent="0.25">
      <c r="C535" s="57"/>
      <c r="E535" s="57"/>
      <c r="H535" s="33"/>
    </row>
    <row r="536" spans="3:9" x14ac:dyDescent="0.25">
      <c r="C536" s="57"/>
      <c r="E536" s="57"/>
      <c r="H536" s="33"/>
    </row>
    <row r="537" spans="3:9" x14ac:dyDescent="0.25">
      <c r="C537" s="57"/>
      <c r="E537" s="57"/>
      <c r="H537" s="33"/>
      <c r="I537" s="82"/>
    </row>
    <row r="538" spans="3:9" x14ac:dyDescent="0.25">
      <c r="C538" s="57"/>
      <c r="E538" s="57"/>
      <c r="H538" s="33"/>
    </row>
    <row r="539" spans="3:9" x14ac:dyDescent="0.25">
      <c r="C539" s="57"/>
      <c r="E539" s="57"/>
      <c r="H539" s="33"/>
    </row>
    <row r="540" spans="3:9" x14ac:dyDescent="0.25">
      <c r="C540" s="57"/>
      <c r="E540" s="57"/>
      <c r="H540" s="33"/>
    </row>
    <row r="541" spans="3:9" x14ac:dyDescent="0.25">
      <c r="C541" s="57"/>
      <c r="E541" s="57"/>
      <c r="H541" s="33"/>
    </row>
    <row r="542" spans="3:9" x14ac:dyDescent="0.25">
      <c r="C542" s="57"/>
      <c r="E542" s="57"/>
      <c r="H542" s="33"/>
    </row>
    <row r="543" spans="3:9" x14ac:dyDescent="0.25">
      <c r="C543" s="57"/>
      <c r="E543" s="57"/>
      <c r="H543" s="33"/>
    </row>
    <row r="544" spans="3:9" x14ac:dyDescent="0.25">
      <c r="C544" s="57"/>
      <c r="E544" s="57"/>
      <c r="H544" s="33"/>
    </row>
    <row r="545" spans="3:8" x14ac:dyDescent="0.25">
      <c r="C545" s="57"/>
      <c r="E545" s="57"/>
      <c r="H545" s="33"/>
    </row>
    <row r="546" spans="3:8" x14ac:dyDescent="0.25">
      <c r="C546" s="57"/>
      <c r="E546" s="57"/>
      <c r="H546" s="33"/>
    </row>
    <row r="547" spans="3:8" x14ac:dyDescent="0.25">
      <c r="C547" s="57"/>
      <c r="E547" s="57"/>
      <c r="H547" s="33"/>
    </row>
    <row r="548" spans="3:8" x14ac:dyDescent="0.25">
      <c r="C548" s="57"/>
      <c r="E548" s="57"/>
      <c r="H548" s="33"/>
    </row>
    <row r="549" spans="3:8" x14ac:dyDescent="0.25">
      <c r="C549" s="57"/>
      <c r="E549" s="57"/>
      <c r="H549" s="33"/>
    </row>
    <row r="550" spans="3:8" x14ac:dyDescent="0.25">
      <c r="C550" s="57"/>
      <c r="E550" s="57"/>
      <c r="H550" s="33"/>
    </row>
    <row r="551" spans="3:8" x14ac:dyDescent="0.25">
      <c r="C551" s="57"/>
      <c r="E551" s="57"/>
      <c r="H551" s="33"/>
    </row>
    <row r="552" spans="3:8" x14ac:dyDescent="0.25">
      <c r="C552" s="57"/>
      <c r="E552" s="57"/>
      <c r="H552" s="33"/>
    </row>
    <row r="553" spans="3:8" x14ac:dyDescent="0.25">
      <c r="C553" s="57"/>
      <c r="E553" s="57"/>
      <c r="H553" s="33"/>
    </row>
    <row r="554" spans="3:8" x14ac:dyDescent="0.25">
      <c r="C554" s="57"/>
      <c r="E554" s="57"/>
      <c r="H554" s="33"/>
    </row>
    <row r="555" spans="3:8" x14ac:dyDescent="0.25">
      <c r="C555" s="57"/>
      <c r="E555" s="57"/>
      <c r="H555" s="33"/>
    </row>
    <row r="556" spans="3:8" x14ac:dyDescent="0.25">
      <c r="C556" s="57"/>
      <c r="E556" s="57"/>
      <c r="H556" s="33"/>
    </row>
    <row r="557" spans="3:8" x14ac:dyDescent="0.25">
      <c r="C557" s="57"/>
      <c r="E557" s="57"/>
      <c r="H557" s="33"/>
    </row>
    <row r="558" spans="3:8" x14ac:dyDescent="0.25">
      <c r="C558" s="57"/>
      <c r="E558" s="57"/>
      <c r="H558" s="33"/>
    </row>
    <row r="559" spans="3:8" x14ac:dyDescent="0.25">
      <c r="C559" s="57"/>
      <c r="E559" s="57"/>
      <c r="H559" s="33"/>
    </row>
    <row r="560" spans="3:8" x14ac:dyDescent="0.25">
      <c r="C560" s="57"/>
      <c r="E560" s="57"/>
      <c r="H560" s="33"/>
    </row>
    <row r="561" spans="3:8" x14ac:dyDescent="0.25">
      <c r="C561" s="57"/>
      <c r="E561" s="57"/>
      <c r="H561" s="33"/>
    </row>
    <row r="562" spans="3:8" x14ac:dyDescent="0.25">
      <c r="C562" s="57"/>
      <c r="E562" s="57"/>
      <c r="H562" s="33"/>
    </row>
    <row r="563" spans="3:8" x14ac:dyDescent="0.25">
      <c r="C563" s="57"/>
      <c r="E563" s="57"/>
      <c r="H563" s="33"/>
    </row>
    <row r="564" spans="3:8" x14ac:dyDescent="0.25">
      <c r="C564" s="57"/>
      <c r="E564" s="57"/>
      <c r="H564" s="33"/>
    </row>
    <row r="565" spans="3:8" x14ac:dyDescent="0.25">
      <c r="C565" s="57"/>
      <c r="E565" s="57"/>
      <c r="H565" s="33"/>
    </row>
    <row r="566" spans="3:8" x14ac:dyDescent="0.25">
      <c r="C566" s="57"/>
      <c r="E566" s="57"/>
      <c r="H566" s="33"/>
    </row>
    <row r="567" spans="3:8" x14ac:dyDescent="0.25">
      <c r="C567" s="57"/>
      <c r="E567" s="57"/>
      <c r="H567" s="33"/>
    </row>
    <row r="568" spans="3:8" x14ac:dyDescent="0.25">
      <c r="C568" s="57"/>
      <c r="E568" s="57"/>
      <c r="H568" s="33"/>
    </row>
    <row r="569" spans="3:8" x14ac:dyDescent="0.25">
      <c r="C569" s="57"/>
      <c r="E569" s="57"/>
      <c r="H569" s="33"/>
    </row>
    <row r="570" spans="3:8" x14ac:dyDescent="0.25">
      <c r="C570" s="57"/>
      <c r="E570" s="57"/>
      <c r="H570" s="33"/>
    </row>
    <row r="571" spans="3:8" x14ac:dyDescent="0.25">
      <c r="C571" s="57"/>
      <c r="E571" s="57"/>
      <c r="H571" s="33"/>
    </row>
    <row r="572" spans="3:8" x14ac:dyDescent="0.25">
      <c r="C572" s="57"/>
      <c r="E572" s="57"/>
      <c r="H572" s="33"/>
    </row>
    <row r="573" spans="3:8" x14ac:dyDescent="0.25">
      <c r="C573" s="57"/>
      <c r="E573" s="57"/>
      <c r="H573" s="33"/>
    </row>
    <row r="574" spans="3:8" x14ac:dyDescent="0.25">
      <c r="C574" s="57"/>
      <c r="E574" s="57"/>
      <c r="H574" s="33"/>
    </row>
    <row r="575" spans="3:8" x14ac:dyDescent="0.25">
      <c r="C575" s="57"/>
      <c r="E575" s="57"/>
      <c r="H575" s="33"/>
    </row>
    <row r="576" spans="3:8" x14ac:dyDescent="0.25">
      <c r="C576" s="57"/>
      <c r="E576" s="57"/>
      <c r="H576" s="33"/>
    </row>
    <row r="577" spans="3:9" x14ac:dyDescent="0.25">
      <c r="C577" s="57"/>
      <c r="E577" s="57"/>
      <c r="H577" s="33"/>
    </row>
    <row r="578" spans="3:9" x14ac:dyDescent="0.25">
      <c r="C578" s="57"/>
      <c r="E578" s="57"/>
      <c r="H578" s="33"/>
    </row>
    <row r="579" spans="3:9" x14ac:dyDescent="0.25">
      <c r="C579" s="57"/>
      <c r="E579" s="57"/>
      <c r="H579" s="33"/>
    </row>
    <row r="580" spans="3:9" x14ac:dyDescent="0.25">
      <c r="C580" s="57"/>
      <c r="E580" s="57"/>
      <c r="H580" s="33"/>
    </row>
    <row r="581" spans="3:9" x14ac:dyDescent="0.25">
      <c r="C581" s="57"/>
      <c r="E581" s="57"/>
      <c r="H581" s="33"/>
    </row>
    <row r="582" spans="3:9" x14ac:dyDescent="0.25">
      <c r="C582" s="57"/>
      <c r="E582" s="57"/>
      <c r="H582" s="33"/>
    </row>
    <row r="583" spans="3:9" x14ac:dyDescent="0.25">
      <c r="C583" s="57"/>
      <c r="E583" s="57"/>
      <c r="H583" s="33"/>
    </row>
    <row r="584" spans="3:9" x14ac:dyDescent="0.25">
      <c r="C584" s="57"/>
      <c r="E584" s="57"/>
      <c r="H584" s="33"/>
      <c r="I584" s="82"/>
    </row>
    <row r="585" spans="3:9" x14ac:dyDescent="0.25">
      <c r="C585" s="57"/>
      <c r="E585" s="57"/>
      <c r="H585" s="33"/>
    </row>
    <row r="586" spans="3:9" x14ac:dyDescent="0.25">
      <c r="C586" s="57"/>
      <c r="E586" s="57"/>
      <c r="H586" s="33"/>
    </row>
    <row r="587" spans="3:9" x14ac:dyDescent="0.25">
      <c r="C587" s="57"/>
      <c r="E587" s="57"/>
      <c r="H587" s="33"/>
    </row>
    <row r="588" spans="3:9" x14ac:dyDescent="0.25">
      <c r="C588" s="57"/>
      <c r="E588" s="57"/>
      <c r="H588" s="33"/>
    </row>
    <row r="589" spans="3:9" x14ac:dyDescent="0.25">
      <c r="C589" s="57"/>
      <c r="E589" s="57"/>
      <c r="H589" s="33"/>
    </row>
    <row r="590" spans="3:9" x14ac:dyDescent="0.25">
      <c r="C590" s="57"/>
      <c r="E590" s="57"/>
      <c r="H590" s="33"/>
    </row>
    <row r="591" spans="3:9" x14ac:dyDescent="0.25">
      <c r="C591" s="57"/>
      <c r="E591" s="57"/>
      <c r="H591" s="33"/>
    </row>
    <row r="592" spans="3:9" x14ac:dyDescent="0.25">
      <c r="C592" s="57"/>
      <c r="E592" s="57"/>
      <c r="H592" s="33"/>
    </row>
    <row r="593" spans="3:9" x14ac:dyDescent="0.25">
      <c r="C593" s="57"/>
      <c r="E593" s="57"/>
      <c r="H593" s="33"/>
    </row>
    <row r="594" spans="3:9" x14ac:dyDescent="0.25">
      <c r="C594" s="57"/>
      <c r="E594" s="57"/>
      <c r="H594" s="33"/>
    </row>
    <row r="595" spans="3:9" x14ac:dyDescent="0.25">
      <c r="C595" s="57"/>
      <c r="E595" s="57"/>
      <c r="H595" s="33"/>
    </row>
    <row r="596" spans="3:9" x14ac:dyDescent="0.25">
      <c r="C596" s="57"/>
      <c r="E596" s="57"/>
      <c r="H596" s="33"/>
      <c r="I596" s="82"/>
    </row>
    <row r="597" spans="3:9" x14ac:dyDescent="0.25">
      <c r="C597" s="57"/>
      <c r="E597" s="57"/>
      <c r="H597" s="33"/>
    </row>
    <row r="598" spans="3:9" x14ac:dyDescent="0.25">
      <c r="C598" s="57"/>
      <c r="E598" s="57"/>
      <c r="H598" s="33"/>
    </row>
    <row r="599" spans="3:9" x14ac:dyDescent="0.25">
      <c r="C599" s="57"/>
      <c r="E599" s="57"/>
      <c r="H599" s="33"/>
    </row>
    <row r="600" spans="3:9" x14ac:dyDescent="0.25">
      <c r="C600" s="57"/>
      <c r="E600" s="57"/>
      <c r="H600" s="33"/>
    </row>
    <row r="601" spans="3:9" x14ac:dyDescent="0.25">
      <c r="C601" s="57"/>
      <c r="E601" s="57"/>
      <c r="H601" s="33"/>
    </row>
    <row r="602" spans="3:9" x14ac:dyDescent="0.25">
      <c r="C602" s="57"/>
      <c r="E602" s="57"/>
      <c r="H602" s="33"/>
    </row>
    <row r="603" spans="3:9" x14ac:dyDescent="0.25">
      <c r="C603" s="57"/>
      <c r="E603" s="57"/>
      <c r="H603" s="33"/>
    </row>
    <row r="604" spans="3:9" x14ac:dyDescent="0.25">
      <c r="C604" s="57"/>
      <c r="E604" s="57"/>
      <c r="H604" s="33"/>
    </row>
    <row r="605" spans="3:9" x14ac:dyDescent="0.25">
      <c r="C605" s="57"/>
      <c r="E605" s="57"/>
      <c r="H605" s="33"/>
    </row>
    <row r="606" spans="3:9" x14ac:dyDescent="0.25">
      <c r="C606" s="57"/>
      <c r="E606" s="57"/>
      <c r="H606" s="33"/>
    </row>
    <row r="607" spans="3:9" x14ac:dyDescent="0.25">
      <c r="C607" s="57"/>
      <c r="E607" s="57"/>
      <c r="H607" s="33"/>
    </row>
    <row r="608" spans="3:9" x14ac:dyDescent="0.25">
      <c r="C608" s="57"/>
      <c r="E608" s="57"/>
      <c r="H608" s="33"/>
    </row>
    <row r="609" spans="3:9" x14ac:dyDescent="0.25">
      <c r="C609" s="57"/>
      <c r="E609" s="57"/>
      <c r="H609" s="33"/>
    </row>
    <row r="610" spans="3:9" x14ac:dyDescent="0.25">
      <c r="C610" s="57"/>
      <c r="E610" s="57"/>
      <c r="H610" s="33"/>
    </row>
    <row r="611" spans="3:9" x14ac:dyDescent="0.25">
      <c r="C611" s="57"/>
      <c r="E611" s="57"/>
      <c r="H611" s="33"/>
    </row>
    <row r="612" spans="3:9" x14ac:dyDescent="0.25">
      <c r="C612" s="57"/>
      <c r="E612" s="57"/>
      <c r="H612" s="33"/>
    </row>
    <row r="613" spans="3:9" x14ac:dyDescent="0.25">
      <c r="C613" s="57"/>
      <c r="E613" s="57"/>
      <c r="H613" s="33"/>
    </row>
    <row r="614" spans="3:9" x14ac:dyDescent="0.25">
      <c r="C614" s="57"/>
      <c r="E614" s="57"/>
      <c r="H614" s="33"/>
    </row>
    <row r="615" spans="3:9" x14ac:dyDescent="0.25">
      <c r="C615" s="57"/>
      <c r="E615" s="57"/>
      <c r="H615" s="33"/>
      <c r="I615" s="82"/>
    </row>
    <row r="616" spans="3:9" x14ac:dyDescent="0.25">
      <c r="C616" s="57"/>
      <c r="E616" s="57"/>
      <c r="H616" s="33"/>
    </row>
    <row r="617" spans="3:9" x14ac:dyDescent="0.25">
      <c r="C617" s="57"/>
      <c r="E617" s="57"/>
      <c r="H617" s="33"/>
    </row>
    <row r="618" spans="3:9" x14ac:dyDescent="0.25">
      <c r="C618" s="57"/>
      <c r="E618" s="57"/>
      <c r="H618" s="33"/>
    </row>
    <row r="619" spans="3:9" x14ac:dyDescent="0.25">
      <c r="C619" s="57"/>
      <c r="E619" s="57"/>
      <c r="H619" s="33"/>
    </row>
    <row r="620" spans="3:9" x14ac:dyDescent="0.25">
      <c r="C620" s="57"/>
      <c r="E620" s="57"/>
      <c r="H620" s="33"/>
    </row>
    <row r="621" spans="3:9" x14ac:dyDescent="0.25">
      <c r="C621" s="57"/>
      <c r="E621" s="57"/>
      <c r="H621" s="33"/>
    </row>
    <row r="622" spans="3:9" x14ac:dyDescent="0.25">
      <c r="C622" s="57"/>
      <c r="E622" s="57"/>
      <c r="H622" s="33"/>
      <c r="I622" s="82"/>
    </row>
    <row r="623" spans="3:9" x14ac:dyDescent="0.25">
      <c r="C623" s="57"/>
      <c r="E623" s="57"/>
      <c r="H623" s="33"/>
    </row>
    <row r="624" spans="3:9" x14ac:dyDescent="0.25">
      <c r="C624" s="57"/>
      <c r="E624" s="57"/>
      <c r="H624" s="33"/>
    </row>
    <row r="625" spans="3:8" x14ac:dyDescent="0.25">
      <c r="C625" s="57"/>
      <c r="E625" s="57"/>
      <c r="H625" s="33"/>
    </row>
    <row r="626" spans="3:8" x14ac:dyDescent="0.25">
      <c r="C626" s="57"/>
      <c r="E626" s="57"/>
      <c r="H626" s="33"/>
    </row>
    <row r="627" spans="3:8" x14ac:dyDescent="0.25">
      <c r="C627" s="57"/>
      <c r="E627" s="57"/>
      <c r="H627" s="33"/>
    </row>
    <row r="628" spans="3:8" x14ac:dyDescent="0.25">
      <c r="C628" s="57"/>
      <c r="E628" s="57"/>
      <c r="H628" s="33"/>
    </row>
    <row r="629" spans="3:8" x14ac:dyDescent="0.25">
      <c r="C629" s="57"/>
      <c r="E629" s="57"/>
      <c r="H629" s="33"/>
    </row>
    <row r="630" spans="3:8" x14ac:dyDescent="0.25">
      <c r="C630" s="57"/>
      <c r="E630" s="57"/>
      <c r="H630" s="33"/>
    </row>
    <row r="631" spans="3:8" x14ac:dyDescent="0.25">
      <c r="C631" s="57"/>
      <c r="E631" s="57"/>
      <c r="H631" s="33"/>
    </row>
    <row r="632" spans="3:8" x14ac:dyDescent="0.25">
      <c r="C632" s="57"/>
      <c r="E632" s="57"/>
      <c r="H632" s="33"/>
    </row>
    <row r="633" spans="3:8" x14ac:dyDescent="0.25">
      <c r="C633" s="57"/>
      <c r="E633" s="57"/>
      <c r="H633" s="33"/>
    </row>
    <row r="634" spans="3:8" x14ac:dyDescent="0.25">
      <c r="C634" s="57"/>
      <c r="E634" s="57"/>
      <c r="H634" s="33"/>
    </row>
    <row r="635" spans="3:8" x14ac:dyDescent="0.25">
      <c r="C635" s="57"/>
      <c r="E635" s="57"/>
      <c r="H635" s="33"/>
    </row>
    <row r="636" spans="3:8" x14ac:dyDescent="0.25">
      <c r="C636" s="57"/>
      <c r="E636" s="57"/>
      <c r="H636" s="33"/>
    </row>
    <row r="637" spans="3:8" x14ac:dyDescent="0.25">
      <c r="C637" s="57"/>
      <c r="E637" s="57"/>
      <c r="H637" s="33"/>
    </row>
    <row r="638" spans="3:8" x14ac:dyDescent="0.25">
      <c r="C638" s="57"/>
      <c r="E638" s="57"/>
      <c r="H638" s="33"/>
    </row>
    <row r="639" spans="3:8" x14ac:dyDescent="0.25">
      <c r="C639" s="57"/>
      <c r="E639" s="57"/>
      <c r="H639" s="33"/>
    </row>
    <row r="640" spans="3:8" x14ac:dyDescent="0.25">
      <c r="C640" s="57"/>
      <c r="E640" s="57"/>
      <c r="H640" s="33"/>
    </row>
    <row r="641" spans="3:8" x14ac:dyDescent="0.25">
      <c r="C641" s="57"/>
      <c r="E641" s="57"/>
      <c r="H641" s="33"/>
    </row>
    <row r="642" spans="3:8" x14ac:dyDescent="0.25">
      <c r="C642" s="57"/>
      <c r="E642" s="57"/>
      <c r="H642" s="33"/>
    </row>
    <row r="643" spans="3:8" x14ac:dyDescent="0.25">
      <c r="C643" s="57"/>
      <c r="E643" s="57"/>
      <c r="H643" s="33"/>
    </row>
    <row r="644" spans="3:8" x14ac:dyDescent="0.25">
      <c r="C644" s="57"/>
      <c r="E644" s="57"/>
      <c r="H644" s="33"/>
    </row>
    <row r="645" spans="3:8" x14ac:dyDescent="0.25">
      <c r="C645" s="57"/>
      <c r="E645" s="57"/>
      <c r="H645" s="33"/>
    </row>
    <row r="646" spans="3:8" x14ac:dyDescent="0.25">
      <c r="C646" s="57"/>
      <c r="E646" s="57"/>
      <c r="H646" s="33"/>
    </row>
    <row r="647" spans="3:8" x14ac:dyDescent="0.25">
      <c r="C647" s="57"/>
      <c r="E647" s="57"/>
      <c r="H647" s="33"/>
    </row>
    <row r="648" spans="3:8" x14ac:dyDescent="0.25">
      <c r="C648" s="57"/>
      <c r="E648" s="57"/>
      <c r="H648" s="33"/>
    </row>
    <row r="649" spans="3:8" x14ac:dyDescent="0.25">
      <c r="C649" s="57"/>
      <c r="E649" s="57"/>
      <c r="H649" s="33"/>
    </row>
    <row r="650" spans="3:8" x14ac:dyDescent="0.25">
      <c r="C650" s="57"/>
      <c r="E650" s="57"/>
      <c r="H650" s="33"/>
    </row>
    <row r="651" spans="3:8" x14ac:dyDescent="0.25">
      <c r="C651" s="57"/>
      <c r="E651" s="57"/>
      <c r="H651" s="33"/>
    </row>
    <row r="652" spans="3:8" x14ac:dyDescent="0.25">
      <c r="C652" s="57"/>
      <c r="E652" s="57"/>
      <c r="H652" s="33"/>
    </row>
    <row r="653" spans="3:8" x14ac:dyDescent="0.25">
      <c r="C653" s="57"/>
      <c r="E653" s="57"/>
      <c r="H653" s="33"/>
    </row>
    <row r="654" spans="3:8" x14ac:dyDescent="0.25">
      <c r="C654" s="57"/>
      <c r="E654" s="57"/>
      <c r="H654" s="33"/>
    </row>
    <row r="655" spans="3:8" x14ac:dyDescent="0.25">
      <c r="C655" s="57"/>
      <c r="E655" s="57"/>
      <c r="H655" s="33"/>
    </row>
    <row r="656" spans="3:8" x14ac:dyDescent="0.25">
      <c r="C656" s="57"/>
      <c r="E656" s="57"/>
      <c r="H656" s="33"/>
    </row>
    <row r="657" spans="3:8" x14ac:dyDescent="0.25">
      <c r="C657" s="57"/>
      <c r="E657" s="57"/>
      <c r="H657" s="33"/>
    </row>
    <row r="658" spans="3:8" x14ac:dyDescent="0.25">
      <c r="C658" s="57"/>
      <c r="E658" s="57"/>
      <c r="H658" s="33"/>
    </row>
    <row r="659" spans="3:8" x14ac:dyDescent="0.25">
      <c r="C659" s="57"/>
      <c r="E659" s="57"/>
      <c r="H659" s="33"/>
    </row>
    <row r="660" spans="3:8" x14ac:dyDescent="0.25">
      <c r="C660" s="57"/>
      <c r="E660" s="57"/>
      <c r="H660" s="33"/>
    </row>
    <row r="661" spans="3:8" x14ac:dyDescent="0.25">
      <c r="C661" s="57"/>
      <c r="E661" s="57"/>
      <c r="H661" s="33"/>
    </row>
    <row r="662" spans="3:8" x14ac:dyDescent="0.25">
      <c r="C662" s="57"/>
      <c r="E662" s="57"/>
      <c r="H662" s="33"/>
    </row>
    <row r="663" spans="3:8" x14ac:dyDescent="0.25">
      <c r="C663" s="57"/>
      <c r="E663" s="57"/>
      <c r="H663" s="33"/>
    </row>
    <row r="664" spans="3:8" x14ac:dyDescent="0.25">
      <c r="C664" s="57"/>
      <c r="E664" s="57"/>
      <c r="H664" s="33"/>
    </row>
    <row r="665" spans="3:8" x14ac:dyDescent="0.25">
      <c r="C665" s="57"/>
      <c r="E665" s="57"/>
      <c r="H665" s="33"/>
    </row>
    <row r="666" spans="3:8" x14ac:dyDescent="0.25">
      <c r="C666" s="57"/>
      <c r="E666" s="57"/>
      <c r="H666" s="33"/>
    </row>
    <row r="667" spans="3:8" x14ac:dyDescent="0.25">
      <c r="C667" s="57"/>
      <c r="E667" s="57"/>
      <c r="H667" s="33"/>
    </row>
    <row r="668" spans="3:8" x14ac:dyDescent="0.25">
      <c r="C668" s="57"/>
      <c r="E668" s="57"/>
      <c r="H668" s="33"/>
    </row>
    <row r="669" spans="3:8" x14ac:dyDescent="0.25">
      <c r="C669" s="57"/>
      <c r="E669" s="57"/>
      <c r="H669" s="33"/>
    </row>
    <row r="670" spans="3:8" x14ac:dyDescent="0.25">
      <c r="C670" s="57"/>
      <c r="E670" s="57"/>
      <c r="H670" s="33"/>
    </row>
    <row r="671" spans="3:8" x14ac:dyDescent="0.25">
      <c r="C671" s="57"/>
      <c r="E671" s="57"/>
      <c r="H671" s="33"/>
    </row>
    <row r="672" spans="3:8" x14ac:dyDescent="0.25">
      <c r="C672" s="57"/>
      <c r="E672" s="57"/>
      <c r="H672" s="33"/>
    </row>
    <row r="673" spans="3:9" x14ac:dyDescent="0.25">
      <c r="C673" s="57"/>
      <c r="E673" s="57"/>
      <c r="H673" s="33"/>
    </row>
    <row r="674" spans="3:9" x14ac:dyDescent="0.25">
      <c r="C674" s="57"/>
      <c r="E674" s="57"/>
      <c r="H674" s="33"/>
    </row>
    <row r="675" spans="3:9" x14ac:dyDescent="0.25">
      <c r="C675" s="57"/>
      <c r="E675" s="57"/>
      <c r="H675" s="33"/>
    </row>
    <row r="676" spans="3:9" x14ac:dyDescent="0.25">
      <c r="C676" s="57"/>
      <c r="E676" s="57"/>
      <c r="H676" s="33"/>
    </row>
    <row r="677" spans="3:9" x14ac:dyDescent="0.25">
      <c r="C677" s="57"/>
      <c r="E677" s="57"/>
      <c r="H677" s="33"/>
    </row>
    <row r="678" spans="3:9" x14ac:dyDescent="0.25">
      <c r="C678" s="57"/>
      <c r="E678" s="57"/>
      <c r="H678" s="33"/>
    </row>
    <row r="679" spans="3:9" x14ac:dyDescent="0.25">
      <c r="C679" s="57"/>
      <c r="E679" s="57"/>
      <c r="H679" s="33"/>
    </row>
    <row r="680" spans="3:9" x14ac:dyDescent="0.25">
      <c r="C680" s="57"/>
      <c r="E680" s="57"/>
      <c r="H680" s="33"/>
    </row>
    <row r="681" spans="3:9" x14ac:dyDescent="0.25">
      <c r="C681" s="57"/>
      <c r="E681" s="57"/>
      <c r="H681" s="33"/>
    </row>
    <row r="682" spans="3:9" x14ac:dyDescent="0.25">
      <c r="C682" s="57"/>
      <c r="E682" s="57"/>
      <c r="H682" s="33"/>
      <c r="I682" s="82"/>
    </row>
    <row r="683" spans="3:9" x14ac:dyDescent="0.25">
      <c r="C683" s="57"/>
      <c r="E683" s="57"/>
      <c r="H683" s="33"/>
    </row>
    <row r="684" spans="3:9" x14ac:dyDescent="0.25">
      <c r="C684" s="57"/>
      <c r="E684" s="57"/>
      <c r="H684" s="33"/>
    </row>
    <row r="685" spans="3:9" x14ac:dyDescent="0.25">
      <c r="C685" s="57"/>
      <c r="E685" s="57"/>
      <c r="H685" s="33"/>
    </row>
    <row r="686" spans="3:9" x14ac:dyDescent="0.25">
      <c r="C686" s="57"/>
      <c r="E686" s="57"/>
      <c r="H686" s="33"/>
    </row>
    <row r="687" spans="3:9" x14ac:dyDescent="0.25">
      <c r="C687" s="57"/>
      <c r="E687" s="57"/>
      <c r="H687" s="33"/>
    </row>
    <row r="688" spans="3:9" x14ac:dyDescent="0.25">
      <c r="C688" s="57"/>
      <c r="E688" s="57"/>
      <c r="H688" s="33"/>
    </row>
    <row r="689" spans="3:8" x14ac:dyDescent="0.25">
      <c r="C689" s="57"/>
      <c r="E689" s="57"/>
      <c r="H689" s="33"/>
    </row>
    <row r="690" spans="3:8" x14ac:dyDescent="0.25">
      <c r="C690" s="57"/>
      <c r="E690" s="57"/>
      <c r="H690" s="33"/>
    </row>
    <row r="691" spans="3:8" x14ac:dyDescent="0.25">
      <c r="C691" s="57"/>
      <c r="E691" s="57"/>
      <c r="H691" s="33"/>
    </row>
    <row r="692" spans="3:8" x14ac:dyDescent="0.25">
      <c r="C692" s="57"/>
      <c r="E692" s="57"/>
      <c r="H692" s="33"/>
    </row>
    <row r="693" spans="3:8" x14ac:dyDescent="0.25">
      <c r="C693" s="57"/>
      <c r="E693" s="57"/>
      <c r="H693" s="33"/>
    </row>
    <row r="694" spans="3:8" x14ac:dyDescent="0.25">
      <c r="C694" s="57"/>
      <c r="E694" s="57"/>
      <c r="H694" s="33"/>
    </row>
    <row r="695" spans="3:8" x14ac:dyDescent="0.25">
      <c r="C695" s="57"/>
      <c r="E695" s="57"/>
      <c r="H695" s="33"/>
    </row>
    <row r="696" spans="3:8" x14ac:dyDescent="0.25">
      <c r="C696" s="57"/>
      <c r="E696" s="57"/>
      <c r="H696" s="33"/>
    </row>
    <row r="697" spans="3:8" x14ac:dyDescent="0.25">
      <c r="C697" s="57"/>
      <c r="E697" s="57"/>
      <c r="H697" s="33"/>
    </row>
    <row r="698" spans="3:8" x14ac:dyDescent="0.25">
      <c r="C698" s="57"/>
      <c r="E698" s="57"/>
      <c r="H698" s="33"/>
    </row>
    <row r="699" spans="3:8" x14ac:dyDescent="0.25">
      <c r="C699" s="57"/>
      <c r="E699" s="57"/>
      <c r="H699" s="33"/>
    </row>
    <row r="700" spans="3:8" x14ac:dyDescent="0.25">
      <c r="C700" s="57"/>
      <c r="E700" s="57"/>
      <c r="H700" s="33"/>
    </row>
    <row r="701" spans="3:8" x14ac:dyDescent="0.25">
      <c r="C701" s="57"/>
      <c r="E701" s="57"/>
      <c r="H701" s="33"/>
    </row>
    <row r="702" spans="3:8" x14ac:dyDescent="0.25">
      <c r="C702" s="57"/>
      <c r="E702" s="57"/>
      <c r="H702" s="33"/>
    </row>
    <row r="703" spans="3:8" x14ac:dyDescent="0.25">
      <c r="C703" s="57"/>
      <c r="E703" s="57"/>
      <c r="H703" s="33"/>
    </row>
    <row r="704" spans="3:8" x14ac:dyDescent="0.25">
      <c r="C704" s="57"/>
      <c r="E704" s="57"/>
      <c r="H704" s="33"/>
    </row>
    <row r="705" spans="3:8" x14ac:dyDescent="0.25">
      <c r="C705" s="57"/>
      <c r="E705" s="57"/>
      <c r="H705" s="33"/>
    </row>
    <row r="706" spans="3:8" x14ac:dyDescent="0.25">
      <c r="C706" s="57"/>
      <c r="E706" s="57"/>
      <c r="H706" s="33"/>
    </row>
    <row r="707" spans="3:8" x14ac:dyDescent="0.25">
      <c r="C707" s="57"/>
      <c r="E707" s="57"/>
      <c r="H707" s="33"/>
    </row>
    <row r="708" spans="3:8" x14ac:dyDescent="0.25">
      <c r="C708" s="57"/>
      <c r="E708" s="57"/>
      <c r="H708" s="33"/>
    </row>
    <row r="709" spans="3:8" x14ac:dyDescent="0.25">
      <c r="C709" s="57"/>
      <c r="E709" s="57"/>
      <c r="H709" s="33"/>
    </row>
    <row r="710" spans="3:8" x14ac:dyDescent="0.25">
      <c r="C710" s="57"/>
      <c r="E710" s="57"/>
      <c r="H710" s="33"/>
    </row>
    <row r="711" spans="3:8" x14ac:dyDescent="0.25">
      <c r="C711" s="57"/>
      <c r="E711" s="57"/>
      <c r="H711" s="33"/>
    </row>
    <row r="712" spans="3:8" x14ac:dyDescent="0.25">
      <c r="C712" s="57"/>
      <c r="E712" s="57"/>
      <c r="H712" s="33"/>
    </row>
    <row r="713" spans="3:8" x14ac:dyDescent="0.25">
      <c r="C713" s="57"/>
      <c r="E713" s="57"/>
      <c r="H713" s="33"/>
    </row>
    <row r="714" spans="3:8" x14ac:dyDescent="0.25">
      <c r="C714" s="57"/>
      <c r="E714" s="57"/>
      <c r="H714" s="33"/>
    </row>
    <row r="715" spans="3:8" x14ac:dyDescent="0.25">
      <c r="C715" s="57"/>
      <c r="E715" s="57"/>
      <c r="H715" s="33"/>
    </row>
    <row r="716" spans="3:8" x14ac:dyDescent="0.25">
      <c r="C716" s="57"/>
      <c r="E716" s="57"/>
      <c r="H716" s="33"/>
    </row>
    <row r="717" spans="3:8" x14ac:dyDescent="0.25">
      <c r="C717" s="57"/>
      <c r="E717" s="57"/>
      <c r="H717" s="33"/>
    </row>
    <row r="718" spans="3:8" x14ac:dyDescent="0.25">
      <c r="C718" s="57"/>
      <c r="E718" s="57"/>
      <c r="H718" s="33"/>
    </row>
    <row r="719" spans="3:8" x14ac:dyDescent="0.25">
      <c r="C719" s="57"/>
      <c r="E719" s="57"/>
      <c r="H719" s="33"/>
    </row>
    <row r="720" spans="3:8" x14ac:dyDescent="0.25">
      <c r="C720" s="57"/>
      <c r="E720" s="57"/>
      <c r="H720" s="33"/>
    </row>
    <row r="721" spans="3:8" x14ac:dyDescent="0.25">
      <c r="C721" s="57"/>
      <c r="E721" s="57"/>
      <c r="H721" s="33"/>
    </row>
    <row r="722" spans="3:8" x14ac:dyDescent="0.25">
      <c r="C722" s="57"/>
      <c r="E722" s="57"/>
      <c r="H722" s="33"/>
    </row>
    <row r="723" spans="3:8" x14ac:dyDescent="0.25">
      <c r="C723" s="57"/>
      <c r="E723" s="57"/>
      <c r="H723" s="33"/>
    </row>
    <row r="724" spans="3:8" x14ac:dyDescent="0.25">
      <c r="C724" s="57"/>
      <c r="E724" s="57"/>
      <c r="H724" s="33"/>
    </row>
    <row r="725" spans="3:8" x14ac:dyDescent="0.25">
      <c r="C725" s="57"/>
      <c r="E725" s="57"/>
      <c r="H725" s="33"/>
    </row>
    <row r="726" spans="3:8" x14ac:dyDescent="0.25">
      <c r="C726" s="57"/>
      <c r="E726" s="57"/>
      <c r="H726" s="33"/>
    </row>
    <row r="727" spans="3:8" x14ac:dyDescent="0.25">
      <c r="C727" s="57"/>
      <c r="E727" s="57"/>
      <c r="H727" s="33"/>
    </row>
    <row r="728" spans="3:8" x14ac:dyDescent="0.25">
      <c r="C728" s="57"/>
      <c r="E728" s="57"/>
      <c r="H728" s="33"/>
    </row>
    <row r="729" spans="3:8" x14ac:dyDescent="0.25">
      <c r="C729" s="57"/>
      <c r="E729" s="57"/>
      <c r="H729" s="33"/>
    </row>
    <row r="730" spans="3:8" x14ac:dyDescent="0.25">
      <c r="C730" s="57"/>
      <c r="E730" s="57"/>
      <c r="H730" s="33"/>
    </row>
    <row r="731" spans="3:8" x14ac:dyDescent="0.25">
      <c r="C731" s="57"/>
      <c r="E731" s="57"/>
      <c r="H731" s="33"/>
    </row>
    <row r="732" spans="3:8" x14ac:dyDescent="0.25">
      <c r="C732" s="57"/>
      <c r="E732" s="57"/>
      <c r="H732" s="33"/>
    </row>
    <row r="733" spans="3:8" x14ac:dyDescent="0.25">
      <c r="C733" s="57"/>
      <c r="E733" s="57"/>
      <c r="H733" s="33"/>
    </row>
    <row r="734" spans="3:8" x14ac:dyDescent="0.25">
      <c r="C734" s="57"/>
      <c r="E734" s="57"/>
      <c r="H734" s="33"/>
    </row>
    <row r="735" spans="3:8" x14ac:dyDescent="0.25">
      <c r="C735" s="57"/>
      <c r="E735" s="57"/>
      <c r="H735" s="33"/>
    </row>
    <row r="736" spans="3:8" x14ac:dyDescent="0.25">
      <c r="C736" s="57"/>
      <c r="E736" s="57"/>
      <c r="H736" s="33"/>
    </row>
    <row r="737" spans="3:9" x14ac:dyDescent="0.25">
      <c r="C737" s="57"/>
      <c r="E737" s="57"/>
      <c r="H737" s="33"/>
    </row>
    <row r="738" spans="3:9" x14ac:dyDescent="0.25">
      <c r="C738" s="57"/>
      <c r="E738" s="57"/>
      <c r="H738" s="33"/>
    </row>
    <row r="739" spans="3:9" x14ac:dyDescent="0.25">
      <c r="C739" s="57"/>
      <c r="E739" s="57"/>
      <c r="H739" s="33"/>
      <c r="I739" s="82"/>
    </row>
    <row r="740" spans="3:9" x14ac:dyDescent="0.25">
      <c r="C740" s="57"/>
      <c r="E740" s="57"/>
      <c r="H740" s="33"/>
    </row>
    <row r="741" spans="3:9" x14ac:dyDescent="0.25">
      <c r="C741" s="57"/>
      <c r="E741" s="57"/>
      <c r="H741" s="33"/>
    </row>
    <row r="742" spans="3:9" x14ac:dyDescent="0.25">
      <c r="C742" s="57"/>
      <c r="E742" s="57"/>
      <c r="H742" s="33"/>
    </row>
    <row r="743" spans="3:9" x14ac:dyDescent="0.25">
      <c r="C743" s="57"/>
      <c r="E743" s="57"/>
      <c r="H743" s="33"/>
    </row>
    <row r="744" spans="3:9" x14ac:dyDescent="0.25">
      <c r="C744" s="57"/>
      <c r="E744" s="57"/>
      <c r="H744" s="33"/>
    </row>
    <row r="745" spans="3:9" x14ac:dyDescent="0.25">
      <c r="C745" s="57"/>
      <c r="E745" s="57"/>
      <c r="H745" s="33"/>
    </row>
    <row r="746" spans="3:9" x14ac:dyDescent="0.25">
      <c r="C746" s="57"/>
      <c r="E746" s="57"/>
      <c r="H746" s="33"/>
    </row>
    <row r="747" spans="3:9" x14ac:dyDescent="0.25">
      <c r="C747" s="57"/>
      <c r="E747" s="57"/>
      <c r="H747" s="33"/>
    </row>
    <row r="748" spans="3:9" x14ac:dyDescent="0.25">
      <c r="C748" s="57"/>
      <c r="E748" s="57"/>
      <c r="H748" s="33"/>
    </row>
    <row r="749" spans="3:9" x14ac:dyDescent="0.25">
      <c r="C749" s="57"/>
      <c r="E749" s="57"/>
      <c r="H749" s="33"/>
    </row>
    <row r="750" spans="3:9" x14ac:dyDescent="0.25">
      <c r="C750" s="57"/>
      <c r="E750" s="57"/>
      <c r="H750" s="33"/>
    </row>
    <row r="751" spans="3:9" x14ac:dyDescent="0.25">
      <c r="C751" s="57"/>
      <c r="E751" s="57"/>
      <c r="H751" s="33"/>
    </row>
    <row r="752" spans="3:9" x14ac:dyDescent="0.25">
      <c r="C752" s="57"/>
      <c r="E752" s="57"/>
      <c r="H752" s="33"/>
    </row>
    <row r="753" spans="3:9" x14ac:dyDescent="0.25">
      <c r="C753" s="57"/>
      <c r="E753" s="57"/>
      <c r="H753" s="33"/>
    </row>
    <row r="754" spans="3:9" x14ac:dyDescent="0.25">
      <c r="C754" s="57"/>
      <c r="E754" s="57"/>
      <c r="H754" s="33"/>
    </row>
    <row r="755" spans="3:9" x14ac:dyDescent="0.25">
      <c r="C755" s="57"/>
      <c r="E755" s="57"/>
      <c r="H755" s="33"/>
    </row>
    <row r="756" spans="3:9" x14ac:dyDescent="0.25">
      <c r="C756" s="57"/>
      <c r="E756" s="57"/>
      <c r="H756" s="33"/>
    </row>
    <row r="757" spans="3:9" x14ac:dyDescent="0.25">
      <c r="C757" s="57"/>
      <c r="E757" s="57"/>
      <c r="H757" s="33"/>
    </row>
    <row r="758" spans="3:9" x14ac:dyDescent="0.25">
      <c r="C758" s="57"/>
      <c r="E758" s="57"/>
      <c r="H758" s="33"/>
    </row>
    <row r="759" spans="3:9" x14ac:dyDescent="0.25">
      <c r="C759" s="57"/>
      <c r="E759" s="57"/>
      <c r="H759" s="33"/>
    </row>
    <row r="760" spans="3:9" x14ac:dyDescent="0.25">
      <c r="C760" s="57"/>
      <c r="E760" s="57"/>
      <c r="H760" s="33"/>
    </row>
    <row r="761" spans="3:9" x14ac:dyDescent="0.25">
      <c r="C761" s="57"/>
      <c r="E761" s="57"/>
      <c r="H761" s="33"/>
    </row>
    <row r="762" spans="3:9" x14ac:dyDescent="0.25">
      <c r="C762" s="57"/>
      <c r="E762" s="57"/>
      <c r="H762" s="33"/>
      <c r="I762" s="82"/>
    </row>
    <row r="763" spans="3:9" x14ac:dyDescent="0.25">
      <c r="C763" s="57"/>
      <c r="E763" s="57"/>
      <c r="H763" s="33"/>
    </row>
    <row r="764" spans="3:9" x14ac:dyDescent="0.25">
      <c r="C764" s="57"/>
      <c r="E764" s="57"/>
      <c r="H764" s="33"/>
    </row>
    <row r="765" spans="3:9" x14ac:dyDescent="0.25">
      <c r="C765" s="57"/>
      <c r="E765" s="57"/>
      <c r="H765" s="33"/>
    </row>
    <row r="766" spans="3:9" x14ac:dyDescent="0.25">
      <c r="C766" s="57"/>
      <c r="E766" s="57"/>
      <c r="H766" s="33"/>
    </row>
    <row r="767" spans="3:9" x14ac:dyDescent="0.25">
      <c r="C767" s="57"/>
      <c r="E767" s="57"/>
      <c r="H767" s="33"/>
    </row>
    <row r="768" spans="3:9" x14ac:dyDescent="0.25">
      <c r="C768" s="57"/>
      <c r="E768" s="57"/>
      <c r="H768" s="33"/>
    </row>
    <row r="769" spans="3:8" x14ac:dyDescent="0.25">
      <c r="C769" s="57"/>
      <c r="E769" s="57"/>
      <c r="H769" s="33"/>
    </row>
    <row r="770" spans="3:8" x14ac:dyDescent="0.25">
      <c r="C770" s="57"/>
      <c r="E770" s="57"/>
      <c r="H770" s="33"/>
    </row>
    <row r="771" spans="3:8" x14ac:dyDescent="0.25">
      <c r="C771" s="57"/>
      <c r="E771" s="57"/>
      <c r="H771" s="33"/>
    </row>
    <row r="772" spans="3:8" x14ac:dyDescent="0.25">
      <c r="C772" s="57"/>
      <c r="E772" s="57"/>
      <c r="H772" s="33"/>
    </row>
    <row r="773" spans="3:8" x14ac:dyDescent="0.25">
      <c r="C773" s="57"/>
      <c r="E773" s="57"/>
      <c r="H773" s="33"/>
    </row>
    <row r="774" spans="3:8" x14ac:dyDescent="0.25">
      <c r="C774" s="57"/>
      <c r="E774" s="57"/>
      <c r="H774" s="33"/>
    </row>
    <row r="775" spans="3:8" x14ac:dyDescent="0.25">
      <c r="C775" s="57"/>
      <c r="E775" s="57"/>
      <c r="H775" s="33"/>
    </row>
    <row r="776" spans="3:8" x14ac:dyDescent="0.25">
      <c r="C776" s="57"/>
      <c r="E776" s="57"/>
      <c r="H776" s="33"/>
    </row>
    <row r="777" spans="3:8" x14ac:dyDescent="0.25">
      <c r="C777" s="57"/>
      <c r="E777" s="57"/>
      <c r="H777" s="33"/>
    </row>
    <row r="778" spans="3:8" x14ac:dyDescent="0.25">
      <c r="C778" s="57"/>
      <c r="E778" s="57"/>
      <c r="H778" s="33"/>
    </row>
    <row r="779" spans="3:8" x14ac:dyDescent="0.25">
      <c r="C779" s="57"/>
      <c r="E779" s="57"/>
      <c r="H779" s="33"/>
    </row>
    <row r="780" spans="3:8" x14ac:dyDescent="0.25">
      <c r="C780" s="57"/>
      <c r="E780" s="57"/>
      <c r="H780" s="33"/>
    </row>
    <row r="781" spans="3:8" x14ac:dyDescent="0.25">
      <c r="C781" s="57"/>
      <c r="E781" s="57"/>
      <c r="H781" s="33"/>
    </row>
    <row r="782" spans="3:8" x14ac:dyDescent="0.25">
      <c r="C782" s="57"/>
      <c r="E782" s="57"/>
      <c r="H782" s="33"/>
    </row>
    <row r="783" spans="3:8" x14ac:dyDescent="0.25">
      <c r="C783" s="57"/>
      <c r="E783" s="57"/>
      <c r="H783" s="33"/>
    </row>
    <row r="784" spans="3:8" x14ac:dyDescent="0.25">
      <c r="C784" s="57"/>
      <c r="E784" s="57"/>
      <c r="H784" s="33"/>
    </row>
    <row r="785" spans="3:9" x14ac:dyDescent="0.25">
      <c r="C785" s="57"/>
      <c r="E785" s="57"/>
      <c r="H785" s="33"/>
    </row>
    <row r="786" spans="3:9" x14ac:dyDescent="0.25">
      <c r="C786" s="57"/>
      <c r="E786" s="57"/>
      <c r="H786" s="33"/>
    </row>
    <row r="787" spans="3:9" x14ac:dyDescent="0.25">
      <c r="C787" s="57"/>
      <c r="E787" s="57"/>
      <c r="H787" s="33"/>
    </row>
    <row r="788" spans="3:9" x14ac:dyDescent="0.25">
      <c r="C788" s="57"/>
      <c r="E788" s="57"/>
      <c r="H788" s="33"/>
    </row>
    <row r="789" spans="3:9" x14ac:dyDescent="0.25">
      <c r="C789" s="57"/>
      <c r="E789" s="57"/>
      <c r="H789" s="33"/>
      <c r="I789" s="82"/>
    </row>
    <row r="790" spans="3:9" x14ac:dyDescent="0.25">
      <c r="C790" s="57"/>
      <c r="E790" s="57"/>
      <c r="H790" s="33"/>
    </row>
    <row r="791" spans="3:9" x14ac:dyDescent="0.25">
      <c r="C791" s="57"/>
      <c r="E791" s="57"/>
      <c r="H791" s="33"/>
    </row>
    <row r="792" spans="3:9" x14ac:dyDescent="0.25">
      <c r="C792" s="57"/>
      <c r="E792" s="57"/>
      <c r="H792" s="33"/>
    </row>
    <row r="793" spans="3:9" x14ac:dyDescent="0.25">
      <c r="C793" s="57"/>
      <c r="E793" s="57"/>
      <c r="H793" s="33"/>
    </row>
    <row r="794" spans="3:9" x14ac:dyDescent="0.25">
      <c r="C794" s="57"/>
      <c r="E794" s="57"/>
      <c r="H794" s="33"/>
    </row>
    <row r="795" spans="3:9" x14ac:dyDescent="0.25">
      <c r="C795" s="57"/>
      <c r="E795" s="57"/>
      <c r="H795" s="33"/>
    </row>
    <row r="796" spans="3:9" x14ac:dyDescent="0.25">
      <c r="C796" s="57"/>
      <c r="E796" s="57"/>
      <c r="H796" s="33"/>
    </row>
    <row r="797" spans="3:9" x14ac:dyDescent="0.25">
      <c r="C797" s="57"/>
      <c r="E797" s="57"/>
      <c r="H797" s="33"/>
    </row>
    <row r="798" spans="3:9" x14ac:dyDescent="0.25">
      <c r="C798" s="57"/>
      <c r="E798" s="57"/>
      <c r="H798" s="33"/>
    </row>
    <row r="799" spans="3:9" x14ac:dyDescent="0.25">
      <c r="C799" s="57"/>
      <c r="E799" s="57"/>
      <c r="H799" s="33"/>
    </row>
    <row r="800" spans="3:9" x14ac:dyDescent="0.25">
      <c r="C800" s="57"/>
      <c r="E800" s="57"/>
      <c r="H800" s="33"/>
    </row>
    <row r="801" spans="3:8" x14ac:dyDescent="0.25">
      <c r="C801" s="57"/>
      <c r="E801" s="57"/>
      <c r="H801" s="33"/>
    </row>
    <row r="802" spans="3:8" x14ac:dyDescent="0.25">
      <c r="C802" s="57"/>
      <c r="E802" s="57"/>
      <c r="H802" s="33"/>
    </row>
    <row r="803" spans="3:8" x14ac:dyDescent="0.25">
      <c r="C803" s="57"/>
      <c r="E803" s="57"/>
      <c r="H803" s="33"/>
    </row>
    <row r="804" spans="3:8" x14ac:dyDescent="0.25">
      <c r="C804" s="57"/>
      <c r="E804" s="57"/>
      <c r="H804" s="33"/>
    </row>
    <row r="805" spans="3:8" x14ac:dyDescent="0.25">
      <c r="C805" s="57"/>
      <c r="E805" s="57"/>
      <c r="H805" s="33"/>
    </row>
    <row r="806" spans="3:8" x14ac:dyDescent="0.25">
      <c r="C806" s="57"/>
      <c r="E806" s="57"/>
      <c r="H806" s="33"/>
    </row>
    <row r="807" spans="3:8" x14ac:dyDescent="0.25">
      <c r="C807" s="57"/>
      <c r="E807" s="57"/>
      <c r="H807" s="33"/>
    </row>
    <row r="808" spans="3:8" x14ac:dyDescent="0.25">
      <c r="C808" s="57"/>
      <c r="E808" s="57"/>
      <c r="H808" s="33"/>
    </row>
    <row r="809" spans="3:8" x14ac:dyDescent="0.25">
      <c r="C809" s="57"/>
      <c r="E809" s="57"/>
      <c r="H809" s="33"/>
    </row>
    <row r="810" spans="3:8" x14ac:dyDescent="0.25">
      <c r="C810" s="57"/>
      <c r="E810" s="57"/>
      <c r="H810" s="33"/>
    </row>
    <row r="811" spans="3:8" x14ac:dyDescent="0.25">
      <c r="C811" s="57"/>
      <c r="E811" s="57"/>
      <c r="H811" s="33"/>
    </row>
    <row r="812" spans="3:8" x14ac:dyDescent="0.25">
      <c r="C812" s="57"/>
      <c r="E812" s="57"/>
      <c r="H812" s="33"/>
    </row>
    <row r="813" spans="3:8" x14ac:dyDescent="0.25">
      <c r="C813" s="57"/>
      <c r="E813" s="57"/>
      <c r="H813" s="33"/>
    </row>
    <row r="814" spans="3:8" x14ac:dyDescent="0.25">
      <c r="C814" s="57"/>
      <c r="E814" s="57"/>
      <c r="H814" s="33"/>
    </row>
    <row r="815" spans="3:8" x14ac:dyDescent="0.25">
      <c r="C815" s="57"/>
      <c r="E815" s="57"/>
      <c r="H815" s="33"/>
    </row>
    <row r="816" spans="3:8" x14ac:dyDescent="0.25">
      <c r="C816" s="57"/>
      <c r="E816" s="57"/>
      <c r="H816" s="33"/>
    </row>
    <row r="817" spans="3:9" x14ac:dyDescent="0.25">
      <c r="C817" s="57"/>
      <c r="E817" s="57"/>
      <c r="H817" s="33"/>
    </row>
    <row r="818" spans="3:9" x14ac:dyDescent="0.25">
      <c r="C818" s="57"/>
      <c r="E818" s="57"/>
      <c r="H818" s="33"/>
    </row>
    <row r="819" spans="3:9" x14ac:dyDescent="0.25">
      <c r="C819" s="57"/>
      <c r="E819" s="57"/>
      <c r="H819" s="33"/>
    </row>
    <row r="820" spans="3:9" x14ac:dyDescent="0.25">
      <c r="C820" s="57"/>
      <c r="E820" s="57"/>
      <c r="H820" s="33"/>
    </row>
    <row r="821" spans="3:9" x14ac:dyDescent="0.25">
      <c r="C821" s="57"/>
      <c r="E821" s="57"/>
      <c r="H821" s="33"/>
    </row>
    <row r="822" spans="3:9" x14ac:dyDescent="0.25">
      <c r="C822" s="57"/>
      <c r="E822" s="57"/>
      <c r="H822" s="33"/>
    </row>
    <row r="823" spans="3:9" x14ac:dyDescent="0.25">
      <c r="C823" s="57"/>
      <c r="E823" s="57"/>
      <c r="H823" s="33"/>
    </row>
    <row r="824" spans="3:9" x14ac:dyDescent="0.25">
      <c r="C824" s="57"/>
      <c r="E824" s="57"/>
      <c r="H824" s="33"/>
    </row>
    <row r="825" spans="3:9" x14ac:dyDescent="0.25">
      <c r="C825" s="57"/>
      <c r="E825" s="57"/>
      <c r="H825" s="33"/>
    </row>
    <row r="826" spans="3:9" x14ac:dyDescent="0.25">
      <c r="C826" s="57"/>
      <c r="E826" s="57"/>
      <c r="H826" s="33"/>
    </row>
    <row r="827" spans="3:9" x14ac:dyDescent="0.25">
      <c r="C827" s="57"/>
      <c r="E827" s="57"/>
      <c r="H827" s="33"/>
    </row>
    <row r="828" spans="3:9" x14ac:dyDescent="0.25">
      <c r="C828" s="57"/>
      <c r="E828" s="57"/>
      <c r="H828" s="33"/>
    </row>
    <row r="829" spans="3:9" x14ac:dyDescent="0.25">
      <c r="C829" s="57"/>
      <c r="E829" s="57"/>
      <c r="H829" s="33"/>
    </row>
    <row r="830" spans="3:9" x14ac:dyDescent="0.25">
      <c r="C830" s="57"/>
      <c r="E830" s="57"/>
      <c r="H830" s="33"/>
    </row>
    <row r="831" spans="3:9" x14ac:dyDescent="0.25">
      <c r="C831" s="57"/>
      <c r="E831" s="57"/>
      <c r="H831" s="33"/>
    </row>
    <row r="832" spans="3:9" x14ac:dyDescent="0.25">
      <c r="C832" s="57"/>
      <c r="E832" s="57"/>
      <c r="H832" s="33"/>
      <c r="I832" s="82"/>
    </row>
    <row r="833" spans="3:8" x14ac:dyDescent="0.25">
      <c r="C833" s="57"/>
      <c r="E833" s="57"/>
      <c r="H833" s="33"/>
    </row>
    <row r="834" spans="3:8" x14ac:dyDescent="0.25">
      <c r="C834" s="57"/>
      <c r="E834" s="57"/>
      <c r="H834" s="33"/>
    </row>
    <row r="835" spans="3:8" x14ac:dyDescent="0.25">
      <c r="C835" s="57"/>
      <c r="E835" s="57"/>
      <c r="H835" s="33"/>
    </row>
    <row r="836" spans="3:8" x14ac:dyDescent="0.25">
      <c r="C836" s="57"/>
      <c r="E836" s="57"/>
      <c r="H836" s="33"/>
    </row>
    <row r="837" spans="3:8" x14ac:dyDescent="0.25">
      <c r="C837" s="57"/>
      <c r="E837" s="57"/>
      <c r="H837" s="33"/>
    </row>
    <row r="838" spans="3:8" x14ac:dyDescent="0.25">
      <c r="C838" s="57"/>
      <c r="E838" s="57"/>
      <c r="H838" s="33"/>
    </row>
    <row r="839" spans="3:8" x14ac:dyDescent="0.25">
      <c r="C839" s="57"/>
      <c r="E839" s="57"/>
      <c r="H839" s="33"/>
    </row>
    <row r="840" spans="3:8" x14ac:dyDescent="0.25">
      <c r="C840" s="57"/>
      <c r="E840" s="57"/>
      <c r="H840" s="33"/>
    </row>
    <row r="841" spans="3:8" x14ac:dyDescent="0.25">
      <c r="C841" s="57"/>
      <c r="E841" s="57"/>
      <c r="H841" s="33"/>
    </row>
    <row r="842" spans="3:8" x14ac:dyDescent="0.25">
      <c r="C842" s="57"/>
      <c r="E842" s="57"/>
      <c r="H842" s="33"/>
    </row>
    <row r="843" spans="3:8" x14ac:dyDescent="0.25">
      <c r="C843" s="57"/>
      <c r="E843" s="57"/>
      <c r="H843" s="33"/>
    </row>
    <row r="844" spans="3:8" x14ac:dyDescent="0.25">
      <c r="C844" s="57"/>
      <c r="E844" s="57"/>
      <c r="H844" s="33"/>
    </row>
    <row r="845" spans="3:8" x14ac:dyDescent="0.25">
      <c r="C845" s="57"/>
      <c r="E845" s="57"/>
      <c r="H845" s="33"/>
    </row>
    <row r="846" spans="3:8" x14ac:dyDescent="0.25">
      <c r="C846" s="57"/>
      <c r="E846" s="57"/>
      <c r="H846" s="33"/>
    </row>
    <row r="847" spans="3:8" x14ac:dyDescent="0.25">
      <c r="C847" s="57"/>
      <c r="E847" s="57"/>
      <c r="H847" s="33"/>
    </row>
    <row r="848" spans="3:8" x14ac:dyDescent="0.25">
      <c r="C848" s="57"/>
      <c r="E848" s="57"/>
      <c r="H848" s="33"/>
    </row>
    <row r="849" spans="3:8" x14ac:dyDescent="0.25">
      <c r="C849" s="57"/>
      <c r="E849" s="57"/>
      <c r="H849" s="33"/>
    </row>
    <row r="850" spans="3:8" x14ac:dyDescent="0.25">
      <c r="C850" s="57"/>
      <c r="E850" s="57"/>
      <c r="H850" s="33"/>
    </row>
    <row r="851" spans="3:8" x14ac:dyDescent="0.25">
      <c r="C851" s="57"/>
      <c r="E851" s="57"/>
      <c r="H851" s="33"/>
    </row>
    <row r="852" spans="3:8" x14ac:dyDescent="0.25">
      <c r="C852" s="57"/>
      <c r="E852" s="57"/>
      <c r="H852" s="33"/>
    </row>
    <row r="853" spans="3:8" x14ac:dyDescent="0.25">
      <c r="C853" s="57"/>
      <c r="E853" s="57"/>
      <c r="H853" s="33"/>
    </row>
    <row r="854" spans="3:8" x14ac:dyDescent="0.25">
      <c r="C854" s="57"/>
      <c r="E854" s="57"/>
      <c r="H854" s="33"/>
    </row>
    <row r="855" spans="3:8" x14ac:dyDescent="0.25">
      <c r="C855" s="57"/>
      <c r="E855" s="57"/>
      <c r="H855" s="33"/>
    </row>
    <row r="856" spans="3:8" x14ac:dyDescent="0.25">
      <c r="C856" s="57"/>
      <c r="E856" s="57"/>
      <c r="H856" s="33"/>
    </row>
    <row r="857" spans="3:8" x14ac:dyDescent="0.25">
      <c r="C857" s="57"/>
      <c r="E857" s="57"/>
      <c r="H857" s="33"/>
    </row>
    <row r="858" spans="3:8" x14ac:dyDescent="0.25">
      <c r="C858" s="57"/>
      <c r="E858" s="57"/>
      <c r="H858" s="33"/>
    </row>
    <row r="859" spans="3:8" x14ac:dyDescent="0.25">
      <c r="C859" s="57"/>
      <c r="E859" s="57"/>
      <c r="H859" s="33"/>
    </row>
    <row r="860" spans="3:8" x14ac:dyDescent="0.25">
      <c r="C860" s="57"/>
      <c r="E860" s="57"/>
      <c r="H860" s="33"/>
    </row>
    <row r="861" spans="3:8" x14ac:dyDescent="0.25">
      <c r="C861" s="57"/>
      <c r="E861" s="57"/>
      <c r="H861" s="33"/>
    </row>
    <row r="862" spans="3:8" x14ac:dyDescent="0.25">
      <c r="C862" s="57"/>
      <c r="E862" s="57"/>
      <c r="H862" s="33"/>
    </row>
    <row r="863" spans="3:8" x14ac:dyDescent="0.25">
      <c r="C863" s="57"/>
      <c r="E863" s="57"/>
      <c r="H863" s="33"/>
    </row>
    <row r="864" spans="3:8" x14ac:dyDescent="0.25">
      <c r="C864" s="57"/>
      <c r="E864" s="57"/>
      <c r="H864" s="33"/>
    </row>
    <row r="865" spans="3:9" x14ac:dyDescent="0.25">
      <c r="C865" s="57"/>
      <c r="E865" s="57"/>
      <c r="H865" s="33"/>
    </row>
    <row r="866" spans="3:9" x14ac:dyDescent="0.25">
      <c r="C866" s="57"/>
      <c r="E866" s="57"/>
      <c r="H866" s="33"/>
    </row>
    <row r="867" spans="3:9" x14ac:dyDescent="0.25">
      <c r="C867" s="57"/>
      <c r="E867" s="57"/>
      <c r="H867" s="33"/>
    </row>
    <row r="868" spans="3:9" x14ac:dyDescent="0.25">
      <c r="C868" s="57"/>
      <c r="E868" s="57"/>
      <c r="H868" s="33"/>
    </row>
    <row r="869" spans="3:9" x14ac:dyDescent="0.25">
      <c r="C869" s="57"/>
      <c r="E869" s="57"/>
      <c r="H869" s="33"/>
    </row>
    <row r="870" spans="3:9" x14ac:dyDescent="0.25">
      <c r="C870" s="57"/>
      <c r="E870" s="57"/>
      <c r="H870" s="33"/>
    </row>
    <row r="871" spans="3:9" x14ac:dyDescent="0.25">
      <c r="C871" s="57"/>
      <c r="E871" s="57"/>
      <c r="H871" s="33"/>
    </row>
    <row r="872" spans="3:9" x14ac:dyDescent="0.25">
      <c r="C872" s="57"/>
      <c r="E872" s="57"/>
      <c r="H872" s="33"/>
    </row>
    <row r="873" spans="3:9" x14ac:dyDescent="0.25">
      <c r="C873" s="57"/>
      <c r="E873" s="57"/>
      <c r="H873" s="33"/>
    </row>
    <row r="874" spans="3:9" x14ac:dyDescent="0.25">
      <c r="C874" s="57"/>
      <c r="E874" s="57"/>
      <c r="H874" s="33"/>
    </row>
    <row r="875" spans="3:9" x14ac:dyDescent="0.25">
      <c r="C875" s="57"/>
      <c r="E875" s="57"/>
      <c r="H875" s="33"/>
    </row>
    <row r="876" spans="3:9" x14ac:dyDescent="0.25">
      <c r="C876" s="57"/>
      <c r="E876" s="57"/>
      <c r="H876" s="33"/>
    </row>
    <row r="877" spans="3:9" x14ac:dyDescent="0.25">
      <c r="C877" s="57"/>
      <c r="E877" s="57"/>
      <c r="H877" s="33"/>
    </row>
    <row r="878" spans="3:9" x14ac:dyDescent="0.25">
      <c r="C878" s="57"/>
      <c r="E878" s="57"/>
      <c r="H878" s="33"/>
      <c r="I878" s="82"/>
    </row>
    <row r="879" spans="3:9" x14ac:dyDescent="0.25">
      <c r="C879" s="57"/>
      <c r="E879" s="57"/>
      <c r="H879" s="33"/>
    </row>
    <row r="880" spans="3:9" x14ac:dyDescent="0.25">
      <c r="C880" s="57"/>
      <c r="E880" s="57"/>
      <c r="H880" s="33"/>
    </row>
    <row r="881" spans="3:8" x14ac:dyDescent="0.25">
      <c r="C881" s="57"/>
      <c r="E881" s="57"/>
      <c r="H881" s="33"/>
    </row>
    <row r="882" spans="3:8" x14ac:dyDescent="0.25">
      <c r="C882" s="57"/>
      <c r="E882" s="57"/>
      <c r="H882" s="33"/>
    </row>
    <row r="883" spans="3:8" x14ac:dyDescent="0.25">
      <c r="C883" s="57"/>
      <c r="E883" s="57"/>
      <c r="H883" s="33"/>
    </row>
    <row r="884" spans="3:8" x14ac:dyDescent="0.25">
      <c r="C884" s="57"/>
      <c r="E884" s="57"/>
      <c r="H884" s="33"/>
    </row>
    <row r="885" spans="3:8" x14ac:dyDescent="0.25">
      <c r="C885" s="57"/>
      <c r="E885" s="57"/>
      <c r="H885" s="33"/>
    </row>
    <row r="886" spans="3:8" x14ac:dyDescent="0.25">
      <c r="C886" s="57"/>
      <c r="E886" s="57"/>
      <c r="H886" s="33"/>
    </row>
    <row r="887" spans="3:8" x14ac:dyDescent="0.25">
      <c r="C887" s="57"/>
      <c r="E887" s="57"/>
      <c r="H887" s="33"/>
    </row>
    <row r="888" spans="3:8" x14ac:dyDescent="0.25">
      <c r="C888" s="57"/>
      <c r="E888" s="57"/>
      <c r="H888" s="33"/>
    </row>
    <row r="889" spans="3:8" x14ac:dyDescent="0.25">
      <c r="C889" s="57"/>
      <c r="E889" s="57"/>
      <c r="H889" s="33"/>
    </row>
    <row r="890" spans="3:8" x14ac:dyDescent="0.25">
      <c r="C890" s="57"/>
      <c r="E890" s="57"/>
      <c r="H890" s="33"/>
    </row>
    <row r="891" spans="3:8" x14ac:dyDescent="0.25">
      <c r="C891" s="57"/>
      <c r="E891" s="57"/>
      <c r="H891" s="33"/>
    </row>
    <row r="892" spans="3:8" x14ac:dyDescent="0.25">
      <c r="C892" s="57"/>
      <c r="E892" s="57"/>
      <c r="H892" s="33"/>
    </row>
    <row r="893" spans="3:8" x14ac:dyDescent="0.25">
      <c r="C893" s="57"/>
      <c r="E893" s="57"/>
      <c r="H893" s="33"/>
    </row>
    <row r="894" spans="3:8" x14ac:dyDescent="0.25">
      <c r="C894" s="57"/>
      <c r="D894" s="57"/>
      <c r="E894" s="57"/>
      <c r="H894" s="33"/>
    </row>
    <row r="895" spans="3:8" x14ac:dyDescent="0.25">
      <c r="C895" s="57"/>
      <c r="E895" s="57"/>
      <c r="H895" s="33"/>
    </row>
    <row r="896" spans="3:8" x14ac:dyDescent="0.25">
      <c r="C896" s="57"/>
      <c r="E896" s="57"/>
      <c r="H896" s="33"/>
    </row>
    <row r="897" spans="3:8" x14ac:dyDescent="0.25">
      <c r="C897" s="57"/>
      <c r="E897" s="57"/>
      <c r="H897" s="33"/>
    </row>
    <row r="898" spans="3:8" x14ac:dyDescent="0.25">
      <c r="C898" s="57"/>
      <c r="E898" s="57"/>
      <c r="H898" s="33"/>
    </row>
    <row r="899" spans="3:8" x14ac:dyDescent="0.25">
      <c r="C899" s="57"/>
      <c r="E899" s="57"/>
      <c r="H899" s="33"/>
    </row>
    <row r="900" spans="3:8" x14ac:dyDescent="0.25">
      <c r="C900" s="57"/>
      <c r="E900" s="57"/>
      <c r="H900" s="33"/>
    </row>
    <row r="901" spans="3:8" x14ac:dyDescent="0.25">
      <c r="C901" s="57"/>
      <c r="E901" s="57"/>
      <c r="H901" s="33"/>
    </row>
    <row r="902" spans="3:8" x14ac:dyDescent="0.25">
      <c r="C902" s="57"/>
      <c r="E902" s="57"/>
      <c r="H902" s="33"/>
    </row>
    <row r="903" spans="3:8" x14ac:dyDescent="0.25">
      <c r="C903" s="57"/>
      <c r="E903" s="57"/>
      <c r="H903" s="33"/>
    </row>
    <row r="904" spans="3:8" x14ac:dyDescent="0.25">
      <c r="C904" s="57"/>
      <c r="E904" s="57"/>
      <c r="H904" s="33"/>
    </row>
    <row r="905" spans="3:8" x14ac:dyDescent="0.25">
      <c r="C905" s="57"/>
      <c r="E905" s="57"/>
      <c r="H905" s="33"/>
    </row>
    <row r="906" spans="3:8" x14ac:dyDescent="0.25">
      <c r="C906" s="57"/>
      <c r="E906" s="57"/>
      <c r="H906" s="33"/>
    </row>
    <row r="907" spans="3:8" x14ac:dyDescent="0.25">
      <c r="C907" s="57"/>
      <c r="E907" s="57"/>
      <c r="H907" s="33"/>
    </row>
    <row r="908" spans="3:8" x14ac:dyDescent="0.25">
      <c r="C908" s="57"/>
      <c r="E908" s="57"/>
      <c r="H908" s="33"/>
    </row>
    <row r="909" spans="3:8" x14ac:dyDescent="0.25">
      <c r="C909" s="57"/>
      <c r="E909" s="57"/>
      <c r="H909" s="33"/>
    </row>
    <row r="910" spans="3:8" x14ac:dyDescent="0.25">
      <c r="C910" s="57"/>
      <c r="E910" s="57"/>
      <c r="H910" s="33"/>
    </row>
    <row r="911" spans="3:8" x14ac:dyDescent="0.25">
      <c r="C911" s="57"/>
      <c r="E911" s="57"/>
      <c r="H911" s="33"/>
    </row>
    <row r="912" spans="3:8" x14ac:dyDescent="0.25">
      <c r="C912" s="57"/>
      <c r="E912" s="57"/>
      <c r="H912" s="33"/>
    </row>
    <row r="913" spans="3:9" x14ac:dyDescent="0.25">
      <c r="C913" s="57"/>
      <c r="E913" s="57"/>
      <c r="H913" s="33"/>
    </row>
    <row r="914" spans="3:9" x14ac:dyDescent="0.25">
      <c r="C914" s="57"/>
      <c r="E914" s="57"/>
      <c r="H914" s="33"/>
    </row>
    <row r="915" spans="3:9" x14ac:dyDescent="0.25">
      <c r="C915" s="57"/>
      <c r="E915" s="57"/>
      <c r="H915" s="33"/>
    </row>
    <row r="916" spans="3:9" x14ac:dyDescent="0.25">
      <c r="C916" s="57"/>
      <c r="E916" s="57"/>
      <c r="H916" s="33"/>
    </row>
    <row r="917" spans="3:9" x14ac:dyDescent="0.25">
      <c r="C917" s="57"/>
      <c r="E917" s="57"/>
      <c r="H917" s="33"/>
    </row>
    <row r="918" spans="3:9" x14ac:dyDescent="0.25">
      <c r="C918" s="57"/>
      <c r="E918" s="57"/>
      <c r="H918" s="33"/>
    </row>
    <row r="919" spans="3:9" x14ac:dyDescent="0.25">
      <c r="C919" s="57"/>
      <c r="E919" s="57"/>
      <c r="H919" s="33"/>
    </row>
    <row r="920" spans="3:9" x14ac:dyDescent="0.25">
      <c r="C920" s="57"/>
      <c r="E920" s="57"/>
      <c r="H920" s="33"/>
    </row>
    <row r="921" spans="3:9" x14ac:dyDescent="0.25">
      <c r="C921" s="57"/>
      <c r="E921" s="57"/>
      <c r="H921" s="33"/>
    </row>
    <row r="922" spans="3:9" x14ac:dyDescent="0.25">
      <c r="C922" s="57"/>
      <c r="E922" s="57"/>
      <c r="H922" s="33"/>
    </row>
    <row r="923" spans="3:9" x14ac:dyDescent="0.25">
      <c r="C923" s="57"/>
      <c r="E923" s="57"/>
      <c r="H923" s="33"/>
    </row>
    <row r="924" spans="3:9" x14ac:dyDescent="0.25">
      <c r="C924" s="57"/>
      <c r="E924" s="57"/>
      <c r="H924" s="33"/>
    </row>
    <row r="925" spans="3:9" x14ac:dyDescent="0.25">
      <c r="C925" s="57"/>
      <c r="E925" s="57"/>
      <c r="H925" s="33"/>
    </row>
    <row r="926" spans="3:9" x14ac:dyDescent="0.25">
      <c r="C926" s="57"/>
      <c r="E926" s="57"/>
      <c r="H926" s="33"/>
      <c r="I926" s="82"/>
    </row>
    <row r="927" spans="3:9" x14ac:dyDescent="0.25">
      <c r="C927" s="57"/>
      <c r="E927" s="57"/>
      <c r="H927" s="33"/>
    </row>
    <row r="928" spans="3:9" x14ac:dyDescent="0.25">
      <c r="C928" s="57"/>
      <c r="E928" s="57"/>
      <c r="H928" s="33"/>
    </row>
    <row r="929" spans="3:8" x14ac:dyDescent="0.25">
      <c r="C929" s="57"/>
      <c r="E929" s="57"/>
      <c r="H929" s="33"/>
    </row>
    <row r="930" spans="3:8" x14ac:dyDescent="0.25">
      <c r="C930" s="57"/>
      <c r="E930" s="57"/>
      <c r="H930" s="33"/>
    </row>
    <row r="931" spans="3:8" x14ac:dyDescent="0.25">
      <c r="C931" s="57"/>
      <c r="E931" s="57"/>
      <c r="H931" s="33"/>
    </row>
    <row r="932" spans="3:8" x14ac:dyDescent="0.25">
      <c r="C932" s="57"/>
      <c r="E932" s="57"/>
      <c r="H932" s="33"/>
    </row>
    <row r="933" spans="3:8" x14ac:dyDescent="0.25">
      <c r="C933" s="57"/>
      <c r="E933" s="57"/>
      <c r="H933" s="33"/>
    </row>
    <row r="934" spans="3:8" x14ac:dyDescent="0.25">
      <c r="C934" s="57"/>
      <c r="E934" s="57"/>
      <c r="H934" s="33"/>
    </row>
    <row r="935" spans="3:8" x14ac:dyDescent="0.25">
      <c r="C935" s="57"/>
      <c r="E935" s="57"/>
      <c r="H935" s="33"/>
    </row>
    <row r="936" spans="3:8" x14ac:dyDescent="0.25">
      <c r="C936" s="57"/>
      <c r="E936" s="57"/>
      <c r="H936" s="33"/>
    </row>
    <row r="937" spans="3:8" x14ac:dyDescent="0.25">
      <c r="C937" s="57"/>
      <c r="E937" s="57"/>
      <c r="H937" s="33"/>
    </row>
    <row r="938" spans="3:8" x14ac:dyDescent="0.25">
      <c r="C938" s="57"/>
      <c r="E938" s="57"/>
      <c r="H938" s="33"/>
    </row>
    <row r="939" spans="3:8" x14ac:dyDescent="0.25">
      <c r="C939" s="57"/>
      <c r="E939" s="57"/>
      <c r="H939" s="33"/>
    </row>
    <row r="940" spans="3:8" x14ac:dyDescent="0.25">
      <c r="C940" s="57"/>
      <c r="E940" s="57"/>
      <c r="H940" s="33"/>
    </row>
    <row r="941" spans="3:8" x14ac:dyDescent="0.25">
      <c r="C941" s="57"/>
      <c r="E941" s="57"/>
      <c r="H941" s="33"/>
    </row>
    <row r="942" spans="3:8" x14ac:dyDescent="0.25">
      <c r="C942" s="57"/>
      <c r="E942" s="57"/>
      <c r="H942" s="33"/>
    </row>
    <row r="943" spans="3:8" x14ac:dyDescent="0.25">
      <c r="C943" s="57"/>
      <c r="E943" s="57"/>
      <c r="H943" s="33"/>
    </row>
    <row r="944" spans="3:8" x14ac:dyDescent="0.25">
      <c r="C944" s="57"/>
      <c r="E944" s="57"/>
      <c r="H944" s="33"/>
    </row>
    <row r="945" spans="3:9" x14ac:dyDescent="0.25">
      <c r="C945" s="57"/>
      <c r="E945" s="57"/>
      <c r="H945" s="33"/>
    </row>
    <row r="946" spans="3:9" x14ac:dyDescent="0.25">
      <c r="C946" s="57"/>
      <c r="E946" s="57"/>
      <c r="H946" s="33"/>
    </row>
    <row r="947" spans="3:9" x14ac:dyDescent="0.25">
      <c r="C947" s="57"/>
      <c r="E947" s="57"/>
      <c r="H947" s="33"/>
    </row>
    <row r="948" spans="3:9" x14ac:dyDescent="0.25">
      <c r="C948" s="57"/>
      <c r="E948" s="57"/>
      <c r="H948" s="33"/>
    </row>
    <row r="949" spans="3:9" x14ac:dyDescent="0.25">
      <c r="C949" s="57"/>
      <c r="E949" s="57"/>
      <c r="H949" s="33"/>
    </row>
    <row r="950" spans="3:9" x14ac:dyDescent="0.25">
      <c r="C950" s="57"/>
      <c r="E950" s="57"/>
      <c r="H950" s="33"/>
    </row>
    <row r="951" spans="3:9" x14ac:dyDescent="0.25">
      <c r="C951" s="57"/>
      <c r="E951" s="57"/>
      <c r="H951" s="33"/>
      <c r="I951" s="82"/>
    </row>
    <row r="952" spans="3:9" x14ac:dyDescent="0.25">
      <c r="C952" s="57"/>
      <c r="E952" s="57"/>
      <c r="H952" s="33"/>
    </row>
    <row r="953" spans="3:9" x14ac:dyDescent="0.25">
      <c r="C953" s="57"/>
      <c r="E953" s="57"/>
      <c r="H953" s="33"/>
    </row>
    <row r="954" spans="3:9" x14ac:dyDescent="0.25">
      <c r="C954" s="57"/>
      <c r="E954" s="57"/>
      <c r="H954" s="33"/>
    </row>
    <row r="955" spans="3:9" x14ac:dyDescent="0.25">
      <c r="C955" s="57"/>
      <c r="E955" s="57"/>
      <c r="H955" s="33"/>
    </row>
    <row r="956" spans="3:9" x14ac:dyDescent="0.25">
      <c r="C956" s="57"/>
      <c r="E956" s="57"/>
      <c r="H956" s="33"/>
    </row>
    <row r="957" spans="3:9" x14ac:dyDescent="0.25">
      <c r="C957" s="57"/>
      <c r="E957" s="57"/>
      <c r="H957" s="33"/>
    </row>
    <row r="958" spans="3:9" x14ac:dyDescent="0.25">
      <c r="C958" s="57"/>
      <c r="E958" s="57"/>
      <c r="H958" s="33"/>
    </row>
    <row r="959" spans="3:9" x14ac:dyDescent="0.25">
      <c r="C959" s="57"/>
      <c r="E959" s="57"/>
      <c r="H959" s="33"/>
    </row>
    <row r="960" spans="3:9" x14ac:dyDescent="0.25">
      <c r="C960" s="57"/>
      <c r="E960" s="57"/>
      <c r="H960" s="33"/>
    </row>
    <row r="961" spans="3:9" x14ac:dyDescent="0.25">
      <c r="C961" s="57"/>
      <c r="E961" s="57"/>
      <c r="H961" s="33"/>
    </row>
    <row r="962" spans="3:9" x14ac:dyDescent="0.25">
      <c r="C962" s="57"/>
      <c r="E962" s="57"/>
      <c r="H962" s="33"/>
    </row>
    <row r="963" spans="3:9" x14ac:dyDescent="0.25">
      <c r="C963" s="57"/>
      <c r="E963" s="57"/>
      <c r="H963" s="33"/>
    </row>
    <row r="964" spans="3:9" x14ac:dyDescent="0.25">
      <c r="C964" s="57"/>
      <c r="E964" s="57"/>
      <c r="H964" s="33"/>
    </row>
    <row r="965" spans="3:9" x14ac:dyDescent="0.25">
      <c r="C965" s="57"/>
      <c r="E965" s="57"/>
      <c r="H965" s="33"/>
    </row>
    <row r="966" spans="3:9" x14ac:dyDescent="0.25">
      <c r="C966" s="57"/>
      <c r="E966" s="57"/>
      <c r="H966" s="33"/>
    </row>
    <row r="967" spans="3:9" x14ac:dyDescent="0.25">
      <c r="C967" s="57"/>
      <c r="E967" s="57"/>
      <c r="H967" s="33"/>
    </row>
    <row r="968" spans="3:9" x14ac:dyDescent="0.25">
      <c r="C968" s="57"/>
      <c r="E968" s="57"/>
      <c r="H968" s="33"/>
    </row>
    <row r="969" spans="3:9" x14ac:dyDescent="0.25">
      <c r="C969" s="57"/>
      <c r="E969" s="57"/>
      <c r="H969" s="33"/>
      <c r="I969" s="82"/>
    </row>
  </sheetData>
  <mergeCells count="3">
    <mergeCell ref="G2:H2"/>
    <mergeCell ref="G23:H23"/>
    <mergeCell ref="G40:H4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zoomScale="80" zoomScaleNormal="80" workbookViewId="0">
      <selection activeCell="A29" activeCellId="2" sqref="A1 A15 A29"/>
    </sheetView>
  </sheetViews>
  <sheetFormatPr defaultRowHeight="15" x14ac:dyDescent="0.25"/>
  <cols>
    <col min="1" max="1" width="22.5703125" customWidth="1"/>
  </cols>
  <sheetData>
    <row r="1" spans="1:34" x14ac:dyDescent="0.25">
      <c r="A1" s="28" t="s">
        <v>126</v>
      </c>
    </row>
    <row r="2" spans="1:34" s="1" customFormat="1" x14ac:dyDescent="0.25">
      <c r="A2" s="94" t="s">
        <v>134</v>
      </c>
      <c r="B2" s="94">
        <v>94.1</v>
      </c>
      <c r="C2" s="94"/>
      <c r="D2" s="94">
        <v>95.1</v>
      </c>
      <c r="E2" s="94"/>
      <c r="F2" s="94">
        <v>94.7</v>
      </c>
      <c r="G2" s="94"/>
      <c r="H2" s="94">
        <v>94.9</v>
      </c>
      <c r="I2" s="94"/>
      <c r="J2" s="94" t="s">
        <v>114</v>
      </c>
      <c r="K2" s="94"/>
      <c r="L2" s="94">
        <v>94.14</v>
      </c>
      <c r="M2" s="94"/>
      <c r="N2" s="94">
        <v>95.31</v>
      </c>
      <c r="O2" s="94"/>
      <c r="P2" s="94">
        <v>95.3</v>
      </c>
      <c r="Q2" s="94"/>
      <c r="R2" s="94">
        <v>95.7</v>
      </c>
      <c r="S2" s="94"/>
      <c r="T2" s="94">
        <v>95.16</v>
      </c>
      <c r="U2" s="94"/>
      <c r="V2" s="94">
        <v>95.8</v>
      </c>
      <c r="W2" s="94"/>
      <c r="X2" s="94">
        <v>95.4</v>
      </c>
      <c r="Y2" s="94"/>
      <c r="Z2" s="94">
        <v>95.5</v>
      </c>
      <c r="AA2" s="94"/>
      <c r="AB2" s="94">
        <v>95.9</v>
      </c>
      <c r="AC2" s="94"/>
      <c r="AD2" s="94" t="s">
        <v>135</v>
      </c>
      <c r="AE2" s="94" t="s">
        <v>136</v>
      </c>
      <c r="AF2" s="94" t="s">
        <v>137</v>
      </c>
      <c r="AG2" s="94" t="s">
        <v>138</v>
      </c>
      <c r="AH2" s="94" t="s">
        <v>139</v>
      </c>
    </row>
    <row r="3" spans="1:34" s="1" customFormat="1" x14ac:dyDescent="0.25">
      <c r="A3" s="94" t="s">
        <v>140</v>
      </c>
      <c r="B3" s="93" t="s">
        <v>141</v>
      </c>
      <c r="C3" s="93" t="s">
        <v>142</v>
      </c>
      <c r="D3" s="93" t="s">
        <v>141</v>
      </c>
      <c r="E3" s="93" t="s">
        <v>142</v>
      </c>
      <c r="F3" s="93" t="s">
        <v>141</v>
      </c>
      <c r="G3" s="93" t="s">
        <v>142</v>
      </c>
      <c r="H3" s="93" t="s">
        <v>141</v>
      </c>
      <c r="I3" s="93" t="s">
        <v>142</v>
      </c>
      <c r="J3" s="93" t="s">
        <v>141</v>
      </c>
      <c r="K3" s="93" t="s">
        <v>142</v>
      </c>
      <c r="L3" s="93" t="s">
        <v>141</v>
      </c>
      <c r="M3" s="93" t="s">
        <v>142</v>
      </c>
      <c r="N3" s="93" t="s">
        <v>141</v>
      </c>
      <c r="O3" s="93" t="s">
        <v>142</v>
      </c>
      <c r="P3" s="93" t="s">
        <v>141</v>
      </c>
      <c r="Q3" s="93" t="s">
        <v>142</v>
      </c>
      <c r="R3" s="93" t="s">
        <v>141</v>
      </c>
      <c r="S3" s="93" t="s">
        <v>142</v>
      </c>
      <c r="T3" s="93" t="s">
        <v>141</v>
      </c>
      <c r="U3" s="93" t="s">
        <v>142</v>
      </c>
      <c r="V3" s="93" t="s">
        <v>141</v>
      </c>
      <c r="W3" s="93" t="s">
        <v>142</v>
      </c>
      <c r="X3" s="93" t="s">
        <v>141</v>
      </c>
      <c r="Y3" s="93" t="s">
        <v>142</v>
      </c>
      <c r="Z3" s="93" t="s">
        <v>141</v>
      </c>
      <c r="AA3" s="93" t="s">
        <v>142</v>
      </c>
      <c r="AB3" s="93" t="s">
        <v>141</v>
      </c>
      <c r="AC3" s="93" t="s">
        <v>142</v>
      </c>
      <c r="AD3" s="93"/>
      <c r="AE3" s="93"/>
      <c r="AF3" s="93"/>
      <c r="AG3" s="93"/>
      <c r="AH3" s="93"/>
    </row>
    <row r="4" spans="1:34" s="1" customFormat="1" x14ac:dyDescent="0.25">
      <c r="A4" s="94" t="s">
        <v>143</v>
      </c>
      <c r="B4" s="93">
        <v>3</v>
      </c>
      <c r="C4" s="93">
        <v>1.4018691588785046</v>
      </c>
      <c r="D4" s="93">
        <v>0</v>
      </c>
      <c r="E4" s="93">
        <v>0</v>
      </c>
      <c r="F4" s="93">
        <v>0</v>
      </c>
      <c r="G4" s="93">
        <v>0</v>
      </c>
      <c r="H4" s="93">
        <v>0</v>
      </c>
      <c r="I4" s="93">
        <v>0</v>
      </c>
      <c r="J4" s="93">
        <v>0</v>
      </c>
      <c r="K4" s="93">
        <v>0</v>
      </c>
      <c r="L4" s="93">
        <v>0</v>
      </c>
      <c r="M4" s="93">
        <v>0</v>
      </c>
      <c r="N4" s="93">
        <v>0</v>
      </c>
      <c r="O4" s="93">
        <v>0</v>
      </c>
      <c r="P4" s="93">
        <v>2</v>
      </c>
      <c r="Q4" s="93">
        <v>1.3888888888888888</v>
      </c>
      <c r="R4" s="93">
        <v>0</v>
      </c>
      <c r="S4" s="93">
        <v>0</v>
      </c>
      <c r="T4" s="93">
        <v>0</v>
      </c>
      <c r="U4" s="93">
        <v>0</v>
      </c>
      <c r="V4" s="93">
        <v>1</v>
      </c>
      <c r="W4" s="93">
        <v>1.0752688172043012</v>
      </c>
      <c r="X4" s="93">
        <v>2</v>
      </c>
      <c r="Y4" s="93">
        <v>3.3898305084745761</v>
      </c>
      <c r="Z4" s="93">
        <v>2</v>
      </c>
      <c r="AA4" s="93">
        <v>7.6923076923076925</v>
      </c>
      <c r="AB4" s="93">
        <v>0</v>
      </c>
      <c r="AC4" s="93">
        <v>0</v>
      </c>
      <c r="AD4" s="93">
        <v>10</v>
      </c>
      <c r="AE4" s="93">
        <v>0.27907580477673932</v>
      </c>
      <c r="AF4" s="93">
        <v>0.55815915617105949</v>
      </c>
      <c r="AG4" s="93">
        <v>3.0393517544966424</v>
      </c>
      <c r="AH4" s="93">
        <v>2.9524614810495735</v>
      </c>
    </row>
    <row r="5" spans="1:34" s="1" customFormat="1" x14ac:dyDescent="0.25">
      <c r="A5" s="94" t="s">
        <v>144</v>
      </c>
      <c r="B5" s="93">
        <v>42</v>
      </c>
      <c r="C5" s="93">
        <v>19.626168224299064</v>
      </c>
      <c r="D5" s="93">
        <v>3</v>
      </c>
      <c r="E5" s="93">
        <v>7.3170731707317067</v>
      </c>
      <c r="F5" s="93">
        <v>2</v>
      </c>
      <c r="G5" s="93">
        <v>7.6923076923076925</v>
      </c>
      <c r="H5" s="93">
        <v>1</v>
      </c>
      <c r="I5" s="93">
        <v>10</v>
      </c>
      <c r="J5" s="93">
        <v>6</v>
      </c>
      <c r="K5" s="93">
        <v>10.344827586206897</v>
      </c>
      <c r="L5" s="93">
        <v>20</v>
      </c>
      <c r="M5" s="93">
        <v>46.511627906976742</v>
      </c>
      <c r="N5" s="93">
        <v>3</v>
      </c>
      <c r="O5" s="93">
        <v>6.9767441860465116</v>
      </c>
      <c r="P5" s="93">
        <v>54</v>
      </c>
      <c r="Q5" s="93">
        <v>37.5</v>
      </c>
      <c r="R5" s="93">
        <v>57</v>
      </c>
      <c r="S5" s="93">
        <v>48.717948717948715</v>
      </c>
      <c r="T5" s="93">
        <v>32</v>
      </c>
      <c r="U5" s="93">
        <v>66.666666666666657</v>
      </c>
      <c r="V5" s="93">
        <v>17</v>
      </c>
      <c r="W5" s="93">
        <v>18.27956989247312</v>
      </c>
      <c r="X5" s="93">
        <v>30</v>
      </c>
      <c r="Y5" s="93">
        <v>50.847457627118644</v>
      </c>
      <c r="Z5" s="93">
        <v>10</v>
      </c>
      <c r="AA5" s="93">
        <v>38.461538461538467</v>
      </c>
      <c r="AB5" s="93">
        <v>12</v>
      </c>
      <c r="AC5" s="93">
        <v>26.086956521739129</v>
      </c>
      <c r="AD5" s="93">
        <v>289</v>
      </c>
      <c r="AE5" s="93">
        <v>26.135336415118399</v>
      </c>
      <c r="AF5" s="93">
        <v>20.761730324771559</v>
      </c>
      <c r="AG5" s="93">
        <v>33.418880625717343</v>
      </c>
      <c r="AH5" s="93">
        <v>12.370726887365612</v>
      </c>
    </row>
    <row r="6" spans="1:34" s="1" customFormat="1" x14ac:dyDescent="0.25">
      <c r="A6" s="94" t="s">
        <v>145</v>
      </c>
      <c r="B6" s="93">
        <v>63</v>
      </c>
      <c r="C6" s="93">
        <v>29.439252336448597</v>
      </c>
      <c r="D6" s="93">
        <v>6</v>
      </c>
      <c r="E6" s="93">
        <v>14.634146341463413</v>
      </c>
      <c r="F6" s="93">
        <v>10</v>
      </c>
      <c r="G6" s="93">
        <v>38.461538461538467</v>
      </c>
      <c r="H6" s="93">
        <v>1</v>
      </c>
      <c r="I6" s="93">
        <v>10</v>
      </c>
      <c r="J6" s="93">
        <v>20</v>
      </c>
      <c r="K6" s="93">
        <v>34.482758620689658</v>
      </c>
      <c r="L6" s="93">
        <v>12</v>
      </c>
      <c r="M6" s="93">
        <v>27.906976744186046</v>
      </c>
      <c r="N6" s="93">
        <v>8</v>
      </c>
      <c r="O6" s="93">
        <v>18.604651162790699</v>
      </c>
      <c r="P6" s="93">
        <v>54</v>
      </c>
      <c r="Q6" s="93">
        <v>37.5</v>
      </c>
      <c r="R6" s="93">
        <v>41</v>
      </c>
      <c r="S6" s="93">
        <v>35.042735042735039</v>
      </c>
      <c r="T6" s="93">
        <v>16</v>
      </c>
      <c r="U6" s="93">
        <v>33.333333333333329</v>
      </c>
      <c r="V6" s="93">
        <v>25</v>
      </c>
      <c r="W6" s="93">
        <v>26.881720430107524</v>
      </c>
      <c r="X6" s="93">
        <v>14</v>
      </c>
      <c r="Y6" s="93">
        <v>23.728813559322035</v>
      </c>
      <c r="Z6" s="93">
        <v>6</v>
      </c>
      <c r="AA6" s="93">
        <v>23.076923076923077</v>
      </c>
      <c r="AB6" s="93">
        <v>14</v>
      </c>
      <c r="AC6" s="93">
        <v>30.434782608695656</v>
      </c>
      <c r="AD6" s="93">
        <v>290</v>
      </c>
      <c r="AE6" s="93">
        <v>27.940539204318526</v>
      </c>
      <c r="AF6" s="93">
        <v>9.5536792713023218</v>
      </c>
      <c r="AG6" s="93">
        <v>26.030559918762073</v>
      </c>
      <c r="AH6" s="93">
        <v>2.9216287672830532</v>
      </c>
    </row>
    <row r="7" spans="1:34" s="1" customFormat="1" x14ac:dyDescent="0.25">
      <c r="A7" s="94" t="s">
        <v>146</v>
      </c>
      <c r="B7" s="93">
        <v>48</v>
      </c>
      <c r="C7" s="93">
        <v>22.429906542056074</v>
      </c>
      <c r="D7" s="93">
        <v>6</v>
      </c>
      <c r="E7" s="93">
        <v>14.634146341463413</v>
      </c>
      <c r="F7" s="93">
        <v>7</v>
      </c>
      <c r="G7" s="93">
        <v>26.923076923076923</v>
      </c>
      <c r="H7" s="93">
        <v>2</v>
      </c>
      <c r="I7" s="93">
        <v>20</v>
      </c>
      <c r="J7" s="93">
        <v>15</v>
      </c>
      <c r="K7" s="93">
        <v>25.862068965517242</v>
      </c>
      <c r="L7" s="93">
        <v>4</v>
      </c>
      <c r="M7" s="93">
        <v>9.3023255813953494</v>
      </c>
      <c r="N7" s="93">
        <v>9</v>
      </c>
      <c r="O7" s="93">
        <v>20.930232558139537</v>
      </c>
      <c r="P7" s="93">
        <v>17</v>
      </c>
      <c r="Q7" s="93">
        <v>11.805555555555555</v>
      </c>
      <c r="R7" s="93">
        <v>16</v>
      </c>
      <c r="S7" s="93">
        <v>13.675213675213676</v>
      </c>
      <c r="T7" s="93">
        <v>0</v>
      </c>
      <c r="U7" s="93">
        <v>0</v>
      </c>
      <c r="V7" s="93">
        <v>12</v>
      </c>
      <c r="W7" s="93">
        <v>12.903225806451612</v>
      </c>
      <c r="X7" s="93">
        <v>5</v>
      </c>
      <c r="Y7" s="93">
        <v>8.4745762711864394</v>
      </c>
      <c r="Z7" s="93">
        <v>3</v>
      </c>
      <c r="AA7" s="93">
        <v>11.538461538461538</v>
      </c>
      <c r="AB7" s="93">
        <v>9</v>
      </c>
      <c r="AC7" s="93">
        <v>19.565217391304348</v>
      </c>
      <c r="AD7" s="93">
        <v>153</v>
      </c>
      <c r="AE7" s="93">
        <v>16.556252614241778</v>
      </c>
      <c r="AF7" s="93">
        <v>7.8794233909854947</v>
      </c>
      <c r="AG7" s="93">
        <v>13.120370251850986</v>
      </c>
      <c r="AH7" s="93">
        <v>4.0518219127129784</v>
      </c>
    </row>
    <row r="8" spans="1:34" s="1" customFormat="1" x14ac:dyDescent="0.25">
      <c r="A8" s="94" t="s">
        <v>147</v>
      </c>
      <c r="B8" s="93">
        <v>36</v>
      </c>
      <c r="C8" s="93">
        <v>16.822429906542055</v>
      </c>
      <c r="D8" s="93">
        <v>5</v>
      </c>
      <c r="E8" s="93">
        <v>12.195121951219512</v>
      </c>
      <c r="F8" s="93">
        <v>6</v>
      </c>
      <c r="G8" s="93">
        <v>23.076923076923077</v>
      </c>
      <c r="H8" s="93">
        <v>3</v>
      </c>
      <c r="I8" s="93">
        <v>30</v>
      </c>
      <c r="J8" s="93">
        <v>11</v>
      </c>
      <c r="K8" s="93">
        <v>18.96551724137931</v>
      </c>
      <c r="L8" s="93">
        <v>5</v>
      </c>
      <c r="M8" s="93">
        <v>11.627906976744185</v>
      </c>
      <c r="N8" s="93">
        <v>6</v>
      </c>
      <c r="O8" s="93">
        <v>13.953488372093023</v>
      </c>
      <c r="P8" s="93">
        <v>12</v>
      </c>
      <c r="Q8" s="93">
        <v>8.3333333333333321</v>
      </c>
      <c r="R8" s="93">
        <v>3</v>
      </c>
      <c r="S8" s="93">
        <v>2.5641025641025639</v>
      </c>
      <c r="T8" s="93">
        <v>0</v>
      </c>
      <c r="U8" s="93">
        <v>0</v>
      </c>
      <c r="V8" s="93">
        <v>14</v>
      </c>
      <c r="W8" s="93">
        <v>15.053763440860216</v>
      </c>
      <c r="X8" s="93">
        <v>2</v>
      </c>
      <c r="Y8" s="93">
        <v>3.3898305084745761</v>
      </c>
      <c r="Z8" s="93">
        <v>3</v>
      </c>
      <c r="AA8" s="93">
        <v>11.538461538461538</v>
      </c>
      <c r="AB8" s="93">
        <v>7</v>
      </c>
      <c r="AC8" s="93">
        <v>15.217391304347828</v>
      </c>
      <c r="AD8" s="93">
        <v>113</v>
      </c>
      <c r="AE8" s="93">
        <v>13.753882342233705</v>
      </c>
      <c r="AF8" s="93">
        <v>8.5917675729180978</v>
      </c>
      <c r="AG8" s="93">
        <v>11.29986169803604</v>
      </c>
      <c r="AH8" s="93">
        <v>4.7975082025670899</v>
      </c>
    </row>
    <row r="9" spans="1:34" s="1" customFormat="1" x14ac:dyDescent="0.25">
      <c r="A9" s="94" t="s">
        <v>148</v>
      </c>
      <c r="B9" s="93">
        <v>18</v>
      </c>
      <c r="C9" s="93">
        <v>8.4112149532710276</v>
      </c>
      <c r="D9" s="93">
        <v>3</v>
      </c>
      <c r="E9" s="93">
        <v>7.3170731707317067</v>
      </c>
      <c r="F9" s="93">
        <v>0</v>
      </c>
      <c r="G9" s="93">
        <v>0</v>
      </c>
      <c r="H9" s="93">
        <v>3</v>
      </c>
      <c r="I9" s="93">
        <v>30</v>
      </c>
      <c r="J9" s="93">
        <v>1</v>
      </c>
      <c r="K9" s="93">
        <v>1.7241379310344827</v>
      </c>
      <c r="L9" s="93">
        <v>1</v>
      </c>
      <c r="M9" s="93">
        <v>2.3255813953488373</v>
      </c>
      <c r="N9" s="93">
        <v>4</v>
      </c>
      <c r="O9" s="93">
        <v>9.3023255813953494</v>
      </c>
      <c r="P9" s="93">
        <v>4</v>
      </c>
      <c r="Q9" s="93">
        <v>2.7777777777777777</v>
      </c>
      <c r="R9" s="93">
        <v>0</v>
      </c>
      <c r="S9" s="93">
        <v>0</v>
      </c>
      <c r="T9" s="93">
        <v>0</v>
      </c>
      <c r="U9" s="93">
        <v>0</v>
      </c>
      <c r="V9" s="93">
        <v>10</v>
      </c>
      <c r="W9" s="93">
        <v>10.75268817204301</v>
      </c>
      <c r="X9" s="93">
        <v>1</v>
      </c>
      <c r="Y9" s="93">
        <v>1.6949152542372881</v>
      </c>
      <c r="Z9" s="93">
        <v>1</v>
      </c>
      <c r="AA9" s="93">
        <v>3.8461538461538463</v>
      </c>
      <c r="AB9" s="93">
        <v>2</v>
      </c>
      <c r="AC9" s="93">
        <v>4.3478260869565215</v>
      </c>
      <c r="AD9" s="93">
        <v>48</v>
      </c>
      <c r="AE9" s="93">
        <v>6.1858110809559177</v>
      </c>
      <c r="AF9" s="93">
        <v>8.627142055859661</v>
      </c>
      <c r="AG9" s="93">
        <v>5.1603958398476664</v>
      </c>
      <c r="AH9" s="93">
        <v>3.3790083914987243</v>
      </c>
    </row>
    <row r="10" spans="1:34" s="1" customFormat="1" x14ac:dyDescent="0.25">
      <c r="A10" s="94" t="s">
        <v>149</v>
      </c>
      <c r="B10" s="93">
        <v>2</v>
      </c>
      <c r="C10" s="93">
        <v>0.93457943925233633</v>
      </c>
      <c r="D10" s="93">
        <v>4</v>
      </c>
      <c r="E10" s="93">
        <v>9.7560975609756095</v>
      </c>
      <c r="F10" s="93">
        <v>0</v>
      </c>
      <c r="G10" s="93">
        <v>0</v>
      </c>
      <c r="H10" s="93">
        <v>0</v>
      </c>
      <c r="I10" s="93">
        <v>0</v>
      </c>
      <c r="J10" s="93">
        <v>1</v>
      </c>
      <c r="K10" s="93">
        <v>1.7241379310344827</v>
      </c>
      <c r="L10" s="93">
        <v>1</v>
      </c>
      <c r="M10" s="93">
        <v>2.3255813953488373</v>
      </c>
      <c r="N10" s="93">
        <v>6</v>
      </c>
      <c r="O10" s="93">
        <v>13.953488372093023</v>
      </c>
      <c r="P10" s="93">
        <v>1</v>
      </c>
      <c r="Q10" s="93">
        <v>0.69444444444444442</v>
      </c>
      <c r="R10" s="93">
        <v>0</v>
      </c>
      <c r="S10" s="93">
        <v>0</v>
      </c>
      <c r="T10" s="93">
        <v>0</v>
      </c>
      <c r="U10" s="93">
        <v>0</v>
      </c>
      <c r="V10" s="93">
        <v>3</v>
      </c>
      <c r="W10" s="93">
        <v>3.225806451612903</v>
      </c>
      <c r="X10" s="93">
        <v>4</v>
      </c>
      <c r="Y10" s="93">
        <v>6.7796610169491522</v>
      </c>
      <c r="Z10" s="93">
        <v>0</v>
      </c>
      <c r="AA10" s="93">
        <v>0</v>
      </c>
      <c r="AB10" s="93">
        <v>1</v>
      </c>
      <c r="AC10" s="93">
        <v>2.1739130434782608</v>
      </c>
      <c r="AD10" s="93">
        <v>23</v>
      </c>
      <c r="AE10" s="93">
        <v>2.9388329143148733</v>
      </c>
      <c r="AF10" s="93">
        <v>4.6179060258208198</v>
      </c>
      <c r="AG10" s="93">
        <v>3.0448451280100794</v>
      </c>
      <c r="AH10" s="93">
        <v>2.4500612887408288</v>
      </c>
    </row>
    <row r="11" spans="1:34" s="1" customFormat="1" x14ac:dyDescent="0.25">
      <c r="A11" s="94" t="s">
        <v>150</v>
      </c>
      <c r="B11" s="93">
        <v>2</v>
      </c>
      <c r="C11" s="93">
        <v>0.93457943925233633</v>
      </c>
      <c r="D11" s="93">
        <v>14</v>
      </c>
      <c r="E11" s="93">
        <v>34.146341463414636</v>
      </c>
      <c r="F11" s="93">
        <v>1</v>
      </c>
      <c r="G11" s="93">
        <v>3.8461538461538463</v>
      </c>
      <c r="H11" s="93">
        <v>0</v>
      </c>
      <c r="I11" s="93">
        <v>0</v>
      </c>
      <c r="J11" s="93">
        <v>4</v>
      </c>
      <c r="K11" s="93">
        <v>6.8965517241379306</v>
      </c>
      <c r="L11" s="93">
        <v>0</v>
      </c>
      <c r="M11" s="93">
        <v>0</v>
      </c>
      <c r="N11" s="93">
        <v>7</v>
      </c>
      <c r="O11" s="93">
        <v>16.279069767441861</v>
      </c>
      <c r="P11" s="93">
        <v>0</v>
      </c>
      <c r="Q11" s="93">
        <v>0</v>
      </c>
      <c r="R11" s="93">
        <v>0</v>
      </c>
      <c r="S11" s="93">
        <v>0</v>
      </c>
      <c r="T11" s="93">
        <v>0</v>
      </c>
      <c r="U11" s="93">
        <v>0</v>
      </c>
      <c r="V11" s="93">
        <v>11</v>
      </c>
      <c r="W11" s="93">
        <v>11.827956989247312</v>
      </c>
      <c r="X11" s="93">
        <v>1</v>
      </c>
      <c r="Y11" s="93">
        <v>1.6949152542372881</v>
      </c>
      <c r="Z11" s="93">
        <v>1</v>
      </c>
      <c r="AA11" s="93">
        <v>3.8461538461538463</v>
      </c>
      <c r="AB11" s="93">
        <v>1</v>
      </c>
      <c r="AC11" s="93">
        <v>2.1739130434782608</v>
      </c>
      <c r="AD11" s="93">
        <v>42</v>
      </c>
      <c r="AE11" s="93">
        <v>6.2102696240400608</v>
      </c>
      <c r="AF11" s="93">
        <v>10.528698987134495</v>
      </c>
      <c r="AG11" s="93">
        <v>4.8857347832791769</v>
      </c>
      <c r="AH11" s="93">
        <v>4.0868840238390494</v>
      </c>
    </row>
    <row r="12" spans="1:34" s="1" customFormat="1" x14ac:dyDescent="0.25">
      <c r="A12" s="94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</row>
    <row r="13" spans="1:34" s="1" customFormat="1" x14ac:dyDescent="0.25">
      <c r="A13" s="94" t="s">
        <v>151</v>
      </c>
      <c r="B13" s="93">
        <v>214</v>
      </c>
      <c r="C13" s="93">
        <v>99.999999999999986</v>
      </c>
      <c r="D13" s="93">
        <v>41</v>
      </c>
      <c r="E13" s="93">
        <v>100</v>
      </c>
      <c r="F13" s="93">
        <v>26</v>
      </c>
      <c r="G13" s="93">
        <v>100</v>
      </c>
      <c r="H13" s="93">
        <v>10</v>
      </c>
      <c r="I13" s="93">
        <v>100</v>
      </c>
      <c r="J13" s="93">
        <v>58</v>
      </c>
      <c r="K13" s="93">
        <v>100</v>
      </c>
      <c r="L13" s="93">
        <v>43</v>
      </c>
      <c r="M13" s="93">
        <v>99.999999999999986</v>
      </c>
      <c r="N13" s="93">
        <v>43</v>
      </c>
      <c r="O13" s="93">
        <v>100</v>
      </c>
      <c r="P13" s="93">
        <v>144</v>
      </c>
      <c r="Q13" s="93">
        <v>99.999999999999986</v>
      </c>
      <c r="R13" s="93">
        <v>117</v>
      </c>
      <c r="S13" s="93">
        <v>100</v>
      </c>
      <c r="T13" s="93">
        <v>48</v>
      </c>
      <c r="U13" s="93">
        <v>99.999999999999986</v>
      </c>
      <c r="V13" s="93">
        <v>93</v>
      </c>
      <c r="W13" s="93">
        <v>99.999999999999986</v>
      </c>
      <c r="X13" s="93">
        <v>59</v>
      </c>
      <c r="Y13" s="93">
        <v>99.999999999999986</v>
      </c>
      <c r="Z13" s="93">
        <v>26</v>
      </c>
      <c r="AA13" s="93">
        <v>99.999999999999986</v>
      </c>
      <c r="AB13" s="93">
        <v>46</v>
      </c>
      <c r="AC13" s="93">
        <v>100</v>
      </c>
      <c r="AD13" s="93">
        <v>968</v>
      </c>
      <c r="AE13" s="93">
        <v>100.00000000000001</v>
      </c>
      <c r="AF13" s="93"/>
      <c r="AG13" s="93">
        <v>100.00000000000001</v>
      </c>
      <c r="AH13" s="93"/>
    </row>
    <row r="15" spans="1:34" x14ac:dyDescent="0.25">
      <c r="A15" s="95" t="s">
        <v>152</v>
      </c>
    </row>
    <row r="16" spans="1:34" x14ac:dyDescent="0.25">
      <c r="A16" s="94" t="s">
        <v>134</v>
      </c>
      <c r="B16" s="94">
        <v>524</v>
      </c>
      <c r="C16" s="94"/>
      <c r="D16" s="94">
        <v>525</v>
      </c>
      <c r="E16" s="94"/>
      <c r="F16" s="94">
        <v>535</v>
      </c>
      <c r="G16" s="94"/>
      <c r="H16" s="94">
        <v>566</v>
      </c>
      <c r="I16" s="94"/>
      <c r="J16" s="94">
        <v>567</v>
      </c>
      <c r="K16" s="94"/>
      <c r="L16" s="94">
        <v>526</v>
      </c>
      <c r="M16" s="94"/>
      <c r="N16" s="94">
        <v>527</v>
      </c>
      <c r="O16" s="94"/>
      <c r="P16" s="94">
        <v>528</v>
      </c>
      <c r="Q16" s="94"/>
      <c r="R16" s="94">
        <v>530</v>
      </c>
      <c r="S16" s="94"/>
      <c r="T16" s="94">
        <v>531</v>
      </c>
      <c r="U16" s="94"/>
      <c r="V16" s="94">
        <v>532</v>
      </c>
      <c r="W16" s="94"/>
      <c r="X16" s="94">
        <v>533</v>
      </c>
      <c r="Y16" s="94"/>
      <c r="Z16" s="94">
        <v>568</v>
      </c>
      <c r="AA16" s="94"/>
      <c r="AB16" s="94" t="s">
        <v>135</v>
      </c>
      <c r="AC16" s="94" t="s">
        <v>136</v>
      </c>
      <c r="AD16" s="94" t="s">
        <v>137</v>
      </c>
      <c r="AE16" s="94" t="s">
        <v>138</v>
      </c>
      <c r="AF16" s="94" t="s">
        <v>139</v>
      </c>
    </row>
    <row r="17" spans="1:32" x14ac:dyDescent="0.25">
      <c r="A17" s="94" t="s">
        <v>140</v>
      </c>
      <c r="B17" s="93" t="s">
        <v>141</v>
      </c>
      <c r="C17" s="93" t="s">
        <v>142</v>
      </c>
      <c r="D17" s="93" t="s">
        <v>141</v>
      </c>
      <c r="E17" s="93" t="s">
        <v>142</v>
      </c>
      <c r="F17" s="93" t="s">
        <v>141</v>
      </c>
      <c r="G17" s="93" t="s">
        <v>142</v>
      </c>
      <c r="H17" s="93" t="s">
        <v>141</v>
      </c>
      <c r="I17" s="93" t="s">
        <v>142</v>
      </c>
      <c r="J17" s="93" t="s">
        <v>141</v>
      </c>
      <c r="K17" s="93" t="s">
        <v>142</v>
      </c>
      <c r="L17" s="93" t="s">
        <v>141</v>
      </c>
      <c r="M17" s="93" t="s">
        <v>142</v>
      </c>
      <c r="N17" s="93" t="s">
        <v>141</v>
      </c>
      <c r="O17" s="93" t="s">
        <v>142</v>
      </c>
      <c r="P17" s="93" t="s">
        <v>141</v>
      </c>
      <c r="Q17" s="93" t="s">
        <v>142</v>
      </c>
      <c r="R17" s="93" t="s">
        <v>141</v>
      </c>
      <c r="S17" s="93" t="s">
        <v>142</v>
      </c>
      <c r="T17" s="93" t="s">
        <v>141</v>
      </c>
      <c r="U17" s="93" t="s">
        <v>142</v>
      </c>
      <c r="V17" s="93" t="s">
        <v>141</v>
      </c>
      <c r="W17" s="93" t="s">
        <v>142</v>
      </c>
      <c r="X17" s="93" t="s">
        <v>141</v>
      </c>
      <c r="Y17" s="93" t="s">
        <v>142</v>
      </c>
      <c r="Z17" s="93" t="s">
        <v>141</v>
      </c>
      <c r="AA17" s="93" t="s">
        <v>142</v>
      </c>
      <c r="AB17" s="93"/>
      <c r="AC17" s="93"/>
      <c r="AD17" s="93"/>
      <c r="AE17" s="93"/>
      <c r="AF17" s="93"/>
    </row>
    <row r="18" spans="1:32" x14ac:dyDescent="0.25">
      <c r="A18" s="94" t="s">
        <v>143</v>
      </c>
      <c r="B18" s="93">
        <v>0</v>
      </c>
      <c r="C18" s="93">
        <v>0</v>
      </c>
      <c r="D18" s="93">
        <v>1</v>
      </c>
      <c r="E18" s="93">
        <v>1.7241379310344827</v>
      </c>
      <c r="F18" s="93">
        <v>0</v>
      </c>
      <c r="G18" s="93">
        <v>0</v>
      </c>
      <c r="H18" s="93">
        <v>2</v>
      </c>
      <c r="I18" s="93">
        <v>3.125</v>
      </c>
      <c r="J18" s="93">
        <v>1</v>
      </c>
      <c r="K18" s="93">
        <v>1.6949152542372881</v>
      </c>
      <c r="L18" s="93">
        <v>0</v>
      </c>
      <c r="M18" s="93">
        <v>0</v>
      </c>
      <c r="N18" s="93">
        <v>1</v>
      </c>
      <c r="O18" s="93">
        <v>0.92592592592592582</v>
      </c>
      <c r="P18" s="93">
        <v>0</v>
      </c>
      <c r="Q18" s="93">
        <v>0</v>
      </c>
      <c r="R18" s="93">
        <v>0</v>
      </c>
      <c r="S18" s="93">
        <v>0</v>
      </c>
      <c r="T18" s="93">
        <v>1</v>
      </c>
      <c r="U18" s="93">
        <v>1.4084507042253522</v>
      </c>
      <c r="V18" s="93">
        <v>0</v>
      </c>
      <c r="W18" s="93">
        <v>0</v>
      </c>
      <c r="X18" s="93">
        <v>3</v>
      </c>
      <c r="Y18" s="93">
        <v>3.8461538461538463</v>
      </c>
      <c r="Z18" s="93">
        <v>0</v>
      </c>
      <c r="AA18" s="93">
        <v>0</v>
      </c>
      <c r="AB18" s="93">
        <v>9</v>
      </c>
      <c r="AC18" s="93">
        <v>1.308810637054354</v>
      </c>
      <c r="AD18" s="93">
        <v>1.1871047052341255</v>
      </c>
      <c r="AE18" s="93">
        <v>0.77256630953814054</v>
      </c>
      <c r="AF18" s="93">
        <v>1.2678279651510118</v>
      </c>
    </row>
    <row r="19" spans="1:32" x14ac:dyDescent="0.25">
      <c r="A19" s="94" t="s">
        <v>144</v>
      </c>
      <c r="B19" s="93">
        <v>9</v>
      </c>
      <c r="C19" s="93">
        <v>18.367346938775512</v>
      </c>
      <c r="D19" s="93">
        <v>28</v>
      </c>
      <c r="E19" s="93">
        <v>48.275862068965516</v>
      </c>
      <c r="F19" s="93">
        <v>1</v>
      </c>
      <c r="G19" s="93">
        <v>3.8461538461538463</v>
      </c>
      <c r="H19" s="93">
        <v>24</v>
      </c>
      <c r="I19" s="93">
        <v>37.5</v>
      </c>
      <c r="J19" s="93">
        <v>26</v>
      </c>
      <c r="K19" s="93">
        <v>44.067796610169488</v>
      </c>
      <c r="L19" s="93">
        <v>0</v>
      </c>
      <c r="M19" s="93">
        <v>0</v>
      </c>
      <c r="N19" s="93">
        <v>24</v>
      </c>
      <c r="O19" s="93">
        <v>22.222222222222221</v>
      </c>
      <c r="P19" s="93">
        <v>4</v>
      </c>
      <c r="Q19" s="93">
        <v>10.256410256410255</v>
      </c>
      <c r="R19" s="93">
        <v>4</v>
      </c>
      <c r="S19" s="93">
        <v>7.0175438596491224</v>
      </c>
      <c r="T19" s="93">
        <v>17</v>
      </c>
      <c r="U19" s="93">
        <v>23.943661971830984</v>
      </c>
      <c r="V19" s="93">
        <v>12</v>
      </c>
      <c r="W19" s="93">
        <v>12.76595744680851</v>
      </c>
      <c r="X19" s="93">
        <v>23</v>
      </c>
      <c r="Y19" s="93">
        <v>29.487179487179489</v>
      </c>
      <c r="Z19" s="93">
        <v>7</v>
      </c>
      <c r="AA19" s="93">
        <v>19.444444444444446</v>
      </c>
      <c r="AB19" s="93">
        <v>179</v>
      </c>
      <c r="AC19" s="93">
        <v>30.411431892812875</v>
      </c>
      <c r="AD19" s="93">
        <v>16.772930219247311</v>
      </c>
      <c r="AE19" s="93">
        <v>15.642177461068128</v>
      </c>
      <c r="AF19" s="93">
        <v>9.1835049129716673</v>
      </c>
    </row>
    <row r="20" spans="1:32" x14ac:dyDescent="0.25">
      <c r="A20" s="94" t="s">
        <v>145</v>
      </c>
      <c r="B20" s="93">
        <v>17</v>
      </c>
      <c r="C20" s="93">
        <v>34.693877551020407</v>
      </c>
      <c r="D20" s="93">
        <v>17</v>
      </c>
      <c r="E20" s="93">
        <v>29.310344827586203</v>
      </c>
      <c r="F20" s="93">
        <v>9</v>
      </c>
      <c r="G20" s="93">
        <v>34.615384615384613</v>
      </c>
      <c r="H20" s="93">
        <v>28</v>
      </c>
      <c r="I20" s="93">
        <v>43.75</v>
      </c>
      <c r="J20" s="93">
        <v>21</v>
      </c>
      <c r="K20" s="93">
        <v>35.593220338983052</v>
      </c>
      <c r="L20" s="93">
        <v>11</v>
      </c>
      <c r="M20" s="93">
        <v>23.913043478260871</v>
      </c>
      <c r="N20" s="93">
        <v>32</v>
      </c>
      <c r="O20" s="93">
        <v>29.629629629629626</v>
      </c>
      <c r="P20" s="93">
        <v>6</v>
      </c>
      <c r="Q20" s="93">
        <v>15.384615384615385</v>
      </c>
      <c r="R20" s="93">
        <v>9</v>
      </c>
      <c r="S20" s="93">
        <v>15.789473684210526</v>
      </c>
      <c r="T20" s="93">
        <v>17</v>
      </c>
      <c r="U20" s="93">
        <v>23.943661971830984</v>
      </c>
      <c r="V20" s="93">
        <v>35</v>
      </c>
      <c r="W20" s="93">
        <v>37.234042553191486</v>
      </c>
      <c r="X20" s="93">
        <v>30</v>
      </c>
      <c r="Y20" s="93">
        <v>38.461538461538467</v>
      </c>
      <c r="Z20" s="93">
        <v>6</v>
      </c>
      <c r="AA20" s="93">
        <v>16.666666666666664</v>
      </c>
      <c r="AB20" s="93">
        <v>238</v>
      </c>
      <c r="AC20" s="93">
        <v>35.592565466594856</v>
      </c>
      <c r="AD20" s="93">
        <v>4.6426836450140705</v>
      </c>
      <c r="AE20" s="93">
        <v>25.127833978742995</v>
      </c>
      <c r="AF20" s="93">
        <v>8.6690450635676495</v>
      </c>
    </row>
    <row r="21" spans="1:32" x14ac:dyDescent="0.25">
      <c r="A21" s="94" t="s">
        <v>146</v>
      </c>
      <c r="B21" s="93">
        <v>11</v>
      </c>
      <c r="C21" s="93">
        <v>22.448979591836736</v>
      </c>
      <c r="D21" s="93">
        <v>7</v>
      </c>
      <c r="E21" s="93">
        <v>12.068965517241379</v>
      </c>
      <c r="F21" s="93">
        <v>9</v>
      </c>
      <c r="G21" s="93">
        <v>34.615384615384613</v>
      </c>
      <c r="H21" s="93">
        <v>7</v>
      </c>
      <c r="I21" s="93">
        <v>10.9375</v>
      </c>
      <c r="J21" s="93">
        <v>6</v>
      </c>
      <c r="K21" s="93">
        <v>10.16949152542373</v>
      </c>
      <c r="L21" s="93">
        <v>14</v>
      </c>
      <c r="M21" s="93">
        <v>30.434782608695656</v>
      </c>
      <c r="N21" s="93">
        <v>22</v>
      </c>
      <c r="O21" s="93">
        <v>20.37037037037037</v>
      </c>
      <c r="P21" s="93">
        <v>8</v>
      </c>
      <c r="Q21" s="93">
        <v>20.512820512820511</v>
      </c>
      <c r="R21" s="93">
        <v>12</v>
      </c>
      <c r="S21" s="93">
        <v>21.052631578947366</v>
      </c>
      <c r="T21" s="93">
        <v>12</v>
      </c>
      <c r="U21" s="93">
        <v>16.901408450704224</v>
      </c>
      <c r="V21" s="93">
        <v>18</v>
      </c>
      <c r="W21" s="93">
        <v>19.148936170212767</v>
      </c>
      <c r="X21" s="93">
        <v>16</v>
      </c>
      <c r="Y21" s="93">
        <v>20.512820512820511</v>
      </c>
      <c r="Z21" s="93">
        <v>13</v>
      </c>
      <c r="AA21" s="93">
        <v>36.111111111111107</v>
      </c>
      <c r="AB21" s="93">
        <v>155</v>
      </c>
      <c r="AC21" s="93">
        <v>18.048064249977291</v>
      </c>
      <c r="AD21" s="93">
        <v>9.4045288422248223</v>
      </c>
      <c r="AE21" s="93">
        <v>23.130610164460318</v>
      </c>
      <c r="AF21" s="93">
        <v>6.1455632954946537</v>
      </c>
    </row>
    <row r="22" spans="1:32" x14ac:dyDescent="0.25">
      <c r="A22" s="94" t="s">
        <v>147</v>
      </c>
      <c r="B22" s="93">
        <v>5</v>
      </c>
      <c r="C22" s="93">
        <v>10.204081632653061</v>
      </c>
      <c r="D22" s="93">
        <v>5</v>
      </c>
      <c r="E22" s="93">
        <v>8.6206896551724146</v>
      </c>
      <c r="F22" s="93">
        <v>6</v>
      </c>
      <c r="G22" s="93">
        <v>23.076923076923077</v>
      </c>
      <c r="H22" s="93">
        <v>1</v>
      </c>
      <c r="I22" s="93">
        <v>1.5625</v>
      </c>
      <c r="J22" s="93">
        <v>2</v>
      </c>
      <c r="K22" s="93">
        <v>3.3898305084745761</v>
      </c>
      <c r="L22" s="93">
        <v>13</v>
      </c>
      <c r="M22" s="93">
        <v>28.260869565217391</v>
      </c>
      <c r="N22" s="93">
        <v>10</v>
      </c>
      <c r="O22" s="93">
        <v>9.2592592592592595</v>
      </c>
      <c r="P22" s="93">
        <v>11</v>
      </c>
      <c r="Q22" s="93">
        <v>28.205128205128204</v>
      </c>
      <c r="R22" s="93">
        <v>12</v>
      </c>
      <c r="S22" s="93">
        <v>21.052631578947366</v>
      </c>
      <c r="T22" s="93">
        <v>7</v>
      </c>
      <c r="U22" s="93">
        <v>9.8591549295774641</v>
      </c>
      <c r="V22" s="93">
        <v>16</v>
      </c>
      <c r="W22" s="93">
        <v>17.021276595744681</v>
      </c>
      <c r="X22" s="93">
        <v>3</v>
      </c>
      <c r="Y22" s="93">
        <v>3.8461538461538463</v>
      </c>
      <c r="Z22" s="93">
        <v>5</v>
      </c>
      <c r="AA22" s="93">
        <v>13.888888888888889</v>
      </c>
      <c r="AB22" s="93">
        <v>96</v>
      </c>
      <c r="AC22" s="93">
        <v>9.3708049746446243</v>
      </c>
      <c r="AD22" s="93">
        <v>7.5611689381593887</v>
      </c>
      <c r="AE22" s="93">
        <v>16.424170358614639</v>
      </c>
      <c r="AF22" s="93">
        <v>8.3647111066304607</v>
      </c>
    </row>
    <row r="23" spans="1:32" x14ac:dyDescent="0.25">
      <c r="A23" s="94" t="s">
        <v>148</v>
      </c>
      <c r="B23" s="93">
        <v>2</v>
      </c>
      <c r="C23" s="93">
        <v>4.0816326530612246</v>
      </c>
      <c r="D23" s="93">
        <v>0</v>
      </c>
      <c r="E23" s="93">
        <v>0</v>
      </c>
      <c r="F23" s="93">
        <v>1</v>
      </c>
      <c r="G23" s="93">
        <v>3.8461538461538463</v>
      </c>
      <c r="H23" s="93">
        <v>1</v>
      </c>
      <c r="I23" s="93">
        <v>1.5625</v>
      </c>
      <c r="J23" s="93">
        <v>3</v>
      </c>
      <c r="K23" s="93">
        <v>5.0847457627118651</v>
      </c>
      <c r="L23" s="93">
        <v>5</v>
      </c>
      <c r="M23" s="93">
        <v>10.869565217391305</v>
      </c>
      <c r="N23" s="93">
        <v>8</v>
      </c>
      <c r="O23" s="93">
        <v>7.4074074074074066</v>
      </c>
      <c r="P23" s="93">
        <v>2</v>
      </c>
      <c r="Q23" s="93">
        <v>5.1282051282051277</v>
      </c>
      <c r="R23" s="93">
        <v>6</v>
      </c>
      <c r="S23" s="93">
        <v>10.526315789473683</v>
      </c>
      <c r="T23" s="93">
        <v>6</v>
      </c>
      <c r="U23" s="93">
        <v>8.4507042253521121</v>
      </c>
      <c r="V23" s="93">
        <v>6</v>
      </c>
      <c r="W23" s="93">
        <v>6.3829787234042552</v>
      </c>
      <c r="X23" s="93">
        <v>2</v>
      </c>
      <c r="Y23" s="93">
        <v>2.5641025641025639</v>
      </c>
      <c r="Z23" s="93">
        <v>4</v>
      </c>
      <c r="AA23" s="93">
        <v>11.111111111111111</v>
      </c>
      <c r="AB23" s="93">
        <v>46</v>
      </c>
      <c r="AC23" s="93">
        <v>2.9150064523853869</v>
      </c>
      <c r="AD23" s="93">
        <v>1.8580827299662248</v>
      </c>
      <c r="AE23" s="93">
        <v>7.8050487708059446</v>
      </c>
      <c r="AF23" s="93">
        <v>2.8494930536927048</v>
      </c>
    </row>
    <row r="24" spans="1:32" x14ac:dyDescent="0.25">
      <c r="A24" s="94" t="s">
        <v>149</v>
      </c>
      <c r="B24" s="93">
        <v>4</v>
      </c>
      <c r="C24" s="93">
        <v>8.1632653061224492</v>
      </c>
      <c r="D24" s="93">
        <v>0</v>
      </c>
      <c r="E24" s="93">
        <v>0</v>
      </c>
      <c r="F24" s="93">
        <v>0</v>
      </c>
      <c r="G24" s="93">
        <v>0</v>
      </c>
      <c r="H24" s="93">
        <v>1</v>
      </c>
      <c r="I24" s="93">
        <v>1.5625</v>
      </c>
      <c r="J24" s="93">
        <v>0</v>
      </c>
      <c r="K24" s="93">
        <v>0</v>
      </c>
      <c r="L24" s="93">
        <v>1</v>
      </c>
      <c r="M24" s="93">
        <v>2.1739130434782608</v>
      </c>
      <c r="N24" s="93">
        <v>3</v>
      </c>
      <c r="O24" s="93">
        <v>2.7777777777777777</v>
      </c>
      <c r="P24" s="93">
        <v>4</v>
      </c>
      <c r="Q24" s="93">
        <v>10.256410256410255</v>
      </c>
      <c r="R24" s="93">
        <v>6</v>
      </c>
      <c r="S24" s="93">
        <v>10.526315789473683</v>
      </c>
      <c r="T24" s="93">
        <v>1</v>
      </c>
      <c r="U24" s="93">
        <v>1.4084507042253522</v>
      </c>
      <c r="V24" s="93">
        <v>1</v>
      </c>
      <c r="W24" s="93">
        <v>1.0638297872340425</v>
      </c>
      <c r="X24" s="93">
        <v>1</v>
      </c>
      <c r="Y24" s="93">
        <v>1.2820512820512819</v>
      </c>
      <c r="Z24" s="93">
        <v>0</v>
      </c>
      <c r="AA24" s="93">
        <v>0</v>
      </c>
      <c r="AB24" s="93">
        <v>22</v>
      </c>
      <c r="AC24" s="93">
        <v>1.9451530612244898</v>
      </c>
      <c r="AD24" s="93">
        <v>3.1674028651305921</v>
      </c>
      <c r="AE24" s="93">
        <v>3.6860935800813315</v>
      </c>
      <c r="AF24" s="93">
        <v>3.9449343846595788</v>
      </c>
    </row>
    <row r="25" spans="1:32" x14ac:dyDescent="0.25">
      <c r="A25" s="94" t="s">
        <v>150</v>
      </c>
      <c r="B25" s="93">
        <v>1</v>
      </c>
      <c r="C25" s="93">
        <v>2.0408163265306123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2</v>
      </c>
      <c r="M25" s="93">
        <v>4.3478260869565215</v>
      </c>
      <c r="N25" s="93">
        <v>8</v>
      </c>
      <c r="O25" s="93">
        <v>7.4074074074074066</v>
      </c>
      <c r="P25" s="93">
        <v>4</v>
      </c>
      <c r="Q25" s="93">
        <v>10.256410256410255</v>
      </c>
      <c r="R25" s="93">
        <v>8</v>
      </c>
      <c r="S25" s="93">
        <v>14.035087719298245</v>
      </c>
      <c r="T25" s="93">
        <v>10</v>
      </c>
      <c r="U25" s="93">
        <v>14.084507042253522</v>
      </c>
      <c r="V25" s="93">
        <v>6</v>
      </c>
      <c r="W25" s="93">
        <v>6.3829787234042552</v>
      </c>
      <c r="X25" s="93">
        <v>0</v>
      </c>
      <c r="Y25" s="93">
        <v>0</v>
      </c>
      <c r="Z25" s="93">
        <v>1</v>
      </c>
      <c r="AA25" s="93">
        <v>2.7777777777777777</v>
      </c>
      <c r="AB25" s="93">
        <v>40</v>
      </c>
      <c r="AC25" s="93">
        <v>0.40816326530612246</v>
      </c>
      <c r="AD25" s="93">
        <v>0.81632653061224492</v>
      </c>
      <c r="AE25" s="93">
        <v>7.4114993766884982</v>
      </c>
      <c r="AF25" s="93">
        <v>4.7872243539724071</v>
      </c>
    </row>
    <row r="26" spans="1:32" x14ac:dyDescent="0.25">
      <c r="A26" s="94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</row>
    <row r="27" spans="1:32" x14ac:dyDescent="0.25">
      <c r="A27" s="94" t="s">
        <v>151</v>
      </c>
      <c r="B27" s="93">
        <v>49</v>
      </c>
      <c r="C27" s="93">
        <v>100</v>
      </c>
      <c r="D27" s="93">
        <v>58</v>
      </c>
      <c r="E27" s="93">
        <v>100</v>
      </c>
      <c r="F27" s="93">
        <v>26</v>
      </c>
      <c r="G27" s="93">
        <v>99.999999999999986</v>
      </c>
      <c r="H27" s="93">
        <v>64</v>
      </c>
      <c r="I27" s="93">
        <v>100</v>
      </c>
      <c r="J27" s="93">
        <v>59</v>
      </c>
      <c r="K27" s="93">
        <v>100</v>
      </c>
      <c r="L27" s="93">
        <v>46</v>
      </c>
      <c r="M27" s="93">
        <v>100</v>
      </c>
      <c r="N27" s="93">
        <v>108</v>
      </c>
      <c r="O27" s="93">
        <v>99.999999999999972</v>
      </c>
      <c r="P27" s="93">
        <v>39</v>
      </c>
      <c r="Q27" s="93">
        <v>100</v>
      </c>
      <c r="R27" s="93">
        <v>57</v>
      </c>
      <c r="S27" s="93">
        <v>100</v>
      </c>
      <c r="T27" s="93">
        <v>71</v>
      </c>
      <c r="U27" s="93">
        <v>100.00000000000001</v>
      </c>
      <c r="V27" s="93">
        <v>94</v>
      </c>
      <c r="W27" s="93">
        <v>99.999999999999986</v>
      </c>
      <c r="X27" s="93">
        <v>78</v>
      </c>
      <c r="Y27" s="93">
        <v>100</v>
      </c>
      <c r="Z27" s="93">
        <v>36</v>
      </c>
      <c r="AA27" s="93">
        <v>100</v>
      </c>
      <c r="AB27" s="93">
        <v>785</v>
      </c>
      <c r="AC27" s="93">
        <v>100</v>
      </c>
      <c r="AD27" s="93"/>
      <c r="AE27" s="93">
        <v>100</v>
      </c>
      <c r="AF27" s="93"/>
    </row>
    <row r="29" spans="1:32" x14ac:dyDescent="0.25">
      <c r="A29" s="95" t="s">
        <v>153</v>
      </c>
    </row>
    <row r="30" spans="1:32" s="28" customFormat="1" x14ac:dyDescent="0.25">
      <c r="A30" s="94" t="s">
        <v>134</v>
      </c>
      <c r="B30" s="96">
        <v>1924</v>
      </c>
      <c r="C30" s="96"/>
      <c r="D30" s="96">
        <v>1926</v>
      </c>
      <c r="E30" s="96"/>
      <c r="F30" s="96">
        <v>1962</v>
      </c>
      <c r="G30" s="96"/>
      <c r="H30" s="96">
        <v>1964</v>
      </c>
      <c r="I30" s="96"/>
      <c r="J30" s="96">
        <v>1966</v>
      </c>
      <c r="K30" s="96"/>
      <c r="L30" s="96">
        <v>1973</v>
      </c>
      <c r="M30" s="96"/>
      <c r="N30" s="96">
        <v>1925</v>
      </c>
      <c r="O30" s="96"/>
      <c r="P30" s="96">
        <v>1927</v>
      </c>
      <c r="Q30" s="96"/>
      <c r="R30" s="96">
        <v>1963</v>
      </c>
      <c r="S30" s="96"/>
      <c r="T30" s="96">
        <v>1970</v>
      </c>
      <c r="U30" s="96"/>
      <c r="V30" s="96">
        <v>1971</v>
      </c>
      <c r="W30" s="96"/>
      <c r="X30" s="96">
        <v>1972</v>
      </c>
      <c r="Y30" s="96"/>
      <c r="Z30" s="96" t="s">
        <v>135</v>
      </c>
      <c r="AA30" s="96" t="s">
        <v>136</v>
      </c>
      <c r="AB30" s="96" t="s">
        <v>137</v>
      </c>
      <c r="AC30" s="96" t="s">
        <v>138</v>
      </c>
      <c r="AD30" s="96" t="s">
        <v>139</v>
      </c>
    </row>
    <row r="31" spans="1:32" x14ac:dyDescent="0.25">
      <c r="A31" s="94" t="s">
        <v>140</v>
      </c>
      <c r="B31" s="92" t="s">
        <v>141</v>
      </c>
      <c r="C31" s="92" t="s">
        <v>142</v>
      </c>
      <c r="D31" s="92" t="s">
        <v>141</v>
      </c>
      <c r="E31" s="92" t="s">
        <v>142</v>
      </c>
      <c r="F31" s="92" t="s">
        <v>141</v>
      </c>
      <c r="G31" s="92" t="s">
        <v>142</v>
      </c>
      <c r="H31" s="92" t="s">
        <v>141</v>
      </c>
      <c r="I31" s="92" t="s">
        <v>142</v>
      </c>
      <c r="J31" s="92" t="s">
        <v>141</v>
      </c>
      <c r="K31" s="92" t="s">
        <v>142</v>
      </c>
      <c r="L31" s="92" t="s">
        <v>141</v>
      </c>
      <c r="M31" s="92" t="s">
        <v>142</v>
      </c>
      <c r="N31" s="92" t="s">
        <v>141</v>
      </c>
      <c r="O31" s="92" t="s">
        <v>142</v>
      </c>
      <c r="P31" s="92" t="s">
        <v>141</v>
      </c>
      <c r="Q31" s="92" t="s">
        <v>142</v>
      </c>
      <c r="R31" s="92" t="s">
        <v>141</v>
      </c>
      <c r="S31" s="92" t="s">
        <v>142</v>
      </c>
      <c r="T31" s="92" t="s">
        <v>141</v>
      </c>
      <c r="U31" s="92" t="s">
        <v>142</v>
      </c>
      <c r="V31" s="92" t="s">
        <v>141</v>
      </c>
      <c r="W31" s="92" t="s">
        <v>142</v>
      </c>
      <c r="X31" s="92" t="s">
        <v>141</v>
      </c>
      <c r="Y31" s="92" t="s">
        <v>142</v>
      </c>
      <c r="Z31" s="92"/>
      <c r="AA31" s="92"/>
      <c r="AB31" s="92"/>
      <c r="AC31" s="92"/>
      <c r="AD31" s="92"/>
    </row>
    <row r="32" spans="1:32" x14ac:dyDescent="0.25">
      <c r="A32" s="94" t="s">
        <v>143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</row>
    <row r="33" spans="1:30" x14ac:dyDescent="0.25">
      <c r="A33" s="94" t="s">
        <v>144</v>
      </c>
      <c r="B33" s="92">
        <v>6</v>
      </c>
      <c r="C33" s="92">
        <v>23.076923076923077</v>
      </c>
      <c r="D33" s="92">
        <v>5</v>
      </c>
      <c r="E33" s="92">
        <v>15.151515151515152</v>
      </c>
      <c r="F33" s="92">
        <v>16</v>
      </c>
      <c r="G33" s="92">
        <v>32.653061224489797</v>
      </c>
      <c r="H33" s="92">
        <v>2</v>
      </c>
      <c r="I33" s="92">
        <v>4.4444444444444446</v>
      </c>
      <c r="J33" s="92">
        <v>2</v>
      </c>
      <c r="K33" s="92">
        <v>4.4444444444444446</v>
      </c>
      <c r="L33" s="92">
        <v>2</v>
      </c>
      <c r="M33" s="92">
        <v>4.1666666666666661</v>
      </c>
      <c r="N33" s="92">
        <v>1</v>
      </c>
      <c r="O33" s="92">
        <v>1.7543859649122806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1</v>
      </c>
      <c r="W33" s="92">
        <v>1.4705882352941175</v>
      </c>
      <c r="X33" s="92">
        <v>1</v>
      </c>
      <c r="Y33" s="92">
        <v>2</v>
      </c>
      <c r="Z33" s="92">
        <v>36</v>
      </c>
      <c r="AA33" s="92">
        <v>13.989509168080597</v>
      </c>
      <c r="AB33" s="92">
        <v>10.885497085440855</v>
      </c>
      <c r="AC33" s="92">
        <v>0.8708290333677331</v>
      </c>
      <c r="AD33" s="92">
        <v>0.88416067916881658</v>
      </c>
    </row>
    <row r="34" spans="1:30" x14ac:dyDescent="0.25">
      <c r="A34" s="94" t="s">
        <v>145</v>
      </c>
      <c r="B34" s="92">
        <v>12</v>
      </c>
      <c r="C34" s="92">
        <v>46.153846153846153</v>
      </c>
      <c r="D34" s="92">
        <v>12</v>
      </c>
      <c r="E34" s="92">
        <v>36.363636363636367</v>
      </c>
      <c r="F34" s="92">
        <v>20</v>
      </c>
      <c r="G34" s="92">
        <v>40.816326530612244</v>
      </c>
      <c r="H34" s="92">
        <v>10</v>
      </c>
      <c r="I34" s="92">
        <v>22.222222222222221</v>
      </c>
      <c r="J34" s="92">
        <v>10</v>
      </c>
      <c r="K34" s="92">
        <v>22.222222222222221</v>
      </c>
      <c r="L34" s="92">
        <v>12</v>
      </c>
      <c r="M34" s="92">
        <v>25</v>
      </c>
      <c r="N34" s="92">
        <v>5</v>
      </c>
      <c r="O34" s="92">
        <v>8.7719298245614024</v>
      </c>
      <c r="P34" s="92">
        <v>2</v>
      </c>
      <c r="Q34" s="92">
        <v>6.8965517241379306</v>
      </c>
      <c r="R34" s="92">
        <v>4</v>
      </c>
      <c r="S34" s="92">
        <v>7.4074074074074066</v>
      </c>
      <c r="T34" s="92">
        <v>3</v>
      </c>
      <c r="U34" s="92">
        <v>8.5714285714285712</v>
      </c>
      <c r="V34" s="92">
        <v>7</v>
      </c>
      <c r="W34" s="92">
        <v>10.294117647058822</v>
      </c>
      <c r="X34" s="92">
        <v>6</v>
      </c>
      <c r="Y34" s="92">
        <v>12</v>
      </c>
      <c r="Z34" s="92">
        <v>103</v>
      </c>
      <c r="AA34" s="92">
        <v>32.129708915423201</v>
      </c>
      <c r="AB34" s="92">
        <v>9.4622867821150898</v>
      </c>
      <c r="AC34" s="92">
        <v>8.9902391957656889</v>
      </c>
      <c r="AD34" s="92">
        <v>1.7258188459469312</v>
      </c>
    </row>
    <row r="35" spans="1:30" x14ac:dyDescent="0.25">
      <c r="A35" s="94" t="s">
        <v>146</v>
      </c>
      <c r="B35" s="92">
        <v>5</v>
      </c>
      <c r="C35" s="92">
        <v>19.230769230769234</v>
      </c>
      <c r="D35" s="92">
        <v>7</v>
      </c>
      <c r="E35" s="92">
        <v>21.212121212121211</v>
      </c>
      <c r="F35" s="92">
        <v>4</v>
      </c>
      <c r="G35" s="92">
        <v>8.1632653061224492</v>
      </c>
      <c r="H35" s="92">
        <v>14</v>
      </c>
      <c r="I35" s="92">
        <v>31.111111111111111</v>
      </c>
      <c r="J35" s="92">
        <v>14</v>
      </c>
      <c r="K35" s="92">
        <v>31.111111111111111</v>
      </c>
      <c r="L35" s="92">
        <v>17</v>
      </c>
      <c r="M35" s="92">
        <v>35.416666666666671</v>
      </c>
      <c r="N35" s="92">
        <v>17</v>
      </c>
      <c r="O35" s="92">
        <v>29.82456140350877</v>
      </c>
      <c r="P35" s="92">
        <v>3</v>
      </c>
      <c r="Q35" s="92">
        <v>10.344827586206897</v>
      </c>
      <c r="R35" s="92">
        <v>9</v>
      </c>
      <c r="S35" s="92">
        <v>16.666666666666664</v>
      </c>
      <c r="T35" s="92">
        <v>14</v>
      </c>
      <c r="U35" s="92">
        <v>40</v>
      </c>
      <c r="V35" s="92">
        <v>18</v>
      </c>
      <c r="W35" s="92">
        <v>26.47058823529412</v>
      </c>
      <c r="X35" s="92">
        <v>6</v>
      </c>
      <c r="Y35" s="92">
        <v>12</v>
      </c>
      <c r="Z35" s="92">
        <v>128</v>
      </c>
      <c r="AA35" s="92">
        <v>24.374174106316968</v>
      </c>
      <c r="AB35" s="92">
        <v>9.2372077193835302</v>
      </c>
      <c r="AC35" s="92">
        <v>22.55110731527941</v>
      </c>
      <c r="AD35" s="92">
        <v>10.548894832546759</v>
      </c>
    </row>
    <row r="36" spans="1:30" x14ac:dyDescent="0.25">
      <c r="A36" s="94" t="s">
        <v>147</v>
      </c>
      <c r="B36" s="92">
        <v>2</v>
      </c>
      <c r="C36" s="92">
        <v>7.6923076923076925</v>
      </c>
      <c r="D36" s="92">
        <v>7</v>
      </c>
      <c r="E36" s="92">
        <v>21.212121212121211</v>
      </c>
      <c r="F36" s="92">
        <v>2</v>
      </c>
      <c r="G36" s="92">
        <v>4.0816326530612246</v>
      </c>
      <c r="H36" s="92">
        <v>9</v>
      </c>
      <c r="I36" s="92">
        <v>20</v>
      </c>
      <c r="J36" s="92">
        <v>9</v>
      </c>
      <c r="K36" s="92">
        <v>20</v>
      </c>
      <c r="L36" s="92">
        <v>3</v>
      </c>
      <c r="M36" s="92">
        <v>6.25</v>
      </c>
      <c r="N36" s="92">
        <v>15</v>
      </c>
      <c r="O36" s="92">
        <v>26.315789473684209</v>
      </c>
      <c r="P36" s="92">
        <v>4</v>
      </c>
      <c r="Q36" s="92">
        <v>13.793103448275861</v>
      </c>
      <c r="R36" s="92">
        <v>10</v>
      </c>
      <c r="S36" s="92">
        <v>18.518518518518519</v>
      </c>
      <c r="T36" s="92">
        <v>7</v>
      </c>
      <c r="U36" s="92">
        <v>20</v>
      </c>
      <c r="V36" s="92">
        <v>9</v>
      </c>
      <c r="W36" s="92">
        <v>13.23529411764706</v>
      </c>
      <c r="X36" s="92">
        <v>9</v>
      </c>
      <c r="Y36" s="92">
        <v>18</v>
      </c>
      <c r="Z36" s="92">
        <v>86</v>
      </c>
      <c r="AA36" s="92">
        <v>13.206010259581689</v>
      </c>
      <c r="AB36" s="92">
        <v>7.2853239141936728</v>
      </c>
      <c r="AC36" s="92">
        <v>18.310450926354275</v>
      </c>
      <c r="AD36" s="92">
        <v>4.3444090142940297</v>
      </c>
    </row>
    <row r="37" spans="1:30" x14ac:dyDescent="0.25">
      <c r="A37" s="94" t="s">
        <v>148</v>
      </c>
      <c r="B37" s="92">
        <v>1</v>
      </c>
      <c r="C37" s="92">
        <v>3.8461538461538463</v>
      </c>
      <c r="D37" s="92">
        <v>1</v>
      </c>
      <c r="E37" s="92">
        <v>3.0303030303030303</v>
      </c>
      <c r="F37" s="92">
        <v>6</v>
      </c>
      <c r="G37" s="92">
        <v>12.244897959183673</v>
      </c>
      <c r="H37" s="92">
        <v>5</v>
      </c>
      <c r="I37" s="92">
        <v>11.111111111111111</v>
      </c>
      <c r="J37" s="92">
        <v>5</v>
      </c>
      <c r="K37" s="92">
        <v>11.111111111111111</v>
      </c>
      <c r="L37" s="92">
        <v>3</v>
      </c>
      <c r="M37" s="92">
        <v>6.25</v>
      </c>
      <c r="N37" s="92">
        <v>9</v>
      </c>
      <c r="O37" s="92">
        <v>15.789473684210526</v>
      </c>
      <c r="P37" s="92">
        <v>1</v>
      </c>
      <c r="Q37" s="92">
        <v>3.4482758620689653</v>
      </c>
      <c r="R37" s="92">
        <v>11</v>
      </c>
      <c r="S37" s="92">
        <v>20.37037037037037</v>
      </c>
      <c r="T37" s="92">
        <v>3</v>
      </c>
      <c r="U37" s="92">
        <v>8.5714285714285712</v>
      </c>
      <c r="V37" s="92">
        <v>9</v>
      </c>
      <c r="W37" s="92">
        <v>13.23529411764706</v>
      </c>
      <c r="X37" s="92">
        <v>11</v>
      </c>
      <c r="Y37" s="92">
        <v>22</v>
      </c>
      <c r="Z37" s="92">
        <v>65</v>
      </c>
      <c r="AA37" s="92">
        <v>7.9322628429771287</v>
      </c>
      <c r="AB37" s="92">
        <v>3.7050523901160557</v>
      </c>
      <c r="AC37" s="92">
        <v>13.902473767620913</v>
      </c>
      <c r="AD37" s="92">
        <v>6.4435990415652835</v>
      </c>
    </row>
    <row r="38" spans="1:30" x14ac:dyDescent="0.25">
      <c r="A38" s="94" t="s">
        <v>149</v>
      </c>
      <c r="B38" s="92">
        <v>0</v>
      </c>
      <c r="C38" s="92">
        <v>0</v>
      </c>
      <c r="D38" s="92">
        <v>1</v>
      </c>
      <c r="E38" s="92">
        <v>3.0303030303030303</v>
      </c>
      <c r="F38" s="92">
        <v>1</v>
      </c>
      <c r="G38" s="92">
        <v>2.0408163265306123</v>
      </c>
      <c r="H38" s="92">
        <v>4</v>
      </c>
      <c r="I38" s="92">
        <v>8.8888888888888893</v>
      </c>
      <c r="J38" s="92">
        <v>4</v>
      </c>
      <c r="K38" s="92">
        <v>8.8888888888888893</v>
      </c>
      <c r="L38" s="92">
        <v>2</v>
      </c>
      <c r="M38" s="92">
        <v>4.1666666666666661</v>
      </c>
      <c r="N38" s="92">
        <v>3</v>
      </c>
      <c r="O38" s="92">
        <v>5.2631578947368416</v>
      </c>
      <c r="P38" s="92">
        <v>3</v>
      </c>
      <c r="Q38" s="92">
        <v>10.344827586206897</v>
      </c>
      <c r="R38" s="92">
        <v>9</v>
      </c>
      <c r="S38" s="92">
        <v>16.666666666666664</v>
      </c>
      <c r="T38" s="92">
        <v>4</v>
      </c>
      <c r="U38" s="92">
        <v>11.428571428571429</v>
      </c>
      <c r="V38" s="92">
        <v>7</v>
      </c>
      <c r="W38" s="92">
        <v>10.294117647058822</v>
      </c>
      <c r="X38" s="92">
        <v>5</v>
      </c>
      <c r="Y38" s="92">
        <v>10</v>
      </c>
      <c r="Z38" s="92">
        <v>43</v>
      </c>
      <c r="AA38" s="92">
        <v>4.5025939668796804</v>
      </c>
      <c r="AB38" s="92">
        <v>3.3439835431150495</v>
      </c>
      <c r="AC38" s="92">
        <v>10.666223537206776</v>
      </c>
      <c r="AD38" s="92">
        <v>3.3282934152134649</v>
      </c>
    </row>
    <row r="39" spans="1:30" x14ac:dyDescent="0.25">
      <c r="A39" s="94" t="s">
        <v>150</v>
      </c>
      <c r="B39" s="92">
        <v>0</v>
      </c>
      <c r="C39" s="92">
        <v>0</v>
      </c>
      <c r="D39" s="92">
        <v>0</v>
      </c>
      <c r="E39" s="92">
        <v>0</v>
      </c>
      <c r="F39" s="92">
        <v>0</v>
      </c>
      <c r="G39" s="92">
        <v>0</v>
      </c>
      <c r="H39" s="92">
        <v>1</v>
      </c>
      <c r="I39" s="92">
        <v>2.2222222222222223</v>
      </c>
      <c r="J39" s="92">
        <v>1</v>
      </c>
      <c r="K39" s="92">
        <v>2.2222222222222223</v>
      </c>
      <c r="L39" s="92">
        <v>9</v>
      </c>
      <c r="M39" s="92">
        <v>18.75</v>
      </c>
      <c r="N39" s="92">
        <v>7</v>
      </c>
      <c r="O39" s="92">
        <v>12.280701754385964</v>
      </c>
      <c r="P39" s="92">
        <v>16</v>
      </c>
      <c r="Q39" s="92">
        <v>55.172413793103445</v>
      </c>
      <c r="R39" s="92">
        <v>11</v>
      </c>
      <c r="S39" s="92">
        <v>20.37037037037037</v>
      </c>
      <c r="T39" s="92">
        <v>4</v>
      </c>
      <c r="U39" s="92">
        <v>11.428571428571429</v>
      </c>
      <c r="V39" s="92">
        <v>17</v>
      </c>
      <c r="W39" s="92">
        <v>25</v>
      </c>
      <c r="X39" s="92">
        <v>12</v>
      </c>
      <c r="Y39" s="92">
        <v>24</v>
      </c>
      <c r="Z39" s="92">
        <v>78</v>
      </c>
      <c r="AA39" s="92">
        <v>3.8657407407407405</v>
      </c>
      <c r="AB39" s="92">
        <v>6.7302220661993504</v>
      </c>
      <c r="AC39" s="92">
        <v>24.708676224405199</v>
      </c>
      <c r="AD39" s="92">
        <v>14.596021311112553</v>
      </c>
    </row>
    <row r="40" spans="1:30" x14ac:dyDescent="0.25">
      <c r="A40" s="94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</row>
    <row r="41" spans="1:30" x14ac:dyDescent="0.25">
      <c r="A41" s="94" t="s">
        <v>151</v>
      </c>
      <c r="B41" s="92">
        <v>26</v>
      </c>
      <c r="C41" s="92">
        <v>99.999999999999986</v>
      </c>
      <c r="D41" s="92">
        <v>33</v>
      </c>
      <c r="E41" s="92">
        <v>100</v>
      </c>
      <c r="F41" s="92">
        <v>49</v>
      </c>
      <c r="G41" s="92">
        <v>100.00000000000001</v>
      </c>
      <c r="H41" s="92">
        <v>45</v>
      </c>
      <c r="I41" s="92">
        <v>100</v>
      </c>
      <c r="J41" s="92">
        <v>45</v>
      </c>
      <c r="K41" s="92">
        <v>100</v>
      </c>
      <c r="L41" s="92">
        <v>48</v>
      </c>
      <c r="M41" s="92">
        <v>100.00000000000001</v>
      </c>
      <c r="N41" s="92">
        <v>57</v>
      </c>
      <c r="O41" s="92">
        <v>99.999999999999972</v>
      </c>
      <c r="P41" s="92">
        <v>29</v>
      </c>
      <c r="Q41" s="92">
        <v>100</v>
      </c>
      <c r="R41" s="92">
        <v>54</v>
      </c>
      <c r="S41" s="92">
        <v>99.999999999999986</v>
      </c>
      <c r="T41" s="92">
        <v>35</v>
      </c>
      <c r="U41" s="92">
        <v>100</v>
      </c>
      <c r="V41" s="92">
        <v>68</v>
      </c>
      <c r="W41" s="92">
        <v>100</v>
      </c>
      <c r="X41" s="92">
        <v>50</v>
      </c>
      <c r="Y41" s="92">
        <v>100</v>
      </c>
      <c r="Z41" s="92">
        <v>539</v>
      </c>
      <c r="AA41" s="92">
        <v>100</v>
      </c>
      <c r="AB41" s="92"/>
      <c r="AC41" s="92">
        <v>100</v>
      </c>
      <c r="AD41" s="9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B19" sqref="B19"/>
    </sheetView>
  </sheetViews>
  <sheetFormatPr defaultColWidth="8.7109375" defaultRowHeight="15" x14ac:dyDescent="0.25"/>
  <cols>
    <col min="1" max="1" width="29.42578125" style="139" customWidth="1"/>
    <col min="2" max="2" width="16.140625" style="142" customWidth="1"/>
    <col min="3" max="3" width="17.85546875" style="142" customWidth="1"/>
    <col min="4" max="8" width="8.7109375" style="143"/>
    <col min="9" max="9" width="38.140625" style="143" customWidth="1"/>
    <col min="10" max="10" width="18" style="143" customWidth="1"/>
    <col min="11" max="11" width="12.140625" style="143" customWidth="1"/>
    <col min="12" max="16384" width="8.7109375" style="125"/>
  </cols>
  <sheetData>
    <row r="1" spans="1:11" x14ac:dyDescent="0.25">
      <c r="A1" s="155" t="s">
        <v>163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15.75" thickBot="1" x14ac:dyDescent="0.3">
      <c r="A2" s="126" t="s">
        <v>1</v>
      </c>
      <c r="B2" s="126" t="s">
        <v>164</v>
      </c>
      <c r="C2" s="127" t="s">
        <v>165</v>
      </c>
      <c r="D2" s="156" t="s">
        <v>166</v>
      </c>
      <c r="E2" s="156"/>
      <c r="F2" s="156"/>
      <c r="G2" s="156"/>
      <c r="H2" s="157"/>
      <c r="I2" s="128" t="s">
        <v>167</v>
      </c>
      <c r="J2" s="129" t="s">
        <v>168</v>
      </c>
      <c r="K2" s="130" t="s">
        <v>169</v>
      </c>
    </row>
    <row r="3" spans="1:11" x14ac:dyDescent="0.25">
      <c r="A3" s="148" t="s">
        <v>174</v>
      </c>
      <c r="B3" s="151" t="s">
        <v>170</v>
      </c>
      <c r="C3" s="131" t="s">
        <v>171</v>
      </c>
      <c r="D3" s="133">
        <v>67.600471546458039</v>
      </c>
      <c r="E3" s="132">
        <v>73.087550270520495</v>
      </c>
      <c r="F3" s="132">
        <v>73.522887678967535</v>
      </c>
      <c r="G3" s="132">
        <v>72.976897689768975</v>
      </c>
      <c r="H3" s="132">
        <v>70.359848484848484</v>
      </c>
      <c r="I3" s="134">
        <f t="shared" ref="I3:I6" si="0">AVERAGE(D3:H3)</f>
        <v>71.509531134112706</v>
      </c>
      <c r="J3" s="132">
        <f t="shared" ref="J3:J6" si="1">_xlfn.STDEV.P(D3:H3)</f>
        <v>2.2494190642960055</v>
      </c>
      <c r="K3" s="152">
        <f>_xlfn.T.TEST(D3:H3,D4:H4,2,3)</f>
        <v>0.27634183352024566</v>
      </c>
    </row>
    <row r="4" spans="1:11" x14ac:dyDescent="0.25">
      <c r="A4" s="149"/>
      <c r="B4" s="151"/>
      <c r="C4" s="131" t="s">
        <v>172</v>
      </c>
      <c r="D4" s="133">
        <v>70.999520442417378</v>
      </c>
      <c r="E4" s="132">
        <v>77.9831632026238</v>
      </c>
      <c r="F4" s="132">
        <v>72.908059544888189</v>
      </c>
      <c r="G4" s="132">
        <v>73.094170403587441</v>
      </c>
      <c r="H4" s="132"/>
      <c r="I4" s="134">
        <f t="shared" si="0"/>
        <v>73.746228398379202</v>
      </c>
      <c r="J4" s="132">
        <f t="shared" si="1"/>
        <v>2.5799092903771577</v>
      </c>
      <c r="K4" s="152"/>
    </row>
    <row r="5" spans="1:11" x14ac:dyDescent="0.25">
      <c r="A5" s="149"/>
      <c r="B5" s="151" t="s">
        <v>173</v>
      </c>
      <c r="C5" s="131" t="s">
        <v>171</v>
      </c>
      <c r="D5" s="132">
        <v>32.399528453541954</v>
      </c>
      <c r="E5" s="132">
        <v>26.912449729479501</v>
      </c>
      <c r="F5" s="132">
        <v>26.477112321032465</v>
      </c>
      <c r="G5" s="132">
        <v>27.023102310231025</v>
      </c>
      <c r="H5" s="132">
        <v>29.640151515151516</v>
      </c>
      <c r="I5" s="134">
        <f t="shared" si="0"/>
        <v>28.490468865887294</v>
      </c>
      <c r="J5" s="132">
        <f t="shared" si="1"/>
        <v>2.2494190642960032</v>
      </c>
      <c r="K5" s="152">
        <f>_xlfn.T.TEST(D5:H5,D6:H6,2,3)</f>
        <v>0.27634183352024555</v>
      </c>
    </row>
    <row r="6" spans="1:11" x14ac:dyDescent="0.25">
      <c r="A6" s="150"/>
      <c r="B6" s="153"/>
      <c r="C6" s="135" t="s">
        <v>172</v>
      </c>
      <c r="D6" s="138">
        <v>29.000479557582622</v>
      </c>
      <c r="E6" s="138">
        <v>22.016836797376197</v>
      </c>
      <c r="F6" s="138">
        <v>27.091940455111811</v>
      </c>
      <c r="G6" s="138">
        <v>26.905829596412556</v>
      </c>
      <c r="H6" s="136"/>
      <c r="I6" s="137">
        <f t="shared" si="0"/>
        <v>26.253771601620798</v>
      </c>
      <c r="J6" s="138">
        <f t="shared" si="1"/>
        <v>2.579909290377159</v>
      </c>
      <c r="K6" s="154"/>
    </row>
    <row r="7" spans="1:11" x14ac:dyDescent="0.25">
      <c r="B7" s="140"/>
      <c r="C7" s="141"/>
      <c r="D7" s="125"/>
      <c r="E7" s="125"/>
      <c r="F7" s="125"/>
      <c r="G7" s="125"/>
      <c r="H7" s="125"/>
      <c r="I7" s="125"/>
      <c r="J7" s="125"/>
      <c r="K7" s="125"/>
    </row>
  </sheetData>
  <mergeCells count="7">
    <mergeCell ref="A1:K1"/>
    <mergeCell ref="D2:H2"/>
    <mergeCell ref="A3:A6"/>
    <mergeCell ref="B3:B4"/>
    <mergeCell ref="K3:K4"/>
    <mergeCell ref="B5:B6"/>
    <mergeCell ref="K5:K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workbookViewId="0">
      <selection activeCell="F64" sqref="F64"/>
    </sheetView>
  </sheetViews>
  <sheetFormatPr defaultRowHeight="15" x14ac:dyDescent="0.25"/>
  <cols>
    <col min="1" max="1" width="19.85546875" style="1" customWidth="1"/>
    <col min="2" max="6" width="9.140625" style="1"/>
    <col min="8" max="8" width="20.28515625" customWidth="1"/>
    <col min="11" max="11" width="21" style="1" customWidth="1"/>
    <col min="12" max="12" width="25.140625" style="1" customWidth="1"/>
  </cols>
  <sheetData>
    <row r="1" spans="1:12" x14ac:dyDescent="0.25">
      <c r="A1" s="2" t="s">
        <v>32</v>
      </c>
      <c r="B1" s="2" t="s">
        <v>29</v>
      </c>
      <c r="C1" s="2" t="s">
        <v>1</v>
      </c>
      <c r="D1" s="2" t="s">
        <v>2</v>
      </c>
      <c r="E1" s="2" t="s">
        <v>3</v>
      </c>
      <c r="F1" s="2" t="s">
        <v>30</v>
      </c>
      <c r="G1" s="1"/>
      <c r="H1" s="2" t="s">
        <v>31</v>
      </c>
      <c r="I1" s="3">
        <v>17921</v>
      </c>
      <c r="J1" s="1"/>
      <c r="K1" s="2" t="s">
        <v>16</v>
      </c>
      <c r="L1" s="2" t="s">
        <v>24</v>
      </c>
    </row>
    <row r="2" spans="1:12" x14ac:dyDescent="0.25">
      <c r="A2" s="161" t="s">
        <v>4</v>
      </c>
      <c r="B2" s="1">
        <v>1</v>
      </c>
      <c r="C2" s="3">
        <v>752686.66700000002</v>
      </c>
      <c r="D2" s="1">
        <v>132</v>
      </c>
      <c r="E2" s="1">
        <v>255</v>
      </c>
      <c r="F2" s="1" t="s">
        <v>0</v>
      </c>
      <c r="K2" s="3">
        <f>C2/I$1</f>
        <v>42.000260420735451</v>
      </c>
      <c r="L2" s="3">
        <f>AVERAGE(K2,K3,K4,K5,K6,K7,K8,K9,K10,K11)</f>
        <v>84.360523040008928</v>
      </c>
    </row>
    <row r="3" spans="1:12" x14ac:dyDescent="0.25">
      <c r="A3" s="161"/>
      <c r="B3" s="1">
        <v>2</v>
      </c>
      <c r="C3" s="3">
        <v>924729.33299999998</v>
      </c>
      <c r="D3" s="1">
        <v>132</v>
      </c>
      <c r="E3" s="1">
        <v>255</v>
      </c>
      <c r="F3" s="1" t="s">
        <v>0</v>
      </c>
      <c r="K3" s="3">
        <f t="shared" ref="K3:K11" si="0">C3/I$1</f>
        <v>51.600319904023209</v>
      </c>
    </row>
    <row r="4" spans="1:12" x14ac:dyDescent="0.25">
      <c r="A4" s="161"/>
      <c r="B4" s="1">
        <v>3</v>
      </c>
      <c r="C4" s="3">
        <v>1698921.3330000001</v>
      </c>
      <c r="D4" s="1">
        <v>132</v>
      </c>
      <c r="E4" s="1">
        <v>255</v>
      </c>
      <c r="F4" s="1" t="s">
        <v>0</v>
      </c>
      <c r="K4" s="3">
        <f t="shared" si="0"/>
        <v>94.80058774621952</v>
      </c>
    </row>
    <row r="5" spans="1:12" x14ac:dyDescent="0.25">
      <c r="A5" s="161"/>
      <c r="B5" s="1">
        <v>4</v>
      </c>
      <c r="C5" s="3">
        <v>3913970.6669999999</v>
      </c>
      <c r="D5" s="1">
        <v>132</v>
      </c>
      <c r="E5" s="1">
        <v>255</v>
      </c>
      <c r="F5" s="1" t="s">
        <v>0</v>
      </c>
      <c r="K5" s="3">
        <f t="shared" si="0"/>
        <v>218.4013541097037</v>
      </c>
    </row>
    <row r="6" spans="1:12" x14ac:dyDescent="0.25">
      <c r="A6" s="161"/>
      <c r="B6" s="1">
        <v>5</v>
      </c>
      <c r="C6" s="3">
        <v>1419352</v>
      </c>
      <c r="D6" s="1">
        <v>132</v>
      </c>
      <c r="E6" s="1">
        <v>255</v>
      </c>
      <c r="F6" s="1" t="s">
        <v>0</v>
      </c>
      <c r="K6" s="3">
        <f t="shared" si="0"/>
        <v>79.200491044026563</v>
      </c>
    </row>
    <row r="7" spans="1:12" x14ac:dyDescent="0.25">
      <c r="A7" s="161"/>
      <c r="B7" s="1">
        <v>6</v>
      </c>
      <c r="C7" s="3">
        <v>2043006.6669999999</v>
      </c>
      <c r="D7" s="1">
        <v>132</v>
      </c>
      <c r="E7" s="1">
        <v>255</v>
      </c>
      <c r="F7" s="1" t="s">
        <v>0</v>
      </c>
      <c r="K7" s="3">
        <f t="shared" si="0"/>
        <v>114.00070682439595</v>
      </c>
    </row>
    <row r="8" spans="1:12" x14ac:dyDescent="0.25">
      <c r="A8" s="161"/>
      <c r="B8" s="1">
        <v>7</v>
      </c>
      <c r="C8" s="3">
        <v>1376341.3330000001</v>
      </c>
      <c r="D8" s="1">
        <v>132</v>
      </c>
      <c r="E8" s="1">
        <v>255</v>
      </c>
      <c r="F8" s="1" t="s">
        <v>0</v>
      </c>
      <c r="K8" s="3">
        <f t="shared" si="0"/>
        <v>76.800476145304401</v>
      </c>
    </row>
    <row r="9" spans="1:12" x14ac:dyDescent="0.25">
      <c r="A9" s="161"/>
      <c r="B9" s="1">
        <v>8</v>
      </c>
      <c r="C9" s="3">
        <v>1964153.7779999999</v>
      </c>
      <c r="D9" s="1">
        <v>132</v>
      </c>
      <c r="E9" s="1">
        <v>255</v>
      </c>
      <c r="F9" s="1" t="s">
        <v>0</v>
      </c>
      <c r="K9" s="3">
        <f t="shared" si="0"/>
        <v>109.60067953797221</v>
      </c>
    </row>
    <row r="10" spans="1:12" x14ac:dyDescent="0.25">
      <c r="A10" s="161"/>
      <c r="B10" s="1">
        <v>9</v>
      </c>
      <c r="C10" s="3">
        <v>508959.55599999998</v>
      </c>
      <c r="D10" s="1">
        <v>132</v>
      </c>
      <c r="E10" s="1">
        <v>255</v>
      </c>
      <c r="F10" s="1" t="s">
        <v>0</v>
      </c>
      <c r="K10" s="3">
        <f t="shared" si="0"/>
        <v>28.400176106244071</v>
      </c>
    </row>
    <row r="11" spans="1:12" x14ac:dyDescent="0.25">
      <c r="A11" s="161"/>
      <c r="B11" s="1">
        <v>10</v>
      </c>
      <c r="C11" s="3">
        <v>516128</v>
      </c>
      <c r="D11" s="1">
        <v>132</v>
      </c>
      <c r="E11" s="1">
        <v>255</v>
      </c>
      <c r="F11" s="1" t="s">
        <v>0</v>
      </c>
      <c r="K11" s="3">
        <f t="shared" si="0"/>
        <v>28.800178561464204</v>
      </c>
    </row>
    <row r="12" spans="1:12" x14ac:dyDescent="0.25">
      <c r="C12" s="3"/>
      <c r="K12" s="3"/>
    </row>
    <row r="13" spans="1:12" x14ac:dyDescent="0.25">
      <c r="A13" s="162" t="s">
        <v>6</v>
      </c>
      <c r="B13" s="21">
        <v>1</v>
      </c>
      <c r="C13" s="23">
        <v>1032256</v>
      </c>
      <c r="D13" s="21">
        <v>132</v>
      </c>
      <c r="E13" s="21">
        <v>255</v>
      </c>
      <c r="F13" s="21" t="s">
        <v>0</v>
      </c>
      <c r="G13" s="22"/>
      <c r="H13" s="22"/>
      <c r="I13" s="22"/>
      <c r="J13" s="22"/>
      <c r="K13" s="23">
        <f t="shared" ref="K13:K22" si="1">C13/I$1</f>
        <v>57.600357122928408</v>
      </c>
      <c r="L13" s="23">
        <f>AVERAGE(K13,K14,K15,K16,K17,K18,K19,K20,K21,K22)</f>
        <v>105.96065696110706</v>
      </c>
    </row>
    <row r="14" spans="1:12" x14ac:dyDescent="0.25">
      <c r="A14" s="162"/>
      <c r="B14" s="21">
        <v>2</v>
      </c>
      <c r="C14" s="23">
        <v>1720426.6669999999</v>
      </c>
      <c r="D14" s="21">
        <v>132</v>
      </c>
      <c r="E14" s="21">
        <v>255</v>
      </c>
      <c r="F14" s="21" t="s">
        <v>0</v>
      </c>
      <c r="G14" s="22"/>
      <c r="H14" s="22"/>
      <c r="I14" s="22"/>
      <c r="J14" s="22"/>
      <c r="K14" s="23">
        <f t="shared" si="1"/>
        <v>96.000595223480829</v>
      </c>
      <c r="L14" s="21"/>
    </row>
    <row r="15" spans="1:12" x14ac:dyDescent="0.25">
      <c r="A15" s="162"/>
      <c r="B15" s="21">
        <v>3</v>
      </c>
      <c r="C15" s="23">
        <v>1426520.4439999999</v>
      </c>
      <c r="D15" s="21">
        <v>132</v>
      </c>
      <c r="E15" s="21">
        <v>255</v>
      </c>
      <c r="F15" s="21" t="s">
        <v>0</v>
      </c>
      <c r="G15" s="22"/>
      <c r="H15" s="22"/>
      <c r="I15" s="22"/>
      <c r="J15" s="22"/>
      <c r="K15" s="23">
        <f t="shared" si="1"/>
        <v>79.600493499246681</v>
      </c>
      <c r="L15" s="21"/>
    </row>
    <row r="16" spans="1:12" x14ac:dyDescent="0.25">
      <c r="A16" s="162"/>
      <c r="B16" s="21">
        <v>4</v>
      </c>
      <c r="C16" s="23">
        <v>2494618.6669999999</v>
      </c>
      <c r="D16" s="21">
        <v>132</v>
      </c>
      <c r="E16" s="21">
        <v>255</v>
      </c>
      <c r="F16" s="21" t="s">
        <v>0</v>
      </c>
      <c r="G16" s="22"/>
      <c r="H16" s="22"/>
      <c r="I16" s="22"/>
      <c r="J16" s="22"/>
      <c r="K16" s="23">
        <f t="shared" si="1"/>
        <v>139.20086306567714</v>
      </c>
      <c r="L16" s="21"/>
    </row>
    <row r="17" spans="1:12" x14ac:dyDescent="0.25">
      <c r="A17" s="162"/>
      <c r="B17" s="21">
        <v>5</v>
      </c>
      <c r="C17" s="23">
        <v>487454.22200000001</v>
      </c>
      <c r="D17" s="21">
        <v>132</v>
      </c>
      <c r="E17" s="21">
        <v>255</v>
      </c>
      <c r="F17" s="21" t="s">
        <v>0</v>
      </c>
      <c r="G17" s="22"/>
      <c r="H17" s="22"/>
      <c r="I17" s="22"/>
      <c r="J17" s="22"/>
      <c r="K17" s="23">
        <f t="shared" si="1"/>
        <v>27.200168628982759</v>
      </c>
      <c r="L17" s="21"/>
    </row>
    <row r="18" spans="1:12" x14ac:dyDescent="0.25">
      <c r="A18" s="162"/>
      <c r="B18" s="21">
        <v>6</v>
      </c>
      <c r="C18" s="23">
        <v>4896047.5559999999</v>
      </c>
      <c r="D18" s="21">
        <v>132</v>
      </c>
      <c r="E18" s="21">
        <v>255</v>
      </c>
      <c r="F18" s="21" t="s">
        <v>0</v>
      </c>
      <c r="G18" s="22"/>
      <c r="H18" s="22"/>
      <c r="I18" s="22"/>
      <c r="J18" s="22"/>
      <c r="K18" s="23">
        <f t="shared" si="1"/>
        <v>273.20169387868981</v>
      </c>
      <c r="L18" s="21"/>
    </row>
    <row r="19" spans="1:12" x14ac:dyDescent="0.25">
      <c r="A19" s="162"/>
      <c r="B19" s="21">
        <v>7</v>
      </c>
      <c r="C19" s="23">
        <v>2788524.889</v>
      </c>
      <c r="D19" s="21">
        <v>132</v>
      </c>
      <c r="E19" s="21">
        <v>255</v>
      </c>
      <c r="F19" s="21" t="s">
        <v>0</v>
      </c>
      <c r="G19" s="22"/>
      <c r="H19" s="22"/>
      <c r="I19" s="22"/>
      <c r="J19" s="22"/>
      <c r="K19" s="23">
        <f t="shared" si="1"/>
        <v>155.60096473411082</v>
      </c>
      <c r="L19" s="21"/>
    </row>
    <row r="20" spans="1:12" x14ac:dyDescent="0.25">
      <c r="A20" s="162"/>
      <c r="B20" s="21">
        <v>8</v>
      </c>
      <c r="C20" s="23">
        <v>1032256</v>
      </c>
      <c r="D20" s="21">
        <v>132</v>
      </c>
      <c r="E20" s="21">
        <v>255</v>
      </c>
      <c r="F20" s="21" t="s">
        <v>0</v>
      </c>
      <c r="G20" s="22"/>
      <c r="H20" s="22"/>
      <c r="I20" s="22"/>
      <c r="J20" s="22"/>
      <c r="K20" s="23">
        <f t="shared" si="1"/>
        <v>57.600357122928408</v>
      </c>
      <c r="L20" s="21"/>
    </row>
    <row r="21" spans="1:12" x14ac:dyDescent="0.25">
      <c r="A21" s="162"/>
      <c r="B21" s="21">
        <v>9</v>
      </c>
      <c r="C21" s="23">
        <v>1584226.2220000001</v>
      </c>
      <c r="D21" s="21">
        <v>132</v>
      </c>
      <c r="E21" s="21">
        <v>255</v>
      </c>
      <c r="F21" s="21" t="s">
        <v>0</v>
      </c>
      <c r="G21" s="22"/>
      <c r="H21" s="22"/>
      <c r="I21" s="22"/>
      <c r="J21" s="22"/>
      <c r="K21" s="23">
        <f t="shared" si="1"/>
        <v>88.400548072094196</v>
      </c>
      <c r="L21" s="21"/>
    </row>
    <row r="22" spans="1:12" x14ac:dyDescent="0.25">
      <c r="A22" s="162"/>
      <c r="B22" s="21">
        <v>10</v>
      </c>
      <c r="C22" s="23">
        <v>1526878.6669999999</v>
      </c>
      <c r="D22" s="21">
        <v>132</v>
      </c>
      <c r="E22" s="21">
        <v>255</v>
      </c>
      <c r="F22" s="21" t="s">
        <v>0</v>
      </c>
      <c r="G22" s="22"/>
      <c r="H22" s="22"/>
      <c r="I22" s="22"/>
      <c r="J22" s="22"/>
      <c r="K22" s="23">
        <f t="shared" si="1"/>
        <v>85.200528262931755</v>
      </c>
      <c r="L22" s="21"/>
    </row>
    <row r="23" spans="1:12" x14ac:dyDescent="0.25">
      <c r="C23" s="3"/>
      <c r="K23" s="3"/>
    </row>
    <row r="24" spans="1:12" x14ac:dyDescent="0.25">
      <c r="A24" s="162" t="s">
        <v>9</v>
      </c>
      <c r="B24" s="21">
        <v>1</v>
      </c>
      <c r="C24" s="23">
        <v>982076.88899999997</v>
      </c>
      <c r="D24" s="21">
        <v>132</v>
      </c>
      <c r="E24" s="21">
        <v>255</v>
      </c>
      <c r="F24" s="21" t="s">
        <v>0</v>
      </c>
      <c r="G24" s="22"/>
      <c r="H24" s="22"/>
      <c r="I24" s="22"/>
      <c r="J24" s="22"/>
      <c r="K24" s="23">
        <f t="shared" ref="K24:K33" si="2">C24/I$1</f>
        <v>54.800339768986106</v>
      </c>
      <c r="L24" s="23">
        <f>AVERAGE(K24,K25,K26,K27,K28,K29,K30,K31,K32,K33)</f>
        <v>130.20080723731934</v>
      </c>
    </row>
    <row r="25" spans="1:12" x14ac:dyDescent="0.25">
      <c r="A25" s="161"/>
      <c r="B25" s="21">
        <v>2</v>
      </c>
      <c r="C25" s="23">
        <v>2616482.2220000001</v>
      </c>
      <c r="D25" s="21">
        <v>132</v>
      </c>
      <c r="E25" s="21">
        <v>255</v>
      </c>
      <c r="F25" s="21" t="s">
        <v>0</v>
      </c>
      <c r="G25" s="22"/>
      <c r="H25" s="22"/>
      <c r="I25" s="22"/>
      <c r="J25" s="22"/>
      <c r="K25" s="23">
        <f t="shared" si="2"/>
        <v>146.0009051950226</v>
      </c>
      <c r="L25" s="21"/>
    </row>
    <row r="26" spans="1:12" x14ac:dyDescent="0.25">
      <c r="A26" s="161"/>
      <c r="B26" s="21">
        <v>3</v>
      </c>
      <c r="C26" s="23">
        <v>5541207.5559999999</v>
      </c>
      <c r="D26" s="21">
        <v>132</v>
      </c>
      <c r="E26" s="21">
        <v>255</v>
      </c>
      <c r="F26" s="21" t="s">
        <v>0</v>
      </c>
      <c r="G26" s="22"/>
      <c r="H26" s="22"/>
      <c r="I26" s="22"/>
      <c r="J26" s="22"/>
      <c r="K26" s="23">
        <f t="shared" si="2"/>
        <v>309.20191708052005</v>
      </c>
      <c r="L26" s="21"/>
    </row>
    <row r="27" spans="1:12" x14ac:dyDescent="0.25">
      <c r="A27" s="161"/>
      <c r="B27" s="21">
        <v>4</v>
      </c>
      <c r="C27" s="23">
        <v>1132614.2220000001</v>
      </c>
      <c r="D27" s="21">
        <v>132</v>
      </c>
      <c r="E27" s="21">
        <v>255</v>
      </c>
      <c r="F27" s="21" t="s">
        <v>0</v>
      </c>
      <c r="G27" s="22"/>
      <c r="H27" s="22"/>
      <c r="I27" s="22"/>
      <c r="J27" s="22"/>
      <c r="K27" s="23">
        <f t="shared" si="2"/>
        <v>63.200391830813018</v>
      </c>
      <c r="L27" s="21"/>
    </row>
    <row r="28" spans="1:12" x14ac:dyDescent="0.25">
      <c r="A28" s="161"/>
      <c r="B28" s="21">
        <v>5</v>
      </c>
      <c r="C28" s="23">
        <v>3777770.2220000001</v>
      </c>
      <c r="D28" s="21">
        <v>132</v>
      </c>
      <c r="E28" s="21">
        <v>255</v>
      </c>
      <c r="F28" s="21" t="s">
        <v>0</v>
      </c>
      <c r="G28" s="22"/>
      <c r="H28" s="22"/>
      <c r="I28" s="22"/>
      <c r="J28" s="22"/>
      <c r="K28" s="23">
        <f t="shared" si="2"/>
        <v>210.80130695831707</v>
      </c>
      <c r="L28" s="21"/>
    </row>
    <row r="29" spans="1:12" x14ac:dyDescent="0.25">
      <c r="A29" s="161"/>
      <c r="B29" s="21">
        <v>6</v>
      </c>
      <c r="C29" s="23">
        <v>3663075.111</v>
      </c>
      <c r="D29" s="21">
        <v>132</v>
      </c>
      <c r="E29" s="21">
        <v>255</v>
      </c>
      <c r="F29" s="21" t="s">
        <v>0</v>
      </c>
      <c r="G29" s="22"/>
      <c r="H29" s="22"/>
      <c r="I29" s="22"/>
      <c r="J29" s="22"/>
      <c r="K29" s="23">
        <f t="shared" si="2"/>
        <v>204.40126728419173</v>
      </c>
      <c r="L29" s="21"/>
    </row>
    <row r="30" spans="1:12" x14ac:dyDescent="0.25">
      <c r="A30" s="161"/>
      <c r="B30" s="21">
        <v>7</v>
      </c>
      <c r="C30" s="23">
        <v>845876.44400000002</v>
      </c>
      <c r="D30" s="21">
        <v>132</v>
      </c>
      <c r="E30" s="21">
        <v>255</v>
      </c>
      <c r="F30" s="21" t="s">
        <v>0</v>
      </c>
      <c r="G30" s="22"/>
      <c r="H30" s="22"/>
      <c r="I30" s="22"/>
      <c r="J30" s="22"/>
      <c r="K30" s="23">
        <f t="shared" si="2"/>
        <v>47.200292617599466</v>
      </c>
      <c r="L30" s="21"/>
    </row>
    <row r="31" spans="1:12" x14ac:dyDescent="0.25">
      <c r="A31" s="161"/>
      <c r="B31" s="21">
        <v>8</v>
      </c>
      <c r="C31" s="23">
        <v>2394260.4440000001</v>
      </c>
      <c r="D31" s="21">
        <v>132</v>
      </c>
      <c r="E31" s="21">
        <v>255</v>
      </c>
      <c r="F31" s="21" t="s">
        <v>0</v>
      </c>
      <c r="G31" s="22"/>
      <c r="H31" s="22"/>
      <c r="I31" s="22"/>
      <c r="J31" s="22"/>
      <c r="K31" s="23">
        <f t="shared" si="2"/>
        <v>133.6008283019921</v>
      </c>
      <c r="L31" s="21"/>
    </row>
    <row r="32" spans="1:12" x14ac:dyDescent="0.25">
      <c r="A32" s="161"/>
      <c r="B32" s="21">
        <v>9</v>
      </c>
      <c r="C32" s="23">
        <v>1763437.3330000001</v>
      </c>
      <c r="D32" s="21">
        <v>132</v>
      </c>
      <c r="E32" s="21">
        <v>255</v>
      </c>
      <c r="F32" s="21" t="s">
        <v>0</v>
      </c>
      <c r="G32" s="22"/>
      <c r="H32" s="22"/>
      <c r="I32" s="22"/>
      <c r="J32" s="22"/>
      <c r="K32" s="23">
        <f t="shared" si="2"/>
        <v>98.40061006640255</v>
      </c>
      <c r="L32" s="21"/>
    </row>
    <row r="33" spans="1:12" x14ac:dyDescent="0.25">
      <c r="A33" s="161"/>
      <c r="B33" s="21">
        <v>10</v>
      </c>
      <c r="C33" s="23">
        <v>616486.22199999995</v>
      </c>
      <c r="D33" s="21">
        <v>132</v>
      </c>
      <c r="E33" s="21">
        <v>255</v>
      </c>
      <c r="F33" s="21" t="s">
        <v>0</v>
      </c>
      <c r="G33" s="22"/>
      <c r="H33" s="22"/>
      <c r="I33" s="22"/>
      <c r="J33" s="22"/>
      <c r="K33" s="23">
        <f t="shared" si="2"/>
        <v>34.400213269348804</v>
      </c>
      <c r="L33" s="21"/>
    </row>
    <row r="34" spans="1:12" x14ac:dyDescent="0.25">
      <c r="C34" s="3"/>
      <c r="K34" s="3"/>
    </row>
    <row r="35" spans="1:12" x14ac:dyDescent="0.25">
      <c r="A35" s="162" t="s">
        <v>11</v>
      </c>
      <c r="B35" s="21">
        <v>1</v>
      </c>
      <c r="C35" s="23">
        <v>1648742.2220000001</v>
      </c>
      <c r="D35" s="21">
        <v>132</v>
      </c>
      <c r="E35" s="21">
        <v>255</v>
      </c>
      <c r="F35" s="21" t="s">
        <v>0</v>
      </c>
      <c r="G35" s="22"/>
      <c r="H35" s="22"/>
      <c r="I35" s="22"/>
      <c r="J35" s="22"/>
      <c r="K35" s="23">
        <f t="shared" ref="K35:K44" si="3">C35/I$1</f>
        <v>92.000570392277226</v>
      </c>
      <c r="L35" s="23">
        <f>AVERAGE(K35,K36,K37,K38,K39,K40,K41,K42,K43,K44)</f>
        <v>114.36070903967413</v>
      </c>
    </row>
    <row r="36" spans="1:12" x14ac:dyDescent="0.25">
      <c r="A36" s="161"/>
      <c r="B36" s="21">
        <v>2</v>
      </c>
      <c r="C36" s="23">
        <v>3376337.3330000001</v>
      </c>
      <c r="D36" s="21">
        <v>132</v>
      </c>
      <c r="E36" s="21">
        <v>255</v>
      </c>
      <c r="F36" s="21" t="s">
        <v>0</v>
      </c>
      <c r="G36" s="22"/>
      <c r="H36" s="22"/>
      <c r="I36" s="22"/>
      <c r="J36" s="22"/>
      <c r="K36" s="23">
        <f t="shared" si="3"/>
        <v>188.4011680709782</v>
      </c>
      <c r="L36" s="21"/>
    </row>
    <row r="37" spans="1:12" x14ac:dyDescent="0.25">
      <c r="A37" s="161"/>
      <c r="B37" s="21">
        <v>3</v>
      </c>
      <c r="C37" s="23">
        <v>57347.555999999997</v>
      </c>
      <c r="D37" s="21">
        <v>132</v>
      </c>
      <c r="E37" s="21">
        <v>255</v>
      </c>
      <c r="F37" s="21" t="s">
        <v>0</v>
      </c>
      <c r="G37" s="22"/>
      <c r="H37" s="22"/>
      <c r="I37" s="22"/>
      <c r="J37" s="22"/>
      <c r="K37" s="23">
        <f t="shared" si="3"/>
        <v>3.2000198649628926</v>
      </c>
      <c r="L37" s="21"/>
    </row>
    <row r="38" spans="1:12" x14ac:dyDescent="0.25">
      <c r="A38" s="161"/>
      <c r="B38" s="21">
        <v>4</v>
      </c>
      <c r="C38" s="23">
        <v>1584226.2220000001</v>
      </c>
      <c r="D38" s="21">
        <v>132</v>
      </c>
      <c r="E38" s="21">
        <v>255</v>
      </c>
      <c r="F38" s="21" t="s">
        <v>0</v>
      </c>
      <c r="G38" s="22"/>
      <c r="H38" s="22"/>
      <c r="I38" s="22"/>
      <c r="J38" s="22"/>
      <c r="K38" s="23">
        <f t="shared" si="3"/>
        <v>88.400548072094196</v>
      </c>
      <c r="L38" s="21"/>
    </row>
    <row r="39" spans="1:12" x14ac:dyDescent="0.25">
      <c r="A39" s="161"/>
      <c r="B39" s="21">
        <v>5</v>
      </c>
      <c r="C39" s="23">
        <v>1254477.7779999999</v>
      </c>
      <c r="D39" s="21">
        <v>132</v>
      </c>
      <c r="E39" s="21">
        <v>255</v>
      </c>
      <c r="F39" s="21" t="s">
        <v>0</v>
      </c>
      <c r="G39" s="22"/>
      <c r="H39" s="22"/>
      <c r="I39" s="22"/>
      <c r="J39" s="22"/>
      <c r="K39" s="23">
        <f t="shared" si="3"/>
        <v>70.00043401595893</v>
      </c>
      <c r="L39" s="21"/>
    </row>
    <row r="40" spans="1:12" x14ac:dyDescent="0.25">
      <c r="A40" s="161"/>
      <c r="B40" s="21">
        <v>6</v>
      </c>
      <c r="C40" s="23">
        <v>1483868</v>
      </c>
      <c r="D40" s="21">
        <v>132</v>
      </c>
      <c r="E40" s="21">
        <v>255</v>
      </c>
      <c r="F40" s="21" t="s">
        <v>0</v>
      </c>
      <c r="G40" s="22"/>
      <c r="H40" s="22"/>
      <c r="I40" s="22"/>
      <c r="J40" s="22"/>
      <c r="K40" s="23">
        <f t="shared" si="3"/>
        <v>82.800513364209593</v>
      </c>
      <c r="L40" s="21"/>
    </row>
    <row r="41" spans="1:12" x14ac:dyDescent="0.25">
      <c r="A41" s="161"/>
      <c r="B41" s="21">
        <v>7</v>
      </c>
      <c r="C41" s="23">
        <v>1096772</v>
      </c>
      <c r="D41" s="21">
        <v>132</v>
      </c>
      <c r="E41" s="21">
        <v>255</v>
      </c>
      <c r="F41" s="21" t="s">
        <v>0</v>
      </c>
      <c r="G41" s="22"/>
      <c r="H41" s="22"/>
      <c r="I41" s="22"/>
      <c r="J41" s="22"/>
      <c r="K41" s="23">
        <f t="shared" si="3"/>
        <v>61.20037944311143</v>
      </c>
      <c r="L41" s="21"/>
    </row>
    <row r="42" spans="1:12" x14ac:dyDescent="0.25">
      <c r="A42" s="161"/>
      <c r="B42" s="21">
        <v>8</v>
      </c>
      <c r="C42" s="23">
        <v>1132614.2220000001</v>
      </c>
      <c r="D42" s="21">
        <v>132</v>
      </c>
      <c r="E42" s="21">
        <v>255</v>
      </c>
      <c r="F42" s="21" t="s">
        <v>0</v>
      </c>
      <c r="G42" s="22"/>
      <c r="H42" s="22"/>
      <c r="I42" s="22"/>
      <c r="J42" s="22"/>
      <c r="K42" s="23">
        <f t="shared" si="3"/>
        <v>63.200391830813018</v>
      </c>
      <c r="L42" s="21"/>
    </row>
    <row r="43" spans="1:12" x14ac:dyDescent="0.25">
      <c r="A43" s="161"/>
      <c r="B43" s="21">
        <v>9</v>
      </c>
      <c r="C43" s="23">
        <v>4494614.6670000004</v>
      </c>
      <c r="D43" s="21">
        <v>132</v>
      </c>
      <c r="E43" s="21">
        <v>255</v>
      </c>
      <c r="F43" s="21" t="s">
        <v>0</v>
      </c>
      <c r="G43" s="22"/>
      <c r="H43" s="22"/>
      <c r="I43" s="22"/>
      <c r="J43" s="22"/>
      <c r="K43" s="23">
        <f t="shared" si="3"/>
        <v>250.80155499135094</v>
      </c>
      <c r="L43" s="21"/>
    </row>
    <row r="44" spans="1:12" x14ac:dyDescent="0.25">
      <c r="A44" s="161"/>
      <c r="B44" s="21">
        <v>10</v>
      </c>
      <c r="C44" s="23">
        <v>4365582.6670000004</v>
      </c>
      <c r="D44" s="21">
        <v>132</v>
      </c>
      <c r="E44" s="21">
        <v>255</v>
      </c>
      <c r="F44" s="21" t="s">
        <v>0</v>
      </c>
      <c r="G44" s="22"/>
      <c r="H44" s="22"/>
      <c r="I44" s="22"/>
      <c r="J44" s="22"/>
      <c r="K44" s="23">
        <f t="shared" si="3"/>
        <v>243.60151035098491</v>
      </c>
      <c r="L44" s="21"/>
    </row>
    <row r="45" spans="1:12" x14ac:dyDescent="0.25">
      <c r="C45" s="3"/>
      <c r="K45" s="3"/>
    </row>
    <row r="46" spans="1:12" x14ac:dyDescent="0.25">
      <c r="A46" s="161" t="s">
        <v>14</v>
      </c>
      <c r="B46" s="1">
        <v>1</v>
      </c>
      <c r="C46" s="3">
        <v>566307.11100000003</v>
      </c>
      <c r="D46" s="1">
        <v>132</v>
      </c>
      <c r="E46" s="1">
        <v>255</v>
      </c>
      <c r="F46" s="1" t="s">
        <v>0</v>
      </c>
      <c r="K46" s="3">
        <f t="shared" ref="K46:K55" si="4">C46/I$1</f>
        <v>31.600195915406509</v>
      </c>
      <c r="L46" s="3">
        <f>AVERAGE(K46,K47,K48,K49,K50,K51,K53,K52,K55,K54)</f>
        <v>29.520183014340716</v>
      </c>
    </row>
    <row r="47" spans="1:12" x14ac:dyDescent="0.25">
      <c r="A47" s="161"/>
      <c r="B47" s="1">
        <v>2</v>
      </c>
      <c r="C47" s="3">
        <v>824371.11100000003</v>
      </c>
      <c r="D47" s="1">
        <v>132</v>
      </c>
      <c r="E47" s="1">
        <v>255</v>
      </c>
      <c r="F47" s="1" t="s">
        <v>0</v>
      </c>
      <c r="K47" s="3">
        <f t="shared" si="4"/>
        <v>46.000285196138613</v>
      </c>
    </row>
    <row r="48" spans="1:12" x14ac:dyDescent="0.25">
      <c r="A48" s="161"/>
      <c r="B48" s="1">
        <v>3</v>
      </c>
      <c r="C48" s="3">
        <v>329748.44400000002</v>
      </c>
      <c r="D48" s="1">
        <v>132</v>
      </c>
      <c r="E48" s="1">
        <v>255</v>
      </c>
      <c r="F48" s="1" t="s">
        <v>0</v>
      </c>
      <c r="K48" s="3">
        <f t="shared" si="4"/>
        <v>18.400114056135262</v>
      </c>
    </row>
    <row r="49" spans="1:12" x14ac:dyDescent="0.25">
      <c r="A49" s="161"/>
      <c r="B49" s="1">
        <v>4</v>
      </c>
      <c r="C49" s="3">
        <v>508959.55599999998</v>
      </c>
      <c r="D49" s="1">
        <v>132</v>
      </c>
      <c r="E49" s="1">
        <v>255</v>
      </c>
      <c r="F49" s="1" t="s">
        <v>0</v>
      </c>
      <c r="K49" s="3">
        <f t="shared" si="4"/>
        <v>28.400176106244071</v>
      </c>
    </row>
    <row r="50" spans="1:12" x14ac:dyDescent="0.25">
      <c r="A50" s="161"/>
      <c r="B50" s="1">
        <v>5</v>
      </c>
      <c r="C50" s="3">
        <v>329748.44400000002</v>
      </c>
      <c r="D50" s="1">
        <v>132</v>
      </c>
      <c r="E50" s="1">
        <v>255</v>
      </c>
      <c r="F50" s="1" t="s">
        <v>0</v>
      </c>
      <c r="K50" s="3">
        <f t="shared" si="4"/>
        <v>18.400114056135262</v>
      </c>
    </row>
    <row r="51" spans="1:12" x14ac:dyDescent="0.25">
      <c r="A51" s="161"/>
      <c r="B51" s="1">
        <v>6</v>
      </c>
      <c r="C51" s="3">
        <v>566307.11100000003</v>
      </c>
      <c r="D51" s="1">
        <v>132</v>
      </c>
      <c r="E51" s="1">
        <v>255</v>
      </c>
      <c r="F51" s="1" t="s">
        <v>0</v>
      </c>
      <c r="K51" s="3">
        <f t="shared" si="4"/>
        <v>31.600195915406509</v>
      </c>
    </row>
    <row r="52" spans="1:12" x14ac:dyDescent="0.25">
      <c r="A52" s="161"/>
      <c r="B52" s="1">
        <v>7</v>
      </c>
      <c r="C52" s="3">
        <v>200716.44399999999</v>
      </c>
      <c r="D52" s="1">
        <v>132</v>
      </c>
      <c r="E52" s="1">
        <v>255</v>
      </c>
      <c r="F52" s="1" t="s">
        <v>0</v>
      </c>
      <c r="K52" s="3">
        <f t="shared" si="4"/>
        <v>11.200069415769208</v>
      </c>
    </row>
    <row r="53" spans="1:12" x14ac:dyDescent="0.25">
      <c r="A53" s="161"/>
      <c r="B53" s="1">
        <v>8</v>
      </c>
      <c r="C53" s="3">
        <v>666665.33299999998</v>
      </c>
      <c r="D53" s="1">
        <v>132</v>
      </c>
      <c r="E53" s="1">
        <v>255</v>
      </c>
      <c r="F53" s="1" t="s">
        <v>0</v>
      </c>
      <c r="K53" s="3">
        <f t="shared" si="4"/>
        <v>37.200230623291112</v>
      </c>
    </row>
    <row r="54" spans="1:12" x14ac:dyDescent="0.25">
      <c r="A54" s="161"/>
      <c r="B54" s="1">
        <v>9</v>
      </c>
      <c r="C54" s="3">
        <v>888887.11100000003</v>
      </c>
      <c r="D54" s="1">
        <v>132</v>
      </c>
      <c r="E54" s="1">
        <v>255</v>
      </c>
      <c r="F54" s="1" t="s">
        <v>0</v>
      </c>
      <c r="K54" s="3">
        <f t="shared" si="4"/>
        <v>49.600307516321635</v>
      </c>
    </row>
    <row r="55" spans="1:12" x14ac:dyDescent="0.25">
      <c r="A55" s="161"/>
      <c r="B55" s="1">
        <v>10</v>
      </c>
      <c r="C55" s="3">
        <v>408601.33299999998</v>
      </c>
      <c r="D55" s="1">
        <v>132</v>
      </c>
      <c r="E55" s="1">
        <v>255</v>
      </c>
      <c r="F55" s="1" t="s">
        <v>0</v>
      </c>
      <c r="K55" s="3">
        <f t="shared" si="4"/>
        <v>22.800141342559009</v>
      </c>
    </row>
    <row r="56" spans="1:12" x14ac:dyDescent="0.25">
      <c r="C56" s="3"/>
      <c r="K56" s="3"/>
    </row>
    <row r="57" spans="1:12" x14ac:dyDescent="0.25">
      <c r="A57" s="161" t="s">
        <v>15</v>
      </c>
      <c r="B57" s="1">
        <v>1</v>
      </c>
      <c r="C57" s="3">
        <v>2853040.889</v>
      </c>
      <c r="D57" s="1">
        <v>132</v>
      </c>
      <c r="E57" s="1">
        <v>255</v>
      </c>
      <c r="F57" s="1" t="s">
        <v>0</v>
      </c>
      <c r="K57" s="3">
        <f t="shared" ref="K57:K66" si="5">C57/I$1</f>
        <v>159.20098705429385</v>
      </c>
      <c r="L57" s="3">
        <f>AVERAGE(K57,K58,K59,K60,K61,K62,K64,K63,K66,K65)</f>
        <v>73.640456564923838</v>
      </c>
    </row>
    <row r="58" spans="1:12" x14ac:dyDescent="0.25">
      <c r="A58" s="161"/>
      <c r="B58" s="1">
        <v>2</v>
      </c>
      <c r="C58" s="3">
        <v>1440857.3330000001</v>
      </c>
      <c r="D58" s="1">
        <v>132</v>
      </c>
      <c r="E58" s="1">
        <v>255</v>
      </c>
      <c r="F58" s="1" t="s">
        <v>0</v>
      </c>
      <c r="K58" s="3">
        <f t="shared" si="5"/>
        <v>80.400498465487416</v>
      </c>
    </row>
    <row r="59" spans="1:12" x14ac:dyDescent="0.25">
      <c r="A59" s="161"/>
      <c r="B59" s="1">
        <v>3</v>
      </c>
      <c r="C59" s="3">
        <v>2329744.4440000001</v>
      </c>
      <c r="D59" s="1">
        <v>132</v>
      </c>
      <c r="E59" s="1">
        <v>255</v>
      </c>
      <c r="F59" s="1" t="s">
        <v>0</v>
      </c>
      <c r="K59" s="3">
        <f t="shared" si="5"/>
        <v>130.00080598180907</v>
      </c>
    </row>
    <row r="60" spans="1:12" x14ac:dyDescent="0.25">
      <c r="A60" s="161"/>
      <c r="B60" s="1">
        <v>4</v>
      </c>
      <c r="C60" s="3">
        <v>2917556.889</v>
      </c>
      <c r="D60" s="1">
        <v>132</v>
      </c>
      <c r="E60" s="1">
        <v>255</v>
      </c>
      <c r="F60" s="1" t="s">
        <v>0</v>
      </c>
      <c r="K60" s="3">
        <f t="shared" si="5"/>
        <v>162.80100937447688</v>
      </c>
    </row>
    <row r="61" spans="1:12" x14ac:dyDescent="0.25">
      <c r="A61" s="161"/>
      <c r="B61" s="1">
        <v>5</v>
      </c>
      <c r="C61" s="3">
        <v>1146951.111</v>
      </c>
      <c r="D61" s="1">
        <v>132</v>
      </c>
      <c r="E61" s="1">
        <v>255</v>
      </c>
      <c r="F61" s="1" t="s">
        <v>0</v>
      </c>
      <c r="K61" s="3">
        <f t="shared" si="5"/>
        <v>64.000396797053739</v>
      </c>
    </row>
    <row r="62" spans="1:12" x14ac:dyDescent="0.25">
      <c r="A62" s="161"/>
      <c r="B62" s="1">
        <v>6</v>
      </c>
      <c r="C62" s="3">
        <v>308243.11099999998</v>
      </c>
      <c r="D62" s="1">
        <v>132</v>
      </c>
      <c r="E62" s="1">
        <v>255</v>
      </c>
      <c r="F62" s="1" t="s">
        <v>0</v>
      </c>
      <c r="K62" s="3">
        <f t="shared" si="5"/>
        <v>17.200106634674402</v>
      </c>
    </row>
    <row r="63" spans="1:12" x14ac:dyDescent="0.25">
      <c r="A63" s="161"/>
      <c r="B63" s="1">
        <v>7</v>
      </c>
      <c r="C63" s="3">
        <v>372759.11099999998</v>
      </c>
      <c r="D63" s="1">
        <v>132</v>
      </c>
      <c r="E63" s="1">
        <v>255</v>
      </c>
      <c r="F63" s="1" t="s">
        <v>0</v>
      </c>
      <c r="K63" s="3">
        <f t="shared" si="5"/>
        <v>20.800128954857428</v>
      </c>
    </row>
    <row r="64" spans="1:12" x14ac:dyDescent="0.25">
      <c r="A64" s="161"/>
      <c r="B64" s="1">
        <v>8</v>
      </c>
      <c r="C64" s="3">
        <v>272400.88900000002</v>
      </c>
      <c r="D64" s="1">
        <v>132</v>
      </c>
      <c r="E64" s="1">
        <v>255</v>
      </c>
      <c r="F64" s="1" t="s">
        <v>0</v>
      </c>
      <c r="K64" s="3">
        <f t="shared" si="5"/>
        <v>15.200094246972826</v>
      </c>
    </row>
    <row r="65" spans="1:11" x14ac:dyDescent="0.25">
      <c r="A65" s="161"/>
      <c r="B65" s="1">
        <v>9</v>
      </c>
      <c r="C65" s="3">
        <v>580644</v>
      </c>
      <c r="D65" s="1">
        <v>130</v>
      </c>
      <c r="E65" s="1">
        <v>255</v>
      </c>
      <c r="F65" s="1" t="s">
        <v>0</v>
      </c>
      <c r="K65" s="3">
        <f t="shared" si="5"/>
        <v>32.40020088164723</v>
      </c>
    </row>
    <row r="66" spans="1:11" x14ac:dyDescent="0.25">
      <c r="A66" s="161"/>
      <c r="B66" s="1">
        <v>10</v>
      </c>
      <c r="C66" s="3">
        <v>974908.44400000002</v>
      </c>
      <c r="D66" s="1">
        <v>130</v>
      </c>
      <c r="E66" s="1">
        <v>255</v>
      </c>
      <c r="F66" s="1" t="s">
        <v>0</v>
      </c>
      <c r="K66" s="3">
        <f t="shared" si="5"/>
        <v>54.400337257965518</v>
      </c>
    </row>
    <row r="67" spans="1:11" x14ac:dyDescent="0.25">
      <c r="C67" s="3"/>
    </row>
    <row r="68" spans="1:11" ht="15.75" thickBot="1" x14ac:dyDescent="0.3">
      <c r="C68" s="3"/>
    </row>
    <row r="69" spans="1:11" ht="15.75" thickBot="1" x14ac:dyDescent="0.3">
      <c r="A69" s="158" t="s">
        <v>0</v>
      </c>
      <c r="B69" s="159"/>
      <c r="C69" s="159"/>
      <c r="D69" s="159"/>
      <c r="E69" s="159"/>
      <c r="F69" s="160"/>
    </row>
    <row r="70" spans="1:11" ht="15.75" thickBot="1" x14ac:dyDescent="0.3">
      <c r="A70" s="17" t="s">
        <v>25</v>
      </c>
      <c r="B70" s="18" t="s">
        <v>1</v>
      </c>
      <c r="C70" s="18" t="s">
        <v>2</v>
      </c>
      <c r="D70" s="18" t="s">
        <v>3</v>
      </c>
      <c r="E70" s="18" t="s">
        <v>28</v>
      </c>
      <c r="F70" s="19" t="s">
        <v>26</v>
      </c>
    </row>
    <row r="71" spans="1:11" x14ac:dyDescent="0.25">
      <c r="A71" s="5">
        <v>1</v>
      </c>
      <c r="B71" s="6">
        <v>7168.4440000000004</v>
      </c>
      <c r="C71" s="7">
        <v>132</v>
      </c>
      <c r="D71" s="7">
        <v>255</v>
      </c>
      <c r="E71" s="7" t="s">
        <v>8</v>
      </c>
      <c r="F71" s="8">
        <v>566</v>
      </c>
    </row>
    <row r="72" spans="1:11" x14ac:dyDescent="0.25">
      <c r="A72" s="9">
        <v>2</v>
      </c>
      <c r="B72" s="10">
        <v>14336.888999999999</v>
      </c>
      <c r="C72" s="11">
        <v>132</v>
      </c>
      <c r="D72" s="11">
        <v>255</v>
      </c>
      <c r="E72" s="11" t="s">
        <v>10</v>
      </c>
      <c r="F72" s="12">
        <v>566</v>
      </c>
    </row>
    <row r="73" spans="1:11" x14ac:dyDescent="0.25">
      <c r="A73" s="9">
        <v>3</v>
      </c>
      <c r="B73" s="10">
        <v>35842.222000000002</v>
      </c>
      <c r="C73" s="11">
        <v>132</v>
      </c>
      <c r="D73" s="11">
        <v>255</v>
      </c>
      <c r="E73" s="11" t="s">
        <v>12</v>
      </c>
      <c r="F73" s="12">
        <v>606</v>
      </c>
    </row>
    <row r="74" spans="1:11" x14ac:dyDescent="0.25">
      <c r="A74" s="9">
        <v>4</v>
      </c>
      <c r="B74" s="10">
        <v>14336.888999999999</v>
      </c>
      <c r="C74" s="11">
        <v>132</v>
      </c>
      <c r="D74" s="11">
        <v>255</v>
      </c>
      <c r="E74" s="11" t="s">
        <v>13</v>
      </c>
      <c r="F74" s="12">
        <v>606</v>
      </c>
    </row>
    <row r="75" spans="1:11" x14ac:dyDescent="0.25">
      <c r="A75" s="9">
        <v>5</v>
      </c>
      <c r="B75" s="10">
        <v>14336.888999999999</v>
      </c>
      <c r="C75" s="11">
        <v>132</v>
      </c>
      <c r="D75" s="11">
        <v>255</v>
      </c>
      <c r="E75" s="11" t="s">
        <v>5</v>
      </c>
      <c r="F75" s="12">
        <v>534</v>
      </c>
    </row>
    <row r="76" spans="1:11" ht="15.75" thickBot="1" x14ac:dyDescent="0.3">
      <c r="A76" s="13">
        <v>6</v>
      </c>
      <c r="B76" s="14">
        <v>21505.332999999999</v>
      </c>
      <c r="C76" s="15">
        <v>132</v>
      </c>
      <c r="D76" s="15">
        <v>255</v>
      </c>
      <c r="E76" s="15" t="s">
        <v>7</v>
      </c>
      <c r="F76" s="16">
        <v>534</v>
      </c>
    </row>
    <row r="77" spans="1:11" ht="15.75" thickBot="1" x14ac:dyDescent="0.3">
      <c r="A77" s="4" t="s">
        <v>27</v>
      </c>
      <c r="B77" s="20">
        <f>AVERAGE(B71:B76)</f>
        <v>17921.111000000001</v>
      </c>
      <c r="C77"/>
      <c r="D77"/>
      <c r="E77"/>
      <c r="F77"/>
    </row>
    <row r="78" spans="1:11" x14ac:dyDescent="0.25">
      <c r="C78" s="3"/>
    </row>
    <row r="79" spans="1:11" x14ac:dyDescent="0.25">
      <c r="C79" s="3"/>
    </row>
    <row r="80" spans="1:11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</sheetData>
  <mergeCells count="7">
    <mergeCell ref="A69:F69"/>
    <mergeCell ref="A2:A11"/>
    <mergeCell ref="A46:A55"/>
    <mergeCell ref="A57:A66"/>
    <mergeCell ref="A13:A22"/>
    <mergeCell ref="A24:A33"/>
    <mergeCell ref="A35:A4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opLeftCell="A11" workbookViewId="0">
      <selection activeCell="O19" sqref="O19"/>
    </sheetView>
  </sheetViews>
  <sheetFormatPr defaultRowHeight="15" x14ac:dyDescent="0.25"/>
  <cols>
    <col min="1" max="1" width="17.7109375" customWidth="1"/>
    <col min="2" max="7" width="9.140625" style="1"/>
    <col min="8" max="8" width="25.7109375" style="1" customWidth="1"/>
    <col min="9" max="10" width="9.140625" style="1"/>
    <col min="11" max="11" width="19.42578125" style="1" customWidth="1"/>
    <col min="12" max="12" width="27.42578125" style="1" customWidth="1"/>
  </cols>
  <sheetData>
    <row r="1" spans="1:12" x14ac:dyDescent="0.25">
      <c r="A1" s="2" t="s">
        <v>32</v>
      </c>
      <c r="B1" s="2" t="s">
        <v>29</v>
      </c>
      <c r="C1" s="2" t="s">
        <v>1</v>
      </c>
      <c r="D1" s="2" t="s">
        <v>2</v>
      </c>
      <c r="E1" s="2" t="s">
        <v>3</v>
      </c>
      <c r="F1" s="2" t="s">
        <v>30</v>
      </c>
      <c r="H1" s="2" t="s">
        <v>31</v>
      </c>
      <c r="I1" s="25">
        <v>52569</v>
      </c>
      <c r="K1" s="2" t="s">
        <v>22</v>
      </c>
      <c r="L1" s="2" t="s">
        <v>35</v>
      </c>
    </row>
    <row r="2" spans="1:12" x14ac:dyDescent="0.25">
      <c r="A2" t="s">
        <v>34</v>
      </c>
      <c r="B2" s="1">
        <v>1</v>
      </c>
      <c r="C2" s="1">
        <v>1311825.3330000001</v>
      </c>
      <c r="D2" s="1">
        <v>150</v>
      </c>
      <c r="E2" s="1">
        <v>255</v>
      </c>
      <c r="F2" s="1" t="s">
        <v>23</v>
      </c>
      <c r="J2" s="3"/>
      <c r="K2" s="3">
        <f t="shared" ref="K2:K22" si="0">C2/I$1</f>
        <v>24.954352051589343</v>
      </c>
      <c r="L2" s="3">
        <f>AVERAGE(K2,K3,K4,K5,K6,K7,K8,K9,K10,K11)</f>
        <v>13.240806471494608</v>
      </c>
    </row>
    <row r="3" spans="1:12" x14ac:dyDescent="0.25">
      <c r="B3" s="1">
        <v>2</v>
      </c>
      <c r="C3" s="1">
        <v>1405015.111</v>
      </c>
      <c r="D3" s="1">
        <v>150</v>
      </c>
      <c r="E3" s="1">
        <v>255</v>
      </c>
      <c r="F3" s="1" t="s">
        <v>23</v>
      </c>
      <c r="I3" s="3"/>
      <c r="J3" s="3"/>
      <c r="K3" s="3">
        <f t="shared" si="0"/>
        <v>26.727065589986495</v>
      </c>
    </row>
    <row r="4" spans="1:12" x14ac:dyDescent="0.25">
      <c r="B4" s="1">
        <v>3</v>
      </c>
      <c r="C4" s="1">
        <v>745518.22199999995</v>
      </c>
      <c r="D4" s="1">
        <v>150</v>
      </c>
      <c r="E4" s="1">
        <v>255</v>
      </c>
      <c r="F4" s="1" t="s">
        <v>23</v>
      </c>
      <c r="K4" s="3">
        <f t="shared" si="0"/>
        <v>14.181708269131997</v>
      </c>
    </row>
    <row r="5" spans="1:12" x14ac:dyDescent="0.25">
      <c r="B5" s="1">
        <v>4</v>
      </c>
      <c r="C5" s="1">
        <v>336916.88900000002</v>
      </c>
      <c r="D5" s="1">
        <v>150</v>
      </c>
      <c r="E5" s="1">
        <v>255</v>
      </c>
      <c r="F5" s="1" t="s">
        <v>23</v>
      </c>
      <c r="K5" s="3">
        <f t="shared" si="0"/>
        <v>6.4090412410355917</v>
      </c>
    </row>
    <row r="6" spans="1:12" x14ac:dyDescent="0.25">
      <c r="B6" s="1">
        <v>5</v>
      </c>
      <c r="C6" s="1">
        <v>451612</v>
      </c>
      <c r="D6" s="1">
        <v>150</v>
      </c>
      <c r="E6" s="1">
        <v>255</v>
      </c>
      <c r="F6" s="1" t="s">
        <v>23</v>
      </c>
      <c r="K6" s="3">
        <f t="shared" si="0"/>
        <v>8.590842511746466</v>
      </c>
    </row>
    <row r="7" spans="1:12" x14ac:dyDescent="0.25">
      <c r="B7" s="1">
        <v>6</v>
      </c>
      <c r="C7" s="1">
        <v>924729.33299999998</v>
      </c>
      <c r="D7" s="1">
        <v>150</v>
      </c>
      <c r="E7" s="1">
        <v>255</v>
      </c>
      <c r="F7" s="1" t="s">
        <v>23</v>
      </c>
      <c r="K7" s="3">
        <f t="shared" si="0"/>
        <v>17.590772755806654</v>
      </c>
    </row>
    <row r="8" spans="1:12" x14ac:dyDescent="0.25">
      <c r="B8" s="1">
        <v>7</v>
      </c>
      <c r="C8" s="1">
        <v>265232.44400000002</v>
      </c>
      <c r="D8" s="1">
        <v>150</v>
      </c>
      <c r="E8" s="1">
        <v>255</v>
      </c>
      <c r="F8" s="1" t="s">
        <v>23</v>
      </c>
      <c r="K8" s="3">
        <f t="shared" si="0"/>
        <v>5.0454154349521581</v>
      </c>
    </row>
    <row r="9" spans="1:12" x14ac:dyDescent="0.25">
      <c r="B9" s="1">
        <v>8</v>
      </c>
      <c r="C9" s="1">
        <v>136200.44399999999</v>
      </c>
      <c r="D9" s="1">
        <v>150</v>
      </c>
      <c r="E9" s="1">
        <v>255</v>
      </c>
      <c r="F9" s="1" t="s">
        <v>23</v>
      </c>
      <c r="K9" s="3">
        <f t="shared" si="0"/>
        <v>2.5908890030245959</v>
      </c>
    </row>
    <row r="10" spans="1:12" x14ac:dyDescent="0.25">
      <c r="B10" s="1">
        <v>9</v>
      </c>
      <c r="C10" s="1">
        <v>953403.11100000003</v>
      </c>
      <c r="D10" s="1">
        <v>150</v>
      </c>
      <c r="E10" s="1">
        <v>255</v>
      </c>
      <c r="F10" s="1" t="s">
        <v>23</v>
      </c>
      <c r="K10" s="3">
        <f t="shared" si="0"/>
        <v>18.136223078240029</v>
      </c>
    </row>
    <row r="11" spans="1:12" x14ac:dyDescent="0.25">
      <c r="B11" s="1">
        <v>10</v>
      </c>
      <c r="C11" s="1">
        <v>430106.66700000002</v>
      </c>
      <c r="D11" s="1">
        <v>150</v>
      </c>
      <c r="E11" s="1">
        <v>255</v>
      </c>
      <c r="F11" s="1" t="s">
        <v>23</v>
      </c>
      <c r="K11" s="3">
        <f t="shared" si="0"/>
        <v>8.1817547794327457</v>
      </c>
    </row>
    <row r="12" spans="1:12" x14ac:dyDescent="0.25">
      <c r="K12" s="3"/>
    </row>
    <row r="13" spans="1:12" x14ac:dyDescent="0.25">
      <c r="A13" s="22" t="s">
        <v>6</v>
      </c>
      <c r="B13" s="21">
        <v>1</v>
      </c>
      <c r="C13" s="21">
        <v>3096768</v>
      </c>
      <c r="D13" s="21">
        <v>150</v>
      </c>
      <c r="E13" s="21">
        <v>255</v>
      </c>
      <c r="F13" s="21" t="s">
        <v>23</v>
      </c>
      <c r="G13" s="21"/>
      <c r="H13" s="21"/>
      <c r="I13" s="21"/>
      <c r="J13" s="21"/>
      <c r="K13" s="23">
        <f t="shared" si="0"/>
        <v>58.908634366261488</v>
      </c>
      <c r="L13" s="23">
        <f>AVERAGE(K13,K14,K15,K16,K17,K18,K19,K20,K21,K22)</f>
        <v>38.167886016473588</v>
      </c>
    </row>
    <row r="14" spans="1:12" x14ac:dyDescent="0.25">
      <c r="A14" s="22"/>
      <c r="B14" s="21">
        <v>2</v>
      </c>
      <c r="C14" s="21">
        <v>8422922.2219999991</v>
      </c>
      <c r="D14" s="21">
        <v>150</v>
      </c>
      <c r="E14" s="21">
        <v>255</v>
      </c>
      <c r="F14" s="21" t="s">
        <v>23</v>
      </c>
      <c r="G14" s="21"/>
      <c r="H14" s="21"/>
      <c r="I14" s="21"/>
      <c r="J14" s="21"/>
      <c r="K14" s="23">
        <f t="shared" si="0"/>
        <v>160.2260309688219</v>
      </c>
      <c r="L14" s="21"/>
    </row>
    <row r="15" spans="1:12" x14ac:dyDescent="0.25">
      <c r="A15" s="22"/>
      <c r="B15" s="21">
        <v>3</v>
      </c>
      <c r="C15" s="21">
        <v>996413.77800000005</v>
      </c>
      <c r="D15" s="21">
        <v>150</v>
      </c>
      <c r="E15" s="21">
        <v>255</v>
      </c>
      <c r="F15" s="21" t="s">
        <v>23</v>
      </c>
      <c r="G15" s="21"/>
      <c r="H15" s="21"/>
      <c r="I15" s="21"/>
      <c r="J15" s="21"/>
      <c r="K15" s="23">
        <f t="shared" si="0"/>
        <v>18.954398561890088</v>
      </c>
      <c r="L15" s="21"/>
    </row>
    <row r="16" spans="1:12" x14ac:dyDescent="0.25">
      <c r="A16" s="22"/>
      <c r="B16" s="21">
        <v>4</v>
      </c>
      <c r="C16" s="21">
        <v>1469531.111</v>
      </c>
      <c r="D16" s="21">
        <v>150</v>
      </c>
      <c r="E16" s="21">
        <v>255</v>
      </c>
      <c r="F16" s="21" t="s">
        <v>23</v>
      </c>
      <c r="G16" s="21"/>
      <c r="H16" s="21"/>
      <c r="I16" s="21"/>
      <c r="J16" s="21"/>
      <c r="K16" s="23">
        <f t="shared" si="0"/>
        <v>27.954328805950276</v>
      </c>
      <c r="L16" s="21"/>
    </row>
    <row r="17" spans="1:12" x14ac:dyDescent="0.25">
      <c r="A17" s="22"/>
      <c r="B17" s="21">
        <v>5</v>
      </c>
      <c r="C17" s="21">
        <v>2164870.2220000001</v>
      </c>
      <c r="D17" s="21">
        <v>150</v>
      </c>
      <c r="E17" s="21">
        <v>255</v>
      </c>
      <c r="F17" s="21" t="s">
        <v>23</v>
      </c>
      <c r="G17" s="21"/>
      <c r="H17" s="21"/>
      <c r="I17" s="21"/>
      <c r="J17" s="21"/>
      <c r="K17" s="23">
        <f t="shared" si="0"/>
        <v>41.181499020335181</v>
      </c>
      <c r="L17" s="21"/>
    </row>
    <row r="18" spans="1:12" x14ac:dyDescent="0.25">
      <c r="A18" s="22"/>
      <c r="B18" s="21">
        <v>6</v>
      </c>
      <c r="C18" s="21">
        <v>1182793.3330000001</v>
      </c>
      <c r="D18" s="21">
        <v>150</v>
      </c>
      <c r="E18" s="21">
        <v>255</v>
      </c>
      <c r="F18" s="21" t="s">
        <v>23</v>
      </c>
      <c r="G18" s="21"/>
      <c r="H18" s="21"/>
      <c r="I18" s="21"/>
      <c r="J18" s="21"/>
      <c r="K18" s="23">
        <f t="shared" si="0"/>
        <v>22.499825619661781</v>
      </c>
      <c r="L18" s="21"/>
    </row>
    <row r="19" spans="1:12" x14ac:dyDescent="0.25">
      <c r="A19" s="22"/>
      <c r="B19" s="21">
        <v>7</v>
      </c>
      <c r="C19" s="21">
        <v>910392.44400000002</v>
      </c>
      <c r="D19" s="21">
        <v>150</v>
      </c>
      <c r="E19" s="21">
        <v>255</v>
      </c>
      <c r="F19" s="21" t="s">
        <v>23</v>
      </c>
      <c r="G19" s="21"/>
      <c r="H19" s="21"/>
      <c r="I19" s="21"/>
      <c r="J19" s="21"/>
      <c r="K19" s="23">
        <f t="shared" si="0"/>
        <v>17.318047594589967</v>
      </c>
      <c r="L19" s="21"/>
    </row>
    <row r="20" spans="1:12" x14ac:dyDescent="0.25">
      <c r="A20" s="22"/>
      <c r="B20" s="21">
        <v>8</v>
      </c>
      <c r="C20" s="21">
        <v>752686.66700000002</v>
      </c>
      <c r="D20" s="21">
        <v>150</v>
      </c>
      <c r="E20" s="21">
        <v>255</v>
      </c>
      <c r="F20" s="21" t="s">
        <v>23</v>
      </c>
      <c r="G20" s="21"/>
      <c r="H20" s="21"/>
      <c r="I20" s="21"/>
      <c r="J20" s="21"/>
      <c r="K20" s="23">
        <f t="shared" si="0"/>
        <v>14.31807085925165</v>
      </c>
      <c r="L20" s="21"/>
    </row>
    <row r="21" spans="1:12" x14ac:dyDescent="0.25">
      <c r="A21" s="22"/>
      <c r="B21" s="21">
        <v>9</v>
      </c>
      <c r="C21" s="21">
        <v>688170.66700000002</v>
      </c>
      <c r="D21" s="21">
        <v>150</v>
      </c>
      <c r="E21" s="21">
        <v>255</v>
      </c>
      <c r="F21" s="21" t="s">
        <v>23</v>
      </c>
      <c r="G21" s="21"/>
      <c r="H21" s="21"/>
      <c r="I21" s="21"/>
      <c r="J21" s="21"/>
      <c r="K21" s="23">
        <f t="shared" si="0"/>
        <v>13.090807643287869</v>
      </c>
      <c r="L21" s="21"/>
    </row>
    <row r="22" spans="1:12" x14ac:dyDescent="0.25">
      <c r="A22" s="22"/>
      <c r="B22" s="21">
        <v>10</v>
      </c>
      <c r="C22" s="21">
        <v>379927.55599999998</v>
      </c>
      <c r="D22" s="21">
        <v>150</v>
      </c>
      <c r="E22" s="21">
        <v>255</v>
      </c>
      <c r="F22" s="21" t="s">
        <v>23</v>
      </c>
      <c r="G22" s="21"/>
      <c r="H22" s="21"/>
      <c r="I22" s="21"/>
      <c r="J22" s="21"/>
      <c r="K22" s="23">
        <f t="shared" si="0"/>
        <v>7.2272167246856505</v>
      </c>
      <c r="L22" s="21"/>
    </row>
    <row r="23" spans="1:12" x14ac:dyDescent="0.25">
      <c r="K23" s="3"/>
    </row>
    <row r="24" spans="1:12" x14ac:dyDescent="0.25">
      <c r="A24" s="22" t="s">
        <v>9</v>
      </c>
      <c r="B24" s="21">
        <v>1</v>
      </c>
      <c r="C24" s="21">
        <v>1003582.222</v>
      </c>
      <c r="D24" s="21">
        <v>150</v>
      </c>
      <c r="E24" s="21">
        <v>255</v>
      </c>
      <c r="F24" s="21" t="s">
        <v>23</v>
      </c>
      <c r="G24" s="21"/>
      <c r="H24" s="21"/>
      <c r="I24" s="21"/>
      <c r="J24" s="21"/>
      <c r="K24" s="23">
        <f t="shared" ref="K24:K33" si="1">C24/I$1</f>
        <v>19.090761132987122</v>
      </c>
      <c r="L24" s="23">
        <f>AVERAGE(K24,K25,K26,K27,K28,K29,K30,K31,K32,K33)</f>
        <v>39.831509486579549</v>
      </c>
    </row>
    <row r="25" spans="1:12" x14ac:dyDescent="0.25">
      <c r="A25" s="22"/>
      <c r="B25" s="21">
        <v>2</v>
      </c>
      <c r="C25" s="21">
        <v>2422934.2220000001</v>
      </c>
      <c r="D25" s="21">
        <v>150</v>
      </c>
      <c r="E25" s="21">
        <v>255</v>
      </c>
      <c r="F25" s="21" t="s">
        <v>23</v>
      </c>
      <c r="G25" s="21"/>
      <c r="H25" s="21"/>
      <c r="I25" s="21"/>
      <c r="J25" s="21"/>
      <c r="K25" s="23">
        <f t="shared" si="1"/>
        <v>46.090551884190305</v>
      </c>
      <c r="L25" s="21"/>
    </row>
    <row r="26" spans="1:12" x14ac:dyDescent="0.25">
      <c r="A26" s="22"/>
      <c r="B26" s="21">
        <v>3</v>
      </c>
      <c r="C26" s="21">
        <v>1469531.111</v>
      </c>
      <c r="D26" s="21">
        <v>150</v>
      </c>
      <c r="E26" s="21">
        <v>255</v>
      </c>
      <c r="F26" s="21" t="s">
        <v>23</v>
      </c>
      <c r="G26" s="21"/>
      <c r="H26" s="21"/>
      <c r="I26" s="21"/>
      <c r="J26" s="21"/>
      <c r="K26" s="23">
        <f t="shared" si="1"/>
        <v>27.954328805950276</v>
      </c>
      <c r="L26" s="21"/>
    </row>
    <row r="27" spans="1:12" x14ac:dyDescent="0.25">
      <c r="A27" s="22"/>
      <c r="B27" s="21">
        <v>4</v>
      </c>
      <c r="C27" s="21">
        <v>2272396.889</v>
      </c>
      <c r="D27" s="21">
        <v>150</v>
      </c>
      <c r="E27" s="21">
        <v>255</v>
      </c>
      <c r="F27" s="21" t="s">
        <v>23</v>
      </c>
      <c r="G27" s="21"/>
      <c r="H27" s="21"/>
      <c r="I27" s="21"/>
      <c r="J27" s="21"/>
      <c r="K27" s="23">
        <f t="shared" si="1"/>
        <v>43.226937719949021</v>
      </c>
      <c r="L27" s="21"/>
    </row>
    <row r="28" spans="1:12" x14ac:dyDescent="0.25">
      <c r="A28" s="22"/>
      <c r="B28" s="21">
        <v>5</v>
      </c>
      <c r="C28" s="21">
        <v>1741932</v>
      </c>
      <c r="D28" s="21">
        <v>150</v>
      </c>
      <c r="E28" s="21">
        <v>255</v>
      </c>
      <c r="F28" s="21" t="s">
        <v>23</v>
      </c>
      <c r="G28" s="21"/>
      <c r="H28" s="21"/>
      <c r="I28" s="21"/>
      <c r="J28" s="21"/>
      <c r="K28" s="23">
        <f t="shared" si="1"/>
        <v>33.136106831022083</v>
      </c>
      <c r="L28" s="21"/>
    </row>
    <row r="29" spans="1:12" x14ac:dyDescent="0.25">
      <c r="A29" s="22"/>
      <c r="B29" s="21">
        <v>6</v>
      </c>
      <c r="C29" s="21">
        <v>3412179.5559999999</v>
      </c>
      <c r="D29" s="21">
        <v>150</v>
      </c>
      <c r="E29" s="21">
        <v>255</v>
      </c>
      <c r="F29" s="21" t="s">
        <v>23</v>
      </c>
      <c r="G29" s="21"/>
      <c r="H29" s="21"/>
      <c r="I29" s="21"/>
      <c r="J29" s="21"/>
      <c r="K29" s="23">
        <f t="shared" si="1"/>
        <v>64.908587874983354</v>
      </c>
      <c r="L29" s="21"/>
    </row>
    <row r="30" spans="1:12" x14ac:dyDescent="0.25">
      <c r="A30" s="22"/>
      <c r="B30" s="21">
        <v>7</v>
      </c>
      <c r="C30" s="21">
        <v>2523292.4440000001</v>
      </c>
      <c r="D30" s="21">
        <v>150</v>
      </c>
      <c r="E30" s="21">
        <v>255</v>
      </c>
      <c r="F30" s="21" t="s">
        <v>23</v>
      </c>
      <c r="G30" s="21"/>
      <c r="H30" s="21"/>
      <c r="I30" s="21"/>
      <c r="J30" s="21"/>
      <c r="K30" s="23">
        <f t="shared" si="1"/>
        <v>47.999627993684491</v>
      </c>
      <c r="L30" s="21"/>
    </row>
    <row r="31" spans="1:12" x14ac:dyDescent="0.25">
      <c r="A31" s="22"/>
      <c r="B31" s="21">
        <v>8</v>
      </c>
      <c r="C31" s="21">
        <v>1906806.2220000001</v>
      </c>
      <c r="D31" s="21">
        <v>150</v>
      </c>
      <c r="E31" s="21">
        <v>255</v>
      </c>
      <c r="F31" s="21" t="s">
        <v>23</v>
      </c>
      <c r="G31" s="21"/>
      <c r="H31" s="21"/>
      <c r="I31" s="21"/>
      <c r="J31" s="21"/>
      <c r="K31" s="23">
        <f t="shared" si="1"/>
        <v>36.272446156480058</v>
      </c>
      <c r="L31" s="21"/>
    </row>
    <row r="32" spans="1:12" x14ac:dyDescent="0.25">
      <c r="A32" s="22"/>
      <c r="B32" s="21">
        <v>9</v>
      </c>
      <c r="C32" s="21">
        <v>2838704</v>
      </c>
      <c r="D32" s="21">
        <v>150</v>
      </c>
      <c r="E32" s="21">
        <v>255</v>
      </c>
      <c r="F32" s="21" t="s">
        <v>23</v>
      </c>
      <c r="G32" s="21"/>
      <c r="H32" s="21"/>
      <c r="I32" s="21"/>
      <c r="J32" s="21"/>
      <c r="K32" s="23">
        <f t="shared" si="1"/>
        <v>53.999581502406365</v>
      </c>
      <c r="L32" s="21"/>
    </row>
    <row r="33" spans="1:12" x14ac:dyDescent="0.25">
      <c r="A33" s="22"/>
      <c r="B33" s="21">
        <v>10</v>
      </c>
      <c r="C33" s="21">
        <v>1347667.5560000001</v>
      </c>
      <c r="D33" s="21">
        <v>150</v>
      </c>
      <c r="E33" s="21">
        <v>255</v>
      </c>
      <c r="F33" s="21" t="s">
        <v>23</v>
      </c>
      <c r="G33" s="21"/>
      <c r="H33" s="21"/>
      <c r="I33" s="21"/>
      <c r="J33" s="21"/>
      <c r="K33" s="23">
        <f t="shared" si="1"/>
        <v>25.636164964142367</v>
      </c>
      <c r="L33" s="21"/>
    </row>
    <row r="34" spans="1:12" x14ac:dyDescent="0.25">
      <c r="K34" s="3"/>
    </row>
    <row r="35" spans="1:12" x14ac:dyDescent="0.25">
      <c r="A35" s="22" t="s">
        <v>11</v>
      </c>
      <c r="B35" s="21">
        <v>1</v>
      </c>
      <c r="C35" s="21">
        <v>2673829.7779999999</v>
      </c>
      <c r="D35" s="21">
        <v>150</v>
      </c>
      <c r="E35" s="21">
        <v>255</v>
      </c>
      <c r="F35" s="21" t="s">
        <v>23</v>
      </c>
      <c r="G35" s="21"/>
      <c r="H35" s="21"/>
      <c r="I35" s="21"/>
      <c r="J35" s="21"/>
      <c r="K35" s="23">
        <f t="shared" ref="K35:K44" si="2">C35/I$1</f>
        <v>50.86324217694839</v>
      </c>
      <c r="L35" s="23">
        <f>AVERAGE(K35,K36,K37,K38,K39,K40,K41,K42,K43,K43,K44)</f>
        <v>43.301317305913088</v>
      </c>
    </row>
    <row r="36" spans="1:12" x14ac:dyDescent="0.25">
      <c r="A36" s="22"/>
      <c r="B36" s="21">
        <v>2</v>
      </c>
      <c r="C36" s="21">
        <v>1598563.111</v>
      </c>
      <c r="D36" s="21">
        <v>150</v>
      </c>
      <c r="E36" s="21">
        <v>255</v>
      </c>
      <c r="F36" s="21" t="s">
        <v>23</v>
      </c>
      <c r="G36" s="21"/>
      <c r="H36" s="21"/>
      <c r="I36" s="21"/>
      <c r="J36" s="21"/>
      <c r="K36" s="23">
        <f t="shared" si="2"/>
        <v>30.408855237877837</v>
      </c>
      <c r="L36" s="21"/>
    </row>
    <row r="37" spans="1:12" x14ac:dyDescent="0.25">
      <c r="A37" s="22"/>
      <c r="B37" s="21">
        <v>3</v>
      </c>
      <c r="C37" s="21">
        <v>444443.55599999998</v>
      </c>
      <c r="D37" s="21">
        <v>150</v>
      </c>
      <c r="E37" s="21">
        <v>255</v>
      </c>
      <c r="F37" s="21" t="s">
        <v>23</v>
      </c>
      <c r="G37" s="21"/>
      <c r="H37" s="21"/>
      <c r="I37" s="21"/>
      <c r="J37" s="21"/>
      <c r="K37" s="23">
        <f t="shared" si="2"/>
        <v>8.4544799406494313</v>
      </c>
      <c r="L37" s="21"/>
    </row>
    <row r="38" spans="1:12" x14ac:dyDescent="0.25">
      <c r="A38" s="22"/>
      <c r="B38" s="21">
        <v>4</v>
      </c>
      <c r="C38" s="21">
        <v>2107522.6669999999</v>
      </c>
      <c r="D38" s="21">
        <v>150</v>
      </c>
      <c r="E38" s="21">
        <v>255</v>
      </c>
      <c r="F38" s="21" t="s">
        <v>23</v>
      </c>
      <c r="G38" s="21"/>
      <c r="H38" s="21"/>
      <c r="I38" s="21"/>
      <c r="J38" s="21"/>
      <c r="K38" s="23">
        <f t="shared" si="2"/>
        <v>40.090598394491046</v>
      </c>
      <c r="L38" s="21"/>
    </row>
    <row r="39" spans="1:12" x14ac:dyDescent="0.25">
      <c r="A39" s="22"/>
      <c r="B39" s="21">
        <v>5</v>
      </c>
      <c r="C39" s="21">
        <v>530464.88899999997</v>
      </c>
      <c r="D39" s="21">
        <v>150</v>
      </c>
      <c r="E39" s="21">
        <v>255</v>
      </c>
      <c r="F39" s="21" t="s">
        <v>23</v>
      </c>
      <c r="G39" s="21"/>
      <c r="H39" s="21"/>
      <c r="I39" s="21"/>
      <c r="J39" s="21"/>
      <c r="K39" s="23">
        <f t="shared" si="2"/>
        <v>10.090830888926934</v>
      </c>
      <c r="L39" s="21"/>
    </row>
    <row r="40" spans="1:12" x14ac:dyDescent="0.25">
      <c r="A40" s="22"/>
      <c r="B40" s="21">
        <v>6</v>
      </c>
      <c r="C40" s="21">
        <v>1168456.4439999999</v>
      </c>
      <c r="D40" s="21">
        <v>150</v>
      </c>
      <c r="E40" s="21">
        <v>255</v>
      </c>
      <c r="F40" s="21" t="s">
        <v>23</v>
      </c>
      <c r="G40" s="21"/>
      <c r="H40" s="21"/>
      <c r="I40" s="21"/>
      <c r="J40" s="21"/>
      <c r="K40" s="23">
        <f t="shared" si="2"/>
        <v>22.22710045844509</v>
      </c>
      <c r="L40" s="21"/>
    </row>
    <row r="41" spans="1:12" x14ac:dyDescent="0.25">
      <c r="A41" s="22"/>
      <c r="B41" s="21">
        <v>7</v>
      </c>
      <c r="C41" s="21">
        <v>2580640</v>
      </c>
      <c r="D41" s="21">
        <v>150</v>
      </c>
      <c r="E41" s="21">
        <v>255</v>
      </c>
      <c r="F41" s="21" t="s">
        <v>23</v>
      </c>
      <c r="G41" s="21"/>
      <c r="H41" s="21"/>
      <c r="I41" s="21"/>
      <c r="J41" s="21"/>
      <c r="K41" s="23">
        <f t="shared" si="2"/>
        <v>49.090528638551234</v>
      </c>
      <c r="L41" s="21"/>
    </row>
    <row r="42" spans="1:12" x14ac:dyDescent="0.25">
      <c r="A42" s="22"/>
      <c r="B42" s="21">
        <v>8</v>
      </c>
      <c r="C42" s="21">
        <v>3749096.4440000001</v>
      </c>
      <c r="D42" s="21">
        <v>150</v>
      </c>
      <c r="E42" s="21">
        <v>255</v>
      </c>
      <c r="F42" s="21" t="s">
        <v>23</v>
      </c>
      <c r="G42" s="21"/>
      <c r="H42" s="21"/>
      <c r="I42" s="21"/>
      <c r="J42" s="21"/>
      <c r="K42" s="23">
        <f t="shared" si="2"/>
        <v>71.317629096996328</v>
      </c>
      <c r="L42" s="21"/>
    </row>
    <row r="43" spans="1:12" x14ac:dyDescent="0.25">
      <c r="A43" s="22"/>
      <c r="B43" s="21">
        <v>9</v>
      </c>
      <c r="C43" s="21">
        <v>4394256.4440000001</v>
      </c>
      <c r="D43" s="21">
        <v>150</v>
      </c>
      <c r="E43" s="21">
        <v>255</v>
      </c>
      <c r="F43" s="21" t="s">
        <v>23</v>
      </c>
      <c r="G43" s="21"/>
      <c r="H43" s="21"/>
      <c r="I43" s="21"/>
      <c r="J43" s="21"/>
      <c r="K43" s="23">
        <f t="shared" si="2"/>
        <v>83.590261256634136</v>
      </c>
      <c r="L43" s="21"/>
    </row>
    <row r="44" spans="1:12" x14ac:dyDescent="0.25">
      <c r="A44" s="22"/>
      <c r="B44" s="21">
        <v>10</v>
      </c>
      <c r="C44" s="21">
        <v>1397846.6669999999</v>
      </c>
      <c r="D44" s="21">
        <v>150</v>
      </c>
      <c r="E44" s="21">
        <v>255</v>
      </c>
      <c r="F44" s="21" t="s">
        <v>23</v>
      </c>
      <c r="G44" s="21"/>
      <c r="H44" s="21"/>
      <c r="I44" s="21"/>
      <c r="J44" s="21"/>
      <c r="K44" s="23">
        <f t="shared" si="2"/>
        <v>26.590703018889457</v>
      </c>
      <c r="L44" s="21"/>
    </row>
    <row r="45" spans="1:12" x14ac:dyDescent="0.25">
      <c r="K45" s="3"/>
    </row>
    <row r="46" spans="1:12" x14ac:dyDescent="0.25">
      <c r="A46" t="s">
        <v>14</v>
      </c>
      <c r="B46" s="1">
        <v>1</v>
      </c>
      <c r="C46" s="1">
        <v>616486.22199999995</v>
      </c>
      <c r="D46" s="1">
        <v>150</v>
      </c>
      <c r="E46" s="1">
        <v>255</v>
      </c>
      <c r="F46" s="1" t="s">
        <v>23</v>
      </c>
      <c r="K46" s="3">
        <f t="shared" ref="K46:K66" si="3">C46/I$1</f>
        <v>11.727181837204435</v>
      </c>
      <c r="L46" s="3">
        <f>AVERAGE(K46,K47,K48,K49,K50,K52,K54,K53,K51,K55)</f>
        <v>20.836202155262608</v>
      </c>
    </row>
    <row r="47" spans="1:12" x14ac:dyDescent="0.25">
      <c r="B47" s="1">
        <v>2</v>
      </c>
      <c r="C47" s="1">
        <v>458780.44400000002</v>
      </c>
      <c r="D47" s="1">
        <v>150</v>
      </c>
      <c r="E47" s="1">
        <v>255</v>
      </c>
      <c r="F47" s="1" t="s">
        <v>23</v>
      </c>
      <c r="K47" s="3">
        <f t="shared" si="3"/>
        <v>8.7272050828435006</v>
      </c>
    </row>
    <row r="48" spans="1:12" x14ac:dyDescent="0.25">
      <c r="B48" s="1">
        <v>3</v>
      </c>
      <c r="C48" s="1">
        <v>2738345.7779999999</v>
      </c>
      <c r="D48" s="1">
        <v>150</v>
      </c>
      <c r="E48" s="1">
        <v>255</v>
      </c>
      <c r="F48" s="1" t="s">
        <v>23</v>
      </c>
      <c r="K48" s="3">
        <f t="shared" si="3"/>
        <v>52.090505392912171</v>
      </c>
    </row>
    <row r="49" spans="1:12" x14ac:dyDescent="0.25">
      <c r="B49" s="1">
        <v>4</v>
      </c>
      <c r="C49" s="1">
        <v>1770605.7779999999</v>
      </c>
      <c r="D49" s="1">
        <v>150</v>
      </c>
      <c r="E49" s="1">
        <v>255</v>
      </c>
      <c r="F49" s="1" t="s">
        <v>23</v>
      </c>
      <c r="K49" s="3">
        <f t="shared" si="3"/>
        <v>33.681557153455458</v>
      </c>
    </row>
    <row r="50" spans="1:12" x14ac:dyDescent="0.25">
      <c r="B50" s="1">
        <v>5</v>
      </c>
      <c r="C50" s="1">
        <v>587812.44400000002</v>
      </c>
      <c r="D50" s="1">
        <v>150</v>
      </c>
      <c r="E50" s="1">
        <v>255</v>
      </c>
      <c r="F50" s="1" t="s">
        <v>23</v>
      </c>
      <c r="K50" s="3">
        <f t="shared" si="3"/>
        <v>11.181731514771062</v>
      </c>
    </row>
    <row r="51" spans="1:12" x14ac:dyDescent="0.25">
      <c r="B51" s="1">
        <v>6</v>
      </c>
      <c r="C51" s="1">
        <v>802865.77800000005</v>
      </c>
      <c r="D51" s="1">
        <v>150</v>
      </c>
      <c r="E51" s="1">
        <v>255</v>
      </c>
      <c r="F51" s="1" t="s">
        <v>23</v>
      </c>
      <c r="K51" s="3">
        <f t="shared" si="3"/>
        <v>15.272608913998745</v>
      </c>
    </row>
    <row r="52" spans="1:12" x14ac:dyDescent="0.25">
      <c r="B52" s="1">
        <v>7</v>
      </c>
      <c r="C52" s="1">
        <v>752686.66700000002</v>
      </c>
      <c r="D52" s="1">
        <v>150</v>
      </c>
      <c r="E52" s="1">
        <v>255</v>
      </c>
      <c r="F52" s="1" t="s">
        <v>23</v>
      </c>
      <c r="K52" s="3">
        <f t="shared" si="3"/>
        <v>14.31807085925165</v>
      </c>
    </row>
    <row r="53" spans="1:12" x14ac:dyDescent="0.25">
      <c r="B53" s="1">
        <v>8</v>
      </c>
      <c r="C53" s="1">
        <v>1870964</v>
      </c>
      <c r="D53" s="1">
        <v>150</v>
      </c>
      <c r="E53" s="1">
        <v>255</v>
      </c>
      <c r="F53" s="1" t="s">
        <v>23</v>
      </c>
      <c r="K53" s="3">
        <f t="shared" si="3"/>
        <v>35.590633262949645</v>
      </c>
    </row>
    <row r="54" spans="1:12" x14ac:dyDescent="0.25">
      <c r="B54" s="1">
        <v>9</v>
      </c>
      <c r="C54" s="1">
        <v>903224</v>
      </c>
      <c r="D54" s="1">
        <v>150</v>
      </c>
      <c r="E54" s="1">
        <v>255</v>
      </c>
      <c r="F54" s="1" t="s">
        <v>23</v>
      </c>
      <c r="K54" s="3">
        <f t="shared" si="3"/>
        <v>17.181685023492932</v>
      </c>
    </row>
    <row r="55" spans="1:12" x14ac:dyDescent="0.25">
      <c r="B55" s="1">
        <v>10</v>
      </c>
      <c r="C55" s="1">
        <v>451612</v>
      </c>
      <c r="D55" s="1">
        <v>150</v>
      </c>
      <c r="E55" s="1">
        <v>255</v>
      </c>
      <c r="F55" s="1" t="s">
        <v>23</v>
      </c>
      <c r="K55" s="3">
        <f t="shared" si="3"/>
        <v>8.590842511746466</v>
      </c>
    </row>
    <row r="56" spans="1:12" x14ac:dyDescent="0.25">
      <c r="K56" s="3"/>
    </row>
    <row r="57" spans="1:12" x14ac:dyDescent="0.25">
      <c r="A57" t="s">
        <v>15</v>
      </c>
      <c r="B57" s="1">
        <v>1</v>
      </c>
      <c r="C57" s="1">
        <v>71684.444000000003</v>
      </c>
      <c r="D57" s="1">
        <v>150</v>
      </c>
      <c r="E57" s="1">
        <v>255</v>
      </c>
      <c r="F57" s="1" t="s">
        <v>23</v>
      </c>
      <c r="K57" s="3">
        <f t="shared" si="3"/>
        <v>1.3636257870608153</v>
      </c>
      <c r="L57" s="3">
        <f>AVERAGE(K57,K58,K59,K60,K61,K62,K64,K63,K66,K65)</f>
        <v>10.268102237059864</v>
      </c>
    </row>
    <row r="58" spans="1:12" x14ac:dyDescent="0.25">
      <c r="B58" s="1">
        <v>2</v>
      </c>
      <c r="C58" s="1">
        <v>523296.44400000002</v>
      </c>
      <c r="D58" s="1">
        <v>150</v>
      </c>
      <c r="E58" s="1">
        <v>255</v>
      </c>
      <c r="F58" s="1" t="s">
        <v>23</v>
      </c>
      <c r="K58" s="3">
        <f t="shared" si="3"/>
        <v>9.9544682988072815</v>
      </c>
    </row>
    <row r="59" spans="1:12" x14ac:dyDescent="0.25">
      <c r="B59" s="1">
        <v>3</v>
      </c>
      <c r="C59" s="1">
        <v>551970.22199999995</v>
      </c>
      <c r="D59" s="1">
        <v>150</v>
      </c>
      <c r="E59" s="1">
        <v>255</v>
      </c>
      <c r="F59" s="1" t="s">
        <v>23</v>
      </c>
      <c r="K59" s="3">
        <f t="shared" si="3"/>
        <v>10.499918621240655</v>
      </c>
    </row>
    <row r="60" spans="1:12" x14ac:dyDescent="0.25">
      <c r="B60" s="1">
        <v>4</v>
      </c>
      <c r="C60" s="1">
        <v>1369172.889</v>
      </c>
      <c r="D60" s="1">
        <v>150</v>
      </c>
      <c r="E60" s="1">
        <v>255</v>
      </c>
      <c r="F60" s="1" t="s">
        <v>23</v>
      </c>
      <c r="K60" s="3">
        <f t="shared" si="3"/>
        <v>26.045252696456085</v>
      </c>
    </row>
    <row r="61" spans="1:12" x14ac:dyDescent="0.25">
      <c r="B61" s="1">
        <v>5</v>
      </c>
      <c r="C61" s="1">
        <v>939066.22199999995</v>
      </c>
      <c r="D61" s="1">
        <v>150</v>
      </c>
      <c r="E61" s="1">
        <v>255</v>
      </c>
      <c r="F61" s="1" t="s">
        <v>23</v>
      </c>
      <c r="K61" s="3">
        <f t="shared" si="3"/>
        <v>17.863497917023341</v>
      </c>
    </row>
    <row r="62" spans="1:12" x14ac:dyDescent="0.25">
      <c r="B62" s="1">
        <v>6</v>
      </c>
      <c r="C62" s="1">
        <v>387096</v>
      </c>
      <c r="D62" s="1">
        <v>150</v>
      </c>
      <c r="E62" s="1">
        <v>255</v>
      </c>
      <c r="F62" s="1" t="s">
        <v>23</v>
      </c>
      <c r="K62" s="3">
        <f t="shared" si="3"/>
        <v>7.363579295782686</v>
      </c>
    </row>
    <row r="63" spans="1:12" x14ac:dyDescent="0.25">
      <c r="B63" s="1">
        <v>7</v>
      </c>
      <c r="C63" s="1">
        <v>580644</v>
      </c>
      <c r="D63" s="1">
        <v>150</v>
      </c>
      <c r="E63" s="1">
        <v>255</v>
      </c>
      <c r="F63" s="1" t="s">
        <v>23</v>
      </c>
      <c r="K63" s="3">
        <f t="shared" si="3"/>
        <v>11.045368943674028</v>
      </c>
    </row>
    <row r="64" spans="1:12" x14ac:dyDescent="0.25">
      <c r="B64" s="1">
        <v>8</v>
      </c>
      <c r="C64" s="1">
        <v>86021.332999999999</v>
      </c>
      <c r="D64" s="1">
        <v>150</v>
      </c>
      <c r="E64" s="1">
        <v>255</v>
      </c>
      <c r="F64" s="1" t="s">
        <v>23</v>
      </c>
      <c r="K64" s="3">
        <f t="shared" si="3"/>
        <v>1.6363509482775018</v>
      </c>
    </row>
    <row r="65" spans="1:11" x14ac:dyDescent="0.25">
      <c r="B65" s="1">
        <v>9</v>
      </c>
      <c r="C65" s="1">
        <v>329748.44400000002</v>
      </c>
      <c r="D65" s="1">
        <v>150</v>
      </c>
      <c r="E65" s="1">
        <v>255</v>
      </c>
      <c r="F65" s="1" t="s">
        <v>23</v>
      </c>
      <c r="K65" s="3">
        <f t="shared" si="3"/>
        <v>6.2726786509159398</v>
      </c>
    </row>
    <row r="66" spans="1:11" x14ac:dyDescent="0.25">
      <c r="B66" s="1">
        <v>10</v>
      </c>
      <c r="C66" s="1">
        <v>559138.66700000002</v>
      </c>
      <c r="D66" s="1">
        <v>150</v>
      </c>
      <c r="E66" s="1">
        <v>255</v>
      </c>
      <c r="F66" s="1" t="s">
        <v>23</v>
      </c>
      <c r="K66" s="3">
        <f t="shared" si="3"/>
        <v>10.636281211360307</v>
      </c>
    </row>
    <row r="68" spans="1:11" ht="15.75" thickBot="1" x14ac:dyDescent="0.3"/>
    <row r="69" spans="1:11" ht="15.75" thickBot="1" x14ac:dyDescent="0.3">
      <c r="A69" s="158" t="s">
        <v>23</v>
      </c>
      <c r="B69" s="159"/>
      <c r="C69" s="159"/>
      <c r="D69" s="159"/>
      <c r="E69" s="159"/>
      <c r="F69" s="160"/>
    </row>
    <row r="70" spans="1:11" ht="15.75" thickBot="1" x14ac:dyDescent="0.3">
      <c r="A70" s="17" t="s">
        <v>25</v>
      </c>
      <c r="B70" s="18" t="s">
        <v>1</v>
      </c>
      <c r="C70" s="18" t="s">
        <v>2</v>
      </c>
      <c r="D70" s="18" t="s">
        <v>3</v>
      </c>
      <c r="E70" s="18" t="s">
        <v>28</v>
      </c>
      <c r="F70" s="19" t="s">
        <v>26</v>
      </c>
    </row>
    <row r="71" spans="1:11" x14ac:dyDescent="0.25">
      <c r="A71" s="5">
        <v>1</v>
      </c>
      <c r="B71" s="6">
        <v>50179.110999999997</v>
      </c>
      <c r="C71" s="7">
        <v>150</v>
      </c>
      <c r="D71" s="7">
        <v>255</v>
      </c>
      <c r="E71" s="7" t="s">
        <v>19</v>
      </c>
      <c r="F71" s="8">
        <v>566</v>
      </c>
    </row>
    <row r="72" spans="1:11" x14ac:dyDescent="0.25">
      <c r="A72" s="9">
        <v>2</v>
      </c>
      <c r="B72" s="10">
        <v>57347.555999999997</v>
      </c>
      <c r="C72" s="11">
        <v>150</v>
      </c>
      <c r="D72" s="11">
        <v>255</v>
      </c>
      <c r="E72" s="11" t="s">
        <v>20</v>
      </c>
      <c r="F72" s="12">
        <v>566</v>
      </c>
    </row>
    <row r="73" spans="1:11" x14ac:dyDescent="0.25">
      <c r="A73" s="9">
        <v>3</v>
      </c>
      <c r="B73" s="10">
        <v>7168.4440000000004</v>
      </c>
      <c r="C73" s="11">
        <v>150</v>
      </c>
      <c r="D73" s="11">
        <v>255</v>
      </c>
      <c r="E73" s="11" t="s">
        <v>21</v>
      </c>
      <c r="F73" s="12">
        <v>606</v>
      </c>
    </row>
    <row r="74" spans="1:11" x14ac:dyDescent="0.25">
      <c r="A74" s="9">
        <v>4</v>
      </c>
      <c r="B74" s="10">
        <v>43010.667000000001</v>
      </c>
      <c r="C74" s="11">
        <v>150</v>
      </c>
      <c r="D74" s="11">
        <v>255</v>
      </c>
      <c r="E74" s="11" t="s">
        <v>33</v>
      </c>
      <c r="F74" s="12">
        <v>606</v>
      </c>
    </row>
    <row r="75" spans="1:11" x14ac:dyDescent="0.25">
      <c r="A75" s="9">
        <v>5</v>
      </c>
      <c r="B75" s="10">
        <v>100358.22199999999</v>
      </c>
      <c r="C75" s="11">
        <v>150</v>
      </c>
      <c r="D75" s="11">
        <v>255</v>
      </c>
      <c r="E75" s="11" t="s">
        <v>17</v>
      </c>
      <c r="F75" s="12">
        <v>534</v>
      </c>
    </row>
    <row r="76" spans="1:11" ht="15.75" thickBot="1" x14ac:dyDescent="0.3">
      <c r="A76" s="13">
        <v>6</v>
      </c>
      <c r="B76" s="14">
        <v>57347.555999999997</v>
      </c>
      <c r="C76" s="15">
        <v>150</v>
      </c>
      <c r="D76" s="15">
        <v>255</v>
      </c>
      <c r="E76" s="15" t="s">
        <v>18</v>
      </c>
      <c r="F76" s="16">
        <v>534</v>
      </c>
    </row>
    <row r="77" spans="1:11" ht="15.75" thickBot="1" x14ac:dyDescent="0.3">
      <c r="A77" s="13" t="s">
        <v>27</v>
      </c>
      <c r="B77" s="24">
        <f>AVERAGE(B71:B76)</f>
        <v>52568.592666666664</v>
      </c>
      <c r="C77"/>
      <c r="D77"/>
      <c r="E77"/>
      <c r="F77"/>
    </row>
  </sheetData>
  <mergeCells count="1">
    <mergeCell ref="A69:F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3C</vt:lpstr>
      <vt:lpstr>3D</vt:lpstr>
      <vt:lpstr>3E</vt:lpstr>
      <vt:lpstr>3F</vt:lpstr>
      <vt:lpstr>4B</vt:lpstr>
      <vt:lpstr>4C</vt:lpstr>
      <vt:lpstr>5H</vt:lpstr>
      <vt:lpstr>7F</vt:lpstr>
      <vt:lpstr>7G</vt:lpstr>
      <vt:lpstr>S3A</vt:lpstr>
      <vt:lpstr>S3B</vt:lpstr>
      <vt:lpstr>S3C</vt:lpstr>
      <vt:lpstr>S4A</vt:lpstr>
      <vt:lpstr>S4B</vt:lpstr>
      <vt:lpstr>Table_S7</vt:lpstr>
      <vt:lpstr>Table_S8</vt:lpstr>
      <vt:lpstr>Table_S9</vt:lpstr>
    </vt:vector>
  </TitlesOfParts>
  <Company>MHH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Lopez-Cayuqueo, Irma Karen PhD</dc:creator>
  <cp:lastModifiedBy>Lopez-Cayuqueo, Irma Karen PhD</cp:lastModifiedBy>
  <dcterms:created xsi:type="dcterms:W3CDTF">2024-03-01T13:50:13Z</dcterms:created>
  <dcterms:modified xsi:type="dcterms:W3CDTF">2025-03-03T12:39:58Z</dcterms:modified>
</cp:coreProperties>
</file>