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sces\project\ag-schmidt-ott\Karen\_Projects\Tfap2a\_Karen final draft\JCI insight\"/>
    </mc:Choice>
  </mc:AlternateContent>
  <bookViews>
    <workbookView xWindow="-105" yWindow="-105" windowWidth="19425" windowHeight="10425"/>
  </bookViews>
  <sheets>
    <sheet name="Sample Overview" sheetId="3" r:id="rId1"/>
    <sheet name="Abundance Broad Cell Types" sheetId="1" r:id="rId2"/>
    <sheet name="Abundance CD-PC Subcluster" sheetId="2" r:id="rId3"/>
    <sheet name="Abundance CD-PC, CD-IC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I9" i="4"/>
  <c r="I8" i="4"/>
  <c r="I7" i="4"/>
  <c r="I6" i="4"/>
  <c r="I5" i="4"/>
  <c r="I4" i="4"/>
  <c r="I3" i="4"/>
  <c r="O4" i="2" l="1"/>
  <c r="N4" i="2"/>
  <c r="P4" i="2" s="1"/>
  <c r="I4" i="2"/>
  <c r="H4" i="2"/>
  <c r="G4" i="2"/>
  <c r="F4" i="2"/>
  <c r="O8" i="2"/>
  <c r="N8" i="2"/>
  <c r="P8" i="2" s="1"/>
  <c r="I8" i="2"/>
  <c r="H8" i="2"/>
  <c r="G8" i="2"/>
  <c r="F8" i="2"/>
  <c r="K3" i="4"/>
  <c r="J18" i="4"/>
  <c r="I18" i="4"/>
  <c r="K17" i="4"/>
  <c r="J17" i="4"/>
  <c r="I17" i="4"/>
  <c r="J16" i="4"/>
  <c r="I16" i="4"/>
  <c r="K15" i="4"/>
  <c r="J15" i="4"/>
  <c r="I15" i="4"/>
  <c r="J14" i="4"/>
  <c r="I14" i="4"/>
  <c r="K13" i="4"/>
  <c r="J13" i="4"/>
  <c r="I13" i="4"/>
  <c r="J12" i="4"/>
  <c r="I12" i="4"/>
  <c r="K11" i="4"/>
  <c r="J11" i="4"/>
  <c r="I11" i="4"/>
  <c r="J10" i="4"/>
  <c r="K9" i="4"/>
  <c r="J9" i="4"/>
  <c r="J8" i="4"/>
  <c r="K7" i="4"/>
  <c r="J7" i="4"/>
  <c r="J6" i="4"/>
  <c r="K5" i="4"/>
  <c r="J5" i="4"/>
  <c r="J4" i="4"/>
  <c r="J3" i="4"/>
  <c r="O7" i="2"/>
  <c r="N7" i="2"/>
  <c r="P7" i="2" s="1"/>
  <c r="O6" i="2"/>
  <c r="N6" i="2"/>
  <c r="P6" i="2" s="1"/>
  <c r="O5" i="2"/>
  <c r="N5" i="2"/>
  <c r="P5" i="2" s="1"/>
  <c r="O5" i="1"/>
  <c r="O6" i="1"/>
  <c r="O7" i="1"/>
  <c r="O8" i="1"/>
  <c r="O9" i="1"/>
  <c r="O10" i="1"/>
  <c r="O11" i="1"/>
  <c r="O12" i="1"/>
  <c r="O13" i="1"/>
  <c r="O14" i="1"/>
  <c r="O15" i="1"/>
  <c r="O16" i="1"/>
  <c r="O4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4" i="1"/>
  <c r="P4" i="1" s="1"/>
  <c r="F5" i="2" l="1"/>
  <c r="G5" i="2"/>
  <c r="H5" i="2"/>
  <c r="I5" i="2"/>
  <c r="F6" i="2"/>
  <c r="G6" i="2"/>
  <c r="H6" i="2"/>
  <c r="I6" i="2"/>
  <c r="F7" i="2"/>
  <c r="G7" i="2"/>
  <c r="H7" i="2"/>
  <c r="I7" i="2"/>
  <c r="I5" i="1"/>
  <c r="I6" i="1"/>
  <c r="I7" i="1"/>
  <c r="I8" i="1"/>
  <c r="I9" i="1"/>
  <c r="I10" i="1"/>
  <c r="I11" i="1"/>
  <c r="I12" i="1"/>
  <c r="I13" i="1"/>
  <c r="I14" i="1"/>
  <c r="I15" i="1"/>
  <c r="I16" i="1"/>
  <c r="H4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G3" i="3" l="1"/>
</calcChain>
</file>

<file path=xl/sharedStrings.xml><?xml version="1.0" encoding="utf-8"?>
<sst xmlns="http://schemas.openxmlformats.org/spreadsheetml/2006/main" count="121" uniqueCount="61">
  <si>
    <t>Sample 1</t>
  </si>
  <si>
    <t>Sample 2</t>
  </si>
  <si>
    <t>Median number of UMIs</t>
  </si>
  <si>
    <t>Median number of genes</t>
  </si>
  <si>
    <t>Median percent mitochondrial RNA</t>
  </si>
  <si>
    <t>All</t>
  </si>
  <si>
    <t>Endothelium</t>
  </si>
  <si>
    <t>Damaged</t>
  </si>
  <si>
    <t>Podocytes</t>
  </si>
  <si>
    <t>Control</t>
  </si>
  <si>
    <t>Knock out</t>
  </si>
  <si>
    <t>Standard deviation</t>
  </si>
  <si>
    <t>Subcluster</t>
  </si>
  <si>
    <t>Total</t>
  </si>
  <si>
    <r>
      <t xml:space="preserve">Number of nuclei passing quality control </t>
    </r>
    <r>
      <rPr>
        <sz val="8"/>
        <color theme="1"/>
        <rFont val="Calibri"/>
        <family val="2"/>
        <scheme val="minor"/>
      </rPr>
      <t>(nGenes 500 - 4000, percent.mt &lt; 5)</t>
    </r>
  </si>
  <si>
    <t>Mean number of UMIs</t>
  </si>
  <si>
    <t>Mean number of genes</t>
  </si>
  <si>
    <t>Mean percent mitochondrial RNA</t>
  </si>
  <si>
    <t>Thick ascending limb</t>
  </si>
  <si>
    <t>Connecting tubule</t>
  </si>
  <si>
    <t>Distal convoluted tubule</t>
  </si>
  <si>
    <t>Proximal tubule</t>
  </si>
  <si>
    <t>Collecting duct principal cells</t>
  </si>
  <si>
    <t>Thin limb</t>
  </si>
  <si>
    <t>Collecting duct intercalated cells</t>
  </si>
  <si>
    <t>Immune cells</t>
  </si>
  <si>
    <t>Interstitial cells</t>
  </si>
  <si>
    <t>Deep medullary epithelium of pelvis</t>
  </si>
  <si>
    <r>
      <t>Control samples (Tfap2a</t>
    </r>
    <r>
      <rPr>
        <b/>
        <vertAlign val="superscript"/>
        <sz val="11"/>
        <color theme="1"/>
        <rFont val="Calibri"/>
        <family val="2"/>
        <scheme val="minor"/>
      </rPr>
      <t>fl/fl</t>
    </r>
    <r>
      <rPr>
        <b/>
        <sz val="11"/>
        <color theme="1"/>
        <rFont val="Calibri"/>
        <family val="2"/>
        <scheme val="minor"/>
      </rPr>
      <t xml:space="preserve">)  </t>
    </r>
  </si>
  <si>
    <r>
      <t>Knockout samples (Hoxb7Cre:Tfap2a</t>
    </r>
    <r>
      <rPr>
        <b/>
        <vertAlign val="superscript"/>
        <sz val="11"/>
        <color theme="1"/>
        <rFont val="Calibri"/>
        <family val="2"/>
        <scheme val="minor"/>
      </rPr>
      <t>fl/fl</t>
    </r>
    <r>
      <rPr>
        <b/>
        <sz val="11"/>
        <color theme="1"/>
        <rFont val="Calibri"/>
        <family val="2"/>
        <scheme val="minor"/>
      </rPr>
      <t xml:space="preserve">)  </t>
    </r>
  </si>
  <si>
    <t>Total cell number per group</t>
  </si>
  <si>
    <t>Numbers of cells for broad cell types</t>
  </si>
  <si>
    <t>Average frequency per group</t>
  </si>
  <si>
    <t>Cell type distribution of broad cell types</t>
  </si>
  <si>
    <t>Cell type distribution of collecting duct principal cell subcluster</t>
  </si>
  <si>
    <t>Average per group</t>
  </si>
  <si>
    <t>Number of cells for collecting duct principal cell subcluster</t>
  </si>
  <si>
    <t>Total per group</t>
  </si>
  <si>
    <t>Cortical collecting duct</t>
  </si>
  <si>
    <t>Outer medullary collecting duct</t>
  </si>
  <si>
    <t>Inner medullary collecting duct type 1</t>
  </si>
  <si>
    <t>Inner medullary collecting duct type 2</t>
  </si>
  <si>
    <t>Inner medullary collecting duct type 3</t>
  </si>
  <si>
    <t>Principal cells</t>
  </si>
  <si>
    <t>Intercalated cells</t>
  </si>
  <si>
    <t>Knockout (n = 5)</t>
  </si>
  <si>
    <t>Control (n = 4)</t>
  </si>
  <si>
    <t>P value</t>
  </si>
  <si>
    <t>Inner medullary collecting duct - type 1</t>
  </si>
  <si>
    <t>Inner medullary collecting duct - type 3</t>
  </si>
  <si>
    <t>Knockout (n = 4)</t>
  </si>
  <si>
    <t>Control (n = 3)</t>
  </si>
  <si>
    <t>Knockout (n = 3)</t>
  </si>
  <si>
    <t>Control (n = 5)</t>
  </si>
  <si>
    <t>Area</t>
  </si>
  <si>
    <t>Cell type</t>
  </si>
  <si>
    <t>Group</t>
  </si>
  <si>
    <t>Cell type frequency per animal [%]</t>
  </si>
  <si>
    <t>Average frequency per group and cell type [%]</t>
  </si>
  <si>
    <t>Single-nucleus RNA-sequencing</t>
  </si>
  <si>
    <t>Principal and intercalated cell abundance in collecting ducts based on immunofluorescent staining for AQP2 and V-ATPase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</si>
</sst>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2" borderId="2" xfId="0" applyFont="1" applyFill="1" applyBorder="1"/>
    <xf numFmtId="0" fontId="0" fillId="2" borderId="0" xfId="0" applyFill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5" xfId="0" applyFont="1" applyFill="1" applyBorder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0" fontId="0" fillId="4" borderId="5" xfId="0" applyFont="1" applyFill="1" applyBorder="1"/>
    <xf numFmtId="1" fontId="0" fillId="0" borderId="4" xfId="0" applyNumberFormat="1" applyBorder="1"/>
    <xf numFmtId="0" fontId="1" fillId="2" borderId="0" xfId="0" applyFont="1" applyFill="1" applyAlignment="1">
      <alignment horizontal="center"/>
    </xf>
    <xf numFmtId="0" fontId="1" fillId="2" borderId="4" xfId="0" applyFont="1" applyFill="1" applyBorder="1"/>
    <xf numFmtId="0" fontId="1" fillId="2" borderId="0" xfId="0" applyFont="1" applyFill="1"/>
    <xf numFmtId="0" fontId="1" fillId="4" borderId="4" xfId="0" applyFont="1" applyFill="1" applyBorder="1" applyAlignment="1"/>
    <xf numFmtId="1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1" fontId="0" fillId="0" borderId="0" xfId="0" applyNumberFormat="1" applyBorder="1"/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2" fontId="1" fillId="4" borderId="6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2" fontId="0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/>
    </xf>
    <xf numFmtId="2" fontId="0" fillId="0" borderId="5" xfId="0" applyNumberFormat="1" applyFont="1" applyFill="1" applyBorder="1" applyAlignment="1">
      <alignment horizontal="left" vertical="center"/>
    </xf>
    <xf numFmtId="2" fontId="1" fillId="4" borderId="1" xfId="0" applyNumberFormat="1" applyFont="1" applyFill="1" applyBorder="1" applyAlignment="1">
      <alignment horizontal="left"/>
    </xf>
    <xf numFmtId="2" fontId="1" fillId="4" borderId="8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Font="1" applyFill="1" applyBorder="1" applyAlignment="1">
      <alignment horizontal="left" vertical="center"/>
    </xf>
    <xf numFmtId="2" fontId="0" fillId="0" borderId="2" xfId="0" applyNumberFormat="1" applyFont="1" applyFill="1" applyBorder="1" applyAlignment="1">
      <alignment horizontal="left" vertical="center"/>
    </xf>
    <xf numFmtId="2" fontId="1" fillId="4" borderId="1" xfId="0" applyNumberFormat="1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pane ySplit="2" topLeftCell="A3" activePane="bottomLeft" state="frozen"/>
      <selection pane="bottomLeft" activeCell="B35" sqref="B35"/>
    </sheetView>
  </sheetViews>
  <sheetFormatPr defaultColWidth="8.7109375" defaultRowHeight="15" x14ac:dyDescent="0.25"/>
  <cols>
    <col min="1" max="1" width="38.28515625" style="2" customWidth="1"/>
    <col min="2" max="5" width="22.7109375" style="1" customWidth="1"/>
    <col min="6" max="16384" width="8.7109375" style="1"/>
  </cols>
  <sheetData>
    <row r="1" spans="1:7" s="21" customFormat="1" ht="17.25" x14ac:dyDescent="0.25">
      <c r="A1" s="59" t="s">
        <v>59</v>
      </c>
      <c r="B1" s="62" t="s">
        <v>28</v>
      </c>
      <c r="C1" s="62"/>
      <c r="D1" s="62" t="s">
        <v>29</v>
      </c>
      <c r="E1" s="62"/>
    </row>
    <row r="2" spans="1:7" s="9" customFormat="1" ht="15.75" thickBot="1" x14ac:dyDescent="0.3">
      <c r="A2" s="10"/>
      <c r="B2" s="11" t="s">
        <v>0</v>
      </c>
      <c r="C2" s="11" t="s">
        <v>1</v>
      </c>
      <c r="D2" s="11" t="s">
        <v>0</v>
      </c>
      <c r="E2" s="11" t="s">
        <v>1</v>
      </c>
      <c r="F2" s="11"/>
      <c r="G2" s="11" t="s">
        <v>5</v>
      </c>
    </row>
    <row r="3" spans="1:7" ht="27" x14ac:dyDescent="0.25">
      <c r="A3" s="2" t="s">
        <v>14</v>
      </c>
      <c r="B3" s="5">
        <v>7737</v>
      </c>
      <c r="C3" s="5">
        <v>5430</v>
      </c>
      <c r="D3" s="5">
        <v>7997</v>
      </c>
      <c r="E3" s="5">
        <v>6177</v>
      </c>
      <c r="F3" s="4"/>
      <c r="G3" s="4">
        <f>SUM(B3:E3)</f>
        <v>27341</v>
      </c>
    </row>
    <row r="4" spans="1:7" x14ac:dyDescent="0.25">
      <c r="B4" s="4"/>
      <c r="C4" s="4"/>
      <c r="D4" s="4"/>
      <c r="E4" s="4"/>
      <c r="F4" s="4"/>
      <c r="G4" s="4"/>
    </row>
    <row r="5" spans="1:7" x14ac:dyDescent="0.25">
      <c r="A5" s="2" t="s">
        <v>2</v>
      </c>
      <c r="B5" s="4">
        <v>2584</v>
      </c>
      <c r="C5" s="4">
        <v>2645</v>
      </c>
      <c r="D5" s="4">
        <v>2505</v>
      </c>
      <c r="E5" s="4">
        <v>2797</v>
      </c>
      <c r="F5" s="4"/>
      <c r="G5" s="4">
        <v>2628</v>
      </c>
    </row>
    <row r="6" spans="1:7" x14ac:dyDescent="0.25">
      <c r="A6" s="2" t="s">
        <v>3</v>
      </c>
      <c r="B6" s="4">
        <v>1556</v>
      </c>
      <c r="C6" s="4">
        <v>1569.5</v>
      </c>
      <c r="D6" s="4">
        <v>1548</v>
      </c>
      <c r="E6" s="4">
        <v>1646</v>
      </c>
      <c r="F6" s="4"/>
      <c r="G6" s="4">
        <v>1577</v>
      </c>
    </row>
    <row r="7" spans="1:7" x14ac:dyDescent="0.25">
      <c r="A7" s="2" t="s">
        <v>4</v>
      </c>
      <c r="B7" s="3">
        <v>1.65584416</v>
      </c>
      <c r="C7" s="3">
        <v>0.67103859999999993</v>
      </c>
      <c r="D7" s="3">
        <v>1.0526315799999999</v>
      </c>
      <c r="E7" s="3">
        <v>0.41652203999999998</v>
      </c>
      <c r="F7" s="4"/>
      <c r="G7" s="3">
        <v>0.96580527000000005</v>
      </c>
    </row>
    <row r="9" spans="1:7" x14ac:dyDescent="0.25">
      <c r="A9" s="2" t="s">
        <v>15</v>
      </c>
      <c r="B9" s="25">
        <v>2819.7314204472018</v>
      </c>
      <c r="C9" s="25">
        <v>2972.6093922651935</v>
      </c>
      <c r="D9" s="25">
        <v>2710.2539702388394</v>
      </c>
      <c r="E9" s="25">
        <v>3024.6449732880037</v>
      </c>
      <c r="F9" s="4"/>
      <c r="G9" s="4">
        <v>2864.367214074101</v>
      </c>
    </row>
    <row r="10" spans="1:7" x14ac:dyDescent="0.25">
      <c r="A10" s="2" t="s">
        <v>16</v>
      </c>
      <c r="B10" s="26">
        <v>1609.3852914566369</v>
      </c>
      <c r="C10" s="26">
        <v>1660.6985267034991</v>
      </c>
      <c r="D10" s="26">
        <v>1572.0560210078779</v>
      </c>
      <c r="E10" s="26">
        <v>1695.1622146673142</v>
      </c>
      <c r="F10" s="4"/>
      <c r="G10" s="4">
        <v>1628.0368677078382</v>
      </c>
    </row>
    <row r="11" spans="1:7" x14ac:dyDescent="0.25">
      <c r="A11" s="2" t="s">
        <v>17</v>
      </c>
      <c r="B11" s="3">
        <v>1.8659482015031597</v>
      </c>
      <c r="C11" s="3">
        <v>0.80372922642356925</v>
      </c>
      <c r="D11" s="3">
        <v>1.2755974186544972</v>
      </c>
      <c r="E11" s="3">
        <v>0.52064238593977463</v>
      </c>
      <c r="F11" s="3"/>
      <c r="G11" s="3">
        <v>0.94658957068787997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pane ySplit="3" topLeftCell="A4" activePane="bottomLeft" state="frozen"/>
      <selection pane="bottomLeft" activeCell="A3" sqref="A3"/>
    </sheetView>
  </sheetViews>
  <sheetFormatPr defaultColWidth="8.7109375" defaultRowHeight="15" x14ac:dyDescent="0.25"/>
  <cols>
    <col min="1" max="1" width="30.85546875" style="40" customWidth="1"/>
    <col min="2" max="2" width="15.140625" style="1" customWidth="1"/>
    <col min="3" max="3" width="17.5703125" style="1" customWidth="1"/>
    <col min="4" max="4" width="14.7109375" style="1" customWidth="1"/>
    <col min="5" max="5" width="15.7109375" style="1" customWidth="1"/>
    <col min="6" max="6" width="10.42578125" style="1" customWidth="1"/>
    <col min="7" max="7" width="10.140625" style="1" customWidth="1"/>
    <col min="8" max="8" width="10" style="1" customWidth="1"/>
    <col min="9" max="9" width="10.140625" style="35" customWidth="1"/>
    <col min="10" max="11" width="17.28515625" style="1" customWidth="1"/>
    <col min="12" max="12" width="17.42578125" style="1" customWidth="1"/>
    <col min="13" max="14" width="17.28515625" style="1" customWidth="1"/>
    <col min="15" max="15" width="17.28515625" style="35" customWidth="1"/>
    <col min="16" max="16" width="9.140625" style="35" customWidth="1"/>
    <col min="17" max="16384" width="8.7109375" style="1"/>
  </cols>
  <sheetData>
    <row r="1" spans="1:16" s="31" customFormat="1" x14ac:dyDescent="0.25">
      <c r="A1" s="59" t="s">
        <v>59</v>
      </c>
      <c r="B1" s="66" t="s">
        <v>33</v>
      </c>
      <c r="C1" s="67"/>
      <c r="D1" s="67"/>
      <c r="E1" s="67"/>
      <c r="F1" s="67"/>
      <c r="G1" s="67"/>
      <c r="H1" s="67"/>
      <c r="I1" s="68"/>
      <c r="J1" s="65" t="s">
        <v>31</v>
      </c>
      <c r="K1" s="63"/>
      <c r="L1" s="63"/>
      <c r="M1" s="63"/>
      <c r="N1" s="63"/>
      <c r="O1" s="63"/>
      <c r="P1" s="64"/>
    </row>
    <row r="2" spans="1:16" s="28" customFormat="1" ht="17.25" x14ac:dyDescent="0.25">
      <c r="A2" s="39"/>
      <c r="B2" s="66" t="s">
        <v>28</v>
      </c>
      <c r="C2" s="67"/>
      <c r="D2" s="67" t="s">
        <v>29</v>
      </c>
      <c r="E2" s="67"/>
      <c r="F2" s="67" t="s">
        <v>32</v>
      </c>
      <c r="G2" s="67"/>
      <c r="H2" s="67" t="s">
        <v>11</v>
      </c>
      <c r="I2" s="68"/>
      <c r="J2" s="65" t="s">
        <v>28</v>
      </c>
      <c r="K2" s="63"/>
      <c r="L2" s="63" t="s">
        <v>29</v>
      </c>
      <c r="M2" s="63"/>
      <c r="N2" s="63" t="s">
        <v>30</v>
      </c>
      <c r="O2" s="64"/>
      <c r="P2" s="29" t="s">
        <v>13</v>
      </c>
    </row>
    <row r="3" spans="1:16" s="34" customFormat="1" x14ac:dyDescent="0.25">
      <c r="A3" s="61" t="s">
        <v>55</v>
      </c>
      <c r="B3" s="14" t="s">
        <v>0</v>
      </c>
      <c r="C3" s="14" t="s">
        <v>1</v>
      </c>
      <c r="D3" s="14" t="s">
        <v>0</v>
      </c>
      <c r="E3" s="14" t="s">
        <v>1</v>
      </c>
      <c r="F3" s="14" t="s">
        <v>9</v>
      </c>
      <c r="G3" s="14" t="s">
        <v>10</v>
      </c>
      <c r="H3" s="14" t="s">
        <v>9</v>
      </c>
      <c r="I3" s="32" t="s">
        <v>10</v>
      </c>
      <c r="J3" s="17" t="s">
        <v>0</v>
      </c>
      <c r="K3" s="17" t="s">
        <v>1</v>
      </c>
      <c r="L3" s="17" t="s">
        <v>0</v>
      </c>
      <c r="M3" s="17" t="s">
        <v>1</v>
      </c>
      <c r="N3" s="17" t="s">
        <v>9</v>
      </c>
      <c r="O3" s="33" t="s">
        <v>10</v>
      </c>
      <c r="P3" s="33"/>
    </row>
    <row r="4" spans="1:16" x14ac:dyDescent="0.25">
      <c r="A4" s="40" t="s">
        <v>21</v>
      </c>
      <c r="B4" s="36">
        <v>0.52578518805738705</v>
      </c>
      <c r="C4" s="36">
        <v>0.361141804788214</v>
      </c>
      <c r="D4" s="36">
        <v>0.55083156183568804</v>
      </c>
      <c r="E4" s="36">
        <v>0.54605795693702397</v>
      </c>
      <c r="F4" s="36">
        <f>AVERAGE(B4:C4)</f>
        <v>0.44346349642280053</v>
      </c>
      <c r="G4" s="36">
        <f>AVERAGE(D4:E4)</f>
        <v>0.54844475938635595</v>
      </c>
      <c r="H4" s="36">
        <f>_xlfn.STDEV.P(B4:C4)</f>
        <v>8.2321691634586719E-2</v>
      </c>
      <c r="I4" s="37">
        <f>_xlfn.STDEV.P(D4:E4)</f>
        <v>2.3868024493320372E-3</v>
      </c>
      <c r="J4" s="1">
        <v>4068</v>
      </c>
      <c r="K4" s="1">
        <v>1961</v>
      </c>
      <c r="L4" s="1">
        <v>4405</v>
      </c>
      <c r="M4" s="1">
        <v>3373</v>
      </c>
      <c r="N4" s="1">
        <f t="shared" ref="N4:N16" si="0">J4+K4</f>
        <v>6029</v>
      </c>
      <c r="O4" s="35">
        <f>L4+M4</f>
        <v>7778</v>
      </c>
      <c r="P4" s="35">
        <f>SUM(N4,O4)</f>
        <v>13807</v>
      </c>
    </row>
    <row r="5" spans="1:16" x14ac:dyDescent="0.25">
      <c r="A5" s="40" t="s">
        <v>18</v>
      </c>
      <c r="B5" s="36">
        <v>0.18094868812201101</v>
      </c>
      <c r="C5" s="36">
        <v>0.27421731123388599</v>
      </c>
      <c r="D5" s="36">
        <v>0.144054020257597</v>
      </c>
      <c r="E5" s="36">
        <v>0.23296098429658399</v>
      </c>
      <c r="F5" s="36">
        <f t="shared" ref="F5:F16" si="1">AVERAGE(B5:C5)</f>
        <v>0.22758299967794848</v>
      </c>
      <c r="G5" s="36">
        <f t="shared" ref="G5:G16" si="2">AVERAGE(D5:E5)</f>
        <v>0.18850750227709051</v>
      </c>
      <c r="H5" s="36">
        <f t="shared" ref="H5:H16" si="3">_xlfn.STDEV.P(B5:C5)</f>
        <v>4.663431155593762E-2</v>
      </c>
      <c r="I5" s="37">
        <f t="shared" ref="I5:I16" si="4">_xlfn.STDEV.P(D5:E5)</f>
        <v>4.4453482019493465E-2</v>
      </c>
      <c r="J5" s="1">
        <v>1400</v>
      </c>
      <c r="K5" s="1">
        <v>1489</v>
      </c>
      <c r="L5" s="1">
        <v>1152</v>
      </c>
      <c r="M5" s="1">
        <v>1439</v>
      </c>
      <c r="N5" s="1">
        <f t="shared" si="0"/>
        <v>2889</v>
      </c>
      <c r="O5" s="35">
        <f t="shared" ref="O5:O16" si="5">L5+M5</f>
        <v>2591</v>
      </c>
      <c r="P5" s="35">
        <f t="shared" ref="P5:P16" si="6">SUM(N5,O5)</f>
        <v>5480</v>
      </c>
    </row>
    <row r="6" spans="1:16" x14ac:dyDescent="0.25">
      <c r="A6" s="40" t="s">
        <v>6</v>
      </c>
      <c r="B6" s="36">
        <v>7.1733229934083001E-2</v>
      </c>
      <c r="C6" s="36">
        <v>6.7955801104972402E-2</v>
      </c>
      <c r="D6" s="36">
        <v>5.9022133299987498E-2</v>
      </c>
      <c r="E6" s="36">
        <v>4.6300793265339202E-2</v>
      </c>
      <c r="F6" s="36">
        <f t="shared" si="1"/>
        <v>6.9844515519527695E-2</v>
      </c>
      <c r="G6" s="36">
        <f t="shared" si="2"/>
        <v>5.266146328266335E-2</v>
      </c>
      <c r="H6" s="36">
        <f t="shared" si="3"/>
        <v>1.8887144145552995E-3</v>
      </c>
      <c r="I6" s="37">
        <f t="shared" si="4"/>
        <v>6.3606700173241479E-3</v>
      </c>
      <c r="J6" s="1">
        <v>555</v>
      </c>
      <c r="K6" s="1">
        <v>369</v>
      </c>
      <c r="L6" s="1">
        <v>472</v>
      </c>
      <c r="M6" s="1">
        <v>286</v>
      </c>
      <c r="N6" s="1">
        <f t="shared" si="0"/>
        <v>924</v>
      </c>
      <c r="O6" s="35">
        <f t="shared" si="5"/>
        <v>758</v>
      </c>
      <c r="P6" s="35">
        <f t="shared" si="6"/>
        <v>1682</v>
      </c>
    </row>
    <row r="7" spans="1:16" x14ac:dyDescent="0.25">
      <c r="A7" s="40" t="s">
        <v>7</v>
      </c>
      <c r="B7" s="36">
        <v>4.6788160785834303E-2</v>
      </c>
      <c r="C7" s="36">
        <v>2.0626151012891301E-2</v>
      </c>
      <c r="D7" s="36">
        <v>8.6532449668625694E-2</v>
      </c>
      <c r="E7" s="36">
        <v>1.1332361988020101E-2</v>
      </c>
      <c r="F7" s="36">
        <f t="shared" si="1"/>
        <v>3.3707155899362802E-2</v>
      </c>
      <c r="G7" s="36">
        <f t="shared" si="2"/>
        <v>4.8932405828322895E-2</v>
      </c>
      <c r="H7" s="36">
        <f t="shared" si="3"/>
        <v>1.3081004886471502E-2</v>
      </c>
      <c r="I7" s="37">
        <f t="shared" si="4"/>
        <v>3.7600043840302792E-2</v>
      </c>
      <c r="J7" s="1">
        <v>362</v>
      </c>
      <c r="K7" s="1">
        <v>112</v>
      </c>
      <c r="L7" s="1">
        <v>692</v>
      </c>
      <c r="M7" s="1">
        <v>70</v>
      </c>
      <c r="N7" s="1">
        <f t="shared" si="0"/>
        <v>474</v>
      </c>
      <c r="O7" s="35">
        <f t="shared" si="5"/>
        <v>762</v>
      </c>
      <c r="P7" s="35">
        <f t="shared" si="6"/>
        <v>1236</v>
      </c>
    </row>
    <row r="8" spans="1:16" x14ac:dyDescent="0.25">
      <c r="A8" s="40" t="s">
        <v>19</v>
      </c>
      <c r="B8" s="36">
        <v>2.5720563525914401E-2</v>
      </c>
      <c r="C8" s="36">
        <v>2.24677716390424E-2</v>
      </c>
      <c r="D8" s="36">
        <v>3.8764536701263001E-2</v>
      </c>
      <c r="E8" s="36">
        <v>3.2378177108628801E-2</v>
      </c>
      <c r="F8" s="36">
        <f t="shared" si="1"/>
        <v>2.4094167582478399E-2</v>
      </c>
      <c r="G8" s="36">
        <f t="shared" si="2"/>
        <v>3.5571356904945901E-2</v>
      </c>
      <c r="H8" s="36">
        <f t="shared" si="3"/>
        <v>1.6263959434360004E-3</v>
      </c>
      <c r="I8" s="37">
        <f t="shared" si="4"/>
        <v>3.1931797963170999E-3</v>
      </c>
      <c r="J8" s="1">
        <v>199</v>
      </c>
      <c r="K8" s="1">
        <v>122</v>
      </c>
      <c r="L8" s="1">
        <v>310</v>
      </c>
      <c r="M8" s="1">
        <v>200</v>
      </c>
      <c r="N8" s="1">
        <f t="shared" si="0"/>
        <v>321</v>
      </c>
      <c r="O8" s="35">
        <f t="shared" si="5"/>
        <v>510</v>
      </c>
      <c r="P8" s="35">
        <f t="shared" si="6"/>
        <v>831</v>
      </c>
    </row>
    <row r="9" spans="1:16" x14ac:dyDescent="0.25">
      <c r="A9" s="40" t="s">
        <v>20</v>
      </c>
      <c r="B9" s="36">
        <v>2.7142303218301699E-2</v>
      </c>
      <c r="C9" s="36">
        <v>2.5046040515653799E-2</v>
      </c>
      <c r="D9" s="36">
        <v>2.9636113542578502E-2</v>
      </c>
      <c r="E9" s="36">
        <v>2.9626032054395301E-2</v>
      </c>
      <c r="F9" s="36">
        <f t="shared" si="1"/>
        <v>2.6094171866977749E-2</v>
      </c>
      <c r="G9" s="36">
        <f t="shared" si="2"/>
        <v>2.9631072798486903E-2</v>
      </c>
      <c r="H9" s="36">
        <f t="shared" si="3"/>
        <v>1.0481313513239499E-3</v>
      </c>
      <c r="I9" s="37">
        <f t="shared" si="4"/>
        <v>5.0407440916003937E-6</v>
      </c>
      <c r="J9" s="1">
        <v>210</v>
      </c>
      <c r="K9" s="1">
        <v>136</v>
      </c>
      <c r="L9" s="1">
        <v>237</v>
      </c>
      <c r="M9" s="1">
        <v>183</v>
      </c>
      <c r="N9" s="1">
        <f t="shared" si="0"/>
        <v>346</v>
      </c>
      <c r="O9" s="35">
        <f t="shared" si="5"/>
        <v>420</v>
      </c>
      <c r="P9" s="35">
        <f t="shared" si="6"/>
        <v>766</v>
      </c>
    </row>
    <row r="10" spans="1:16" x14ac:dyDescent="0.25">
      <c r="A10" s="40" t="s">
        <v>22</v>
      </c>
      <c r="B10" s="36">
        <v>4.4332428589892697E-2</v>
      </c>
      <c r="C10" s="36">
        <v>8.8950276243093901E-2</v>
      </c>
      <c r="D10" s="36">
        <v>3.3637614105289503E-2</v>
      </c>
      <c r="E10" s="36">
        <v>3.3349522421887601E-2</v>
      </c>
      <c r="F10" s="36">
        <f t="shared" si="1"/>
        <v>6.6641352416493299E-2</v>
      </c>
      <c r="G10" s="36">
        <f t="shared" si="2"/>
        <v>3.3493568263588555E-2</v>
      </c>
      <c r="H10" s="36">
        <f t="shared" si="3"/>
        <v>2.2308923826600588E-2</v>
      </c>
      <c r="I10" s="37">
        <f t="shared" si="4"/>
        <v>1.4404584170095089E-4</v>
      </c>
      <c r="J10" s="1">
        <v>343</v>
      </c>
      <c r="K10" s="1">
        <v>483</v>
      </c>
      <c r="L10" s="1">
        <v>269</v>
      </c>
      <c r="M10" s="1">
        <v>206</v>
      </c>
      <c r="N10" s="1">
        <f t="shared" si="0"/>
        <v>826</v>
      </c>
      <c r="O10" s="35">
        <f t="shared" si="5"/>
        <v>475</v>
      </c>
      <c r="P10" s="35">
        <f t="shared" si="6"/>
        <v>1301</v>
      </c>
    </row>
    <row r="11" spans="1:16" x14ac:dyDescent="0.25">
      <c r="A11" s="40" t="s">
        <v>23</v>
      </c>
      <c r="B11" s="36">
        <v>2.5203567274137299E-2</v>
      </c>
      <c r="C11" s="36">
        <v>7.3296500920810304E-2</v>
      </c>
      <c r="D11" s="36">
        <v>1.53807677879205E-2</v>
      </c>
      <c r="E11" s="36">
        <v>2.7197668771248198E-2</v>
      </c>
      <c r="F11" s="36">
        <f t="shared" si="1"/>
        <v>4.9250034097473805E-2</v>
      </c>
      <c r="G11" s="36">
        <f t="shared" si="2"/>
        <v>2.1289218279584347E-2</v>
      </c>
      <c r="H11" s="36">
        <f t="shared" si="3"/>
        <v>2.4046466823336499E-2</v>
      </c>
      <c r="I11" s="37">
        <f t="shared" si="4"/>
        <v>5.908450491663852E-3</v>
      </c>
      <c r="J11" s="1">
        <v>195</v>
      </c>
      <c r="K11" s="1">
        <v>398</v>
      </c>
      <c r="L11" s="1">
        <v>123</v>
      </c>
      <c r="M11" s="1">
        <v>168</v>
      </c>
      <c r="N11" s="1">
        <f t="shared" si="0"/>
        <v>593</v>
      </c>
      <c r="O11" s="35">
        <f t="shared" si="5"/>
        <v>291</v>
      </c>
      <c r="P11" s="35">
        <f t="shared" si="6"/>
        <v>884</v>
      </c>
    </row>
    <row r="12" spans="1:16" x14ac:dyDescent="0.25">
      <c r="A12" s="40" t="s">
        <v>24</v>
      </c>
      <c r="B12" s="36">
        <v>2.36525785188057E-2</v>
      </c>
      <c r="C12" s="36">
        <v>2.8913443830570901E-2</v>
      </c>
      <c r="D12" s="36">
        <v>2.1508065524571698E-2</v>
      </c>
      <c r="E12" s="36">
        <v>2.50930872591873E-2</v>
      </c>
      <c r="F12" s="36">
        <f t="shared" si="1"/>
        <v>2.6283011174688301E-2</v>
      </c>
      <c r="G12" s="36">
        <f t="shared" si="2"/>
        <v>2.3300576391879498E-2</v>
      </c>
      <c r="H12" s="36">
        <f t="shared" si="3"/>
        <v>2.6304326558826002E-3</v>
      </c>
      <c r="I12" s="37">
        <f t="shared" si="4"/>
        <v>1.7925108673078009E-3</v>
      </c>
      <c r="J12" s="1">
        <v>183</v>
      </c>
      <c r="K12" s="1">
        <v>157</v>
      </c>
      <c r="L12" s="1">
        <v>172</v>
      </c>
      <c r="M12" s="1">
        <v>155</v>
      </c>
      <c r="N12" s="1">
        <f t="shared" si="0"/>
        <v>340</v>
      </c>
      <c r="O12" s="35">
        <f t="shared" si="5"/>
        <v>327</v>
      </c>
      <c r="P12" s="35">
        <f t="shared" si="6"/>
        <v>667</v>
      </c>
    </row>
    <row r="13" spans="1:16" x14ac:dyDescent="0.25">
      <c r="A13" s="40" t="s">
        <v>26</v>
      </c>
      <c r="B13" s="36">
        <v>1.12446684761535E-2</v>
      </c>
      <c r="C13" s="36">
        <v>1.3075506445672199E-2</v>
      </c>
      <c r="D13" s="36">
        <v>6.8775790921595603E-3</v>
      </c>
      <c r="E13" s="36">
        <v>5.0186174518374602E-3</v>
      </c>
      <c r="F13" s="36">
        <f t="shared" si="1"/>
        <v>1.216008746091285E-2</v>
      </c>
      <c r="G13" s="36">
        <f t="shared" si="2"/>
        <v>5.9480982719985103E-3</v>
      </c>
      <c r="H13" s="36">
        <f t="shared" si="3"/>
        <v>9.1541898475934989E-4</v>
      </c>
      <c r="I13" s="37">
        <f t="shared" si="4"/>
        <v>9.2948082016105008E-4</v>
      </c>
      <c r="J13" s="1">
        <v>87</v>
      </c>
      <c r="K13" s="1">
        <v>71</v>
      </c>
      <c r="L13" s="1">
        <v>55</v>
      </c>
      <c r="M13" s="1">
        <v>31</v>
      </c>
      <c r="N13" s="1">
        <f t="shared" si="0"/>
        <v>158</v>
      </c>
      <c r="O13" s="35">
        <f t="shared" si="5"/>
        <v>86</v>
      </c>
      <c r="P13" s="35">
        <f t="shared" si="6"/>
        <v>244</v>
      </c>
    </row>
    <row r="14" spans="1:16" x14ac:dyDescent="0.25">
      <c r="A14" s="40" t="s">
        <v>27</v>
      </c>
      <c r="B14" s="36">
        <v>8.2719400284347894E-3</v>
      </c>
      <c r="C14" s="36">
        <v>1.7127071823204401E-2</v>
      </c>
      <c r="D14" s="36">
        <v>4.1265474552957399E-3</v>
      </c>
      <c r="E14" s="36">
        <v>5.0186174518374602E-3</v>
      </c>
      <c r="F14" s="36">
        <f t="shared" si="1"/>
        <v>1.2699505925819594E-2</v>
      </c>
      <c r="G14" s="36">
        <f t="shared" si="2"/>
        <v>4.5725824535665996E-3</v>
      </c>
      <c r="H14" s="36">
        <f t="shared" si="3"/>
        <v>4.4275658973848058E-3</v>
      </c>
      <c r="I14" s="37">
        <f t="shared" si="4"/>
        <v>4.4603499827086017E-4</v>
      </c>
      <c r="J14" s="1">
        <v>64</v>
      </c>
      <c r="K14" s="1">
        <v>93</v>
      </c>
      <c r="L14" s="1">
        <v>33</v>
      </c>
      <c r="M14" s="1">
        <v>31</v>
      </c>
      <c r="N14" s="1">
        <f t="shared" si="0"/>
        <v>157</v>
      </c>
      <c r="O14" s="35">
        <f t="shared" si="5"/>
        <v>64</v>
      </c>
      <c r="P14" s="35">
        <f t="shared" si="6"/>
        <v>221</v>
      </c>
    </row>
    <row r="15" spans="1:16" x14ac:dyDescent="0.25">
      <c r="A15" s="40" t="s">
        <v>8</v>
      </c>
      <c r="B15" s="36">
        <v>5.2992115807160402E-3</v>
      </c>
      <c r="C15" s="36">
        <v>3.3149171270718202E-3</v>
      </c>
      <c r="D15" s="36">
        <v>3.8764536701263001E-3</v>
      </c>
      <c r="E15" s="36">
        <v>3.7234903674923099E-3</v>
      </c>
      <c r="F15" s="36">
        <f t="shared" si="1"/>
        <v>4.30706435389393E-3</v>
      </c>
      <c r="G15" s="36">
        <f t="shared" si="2"/>
        <v>3.7999720188093052E-3</v>
      </c>
      <c r="H15" s="36">
        <f t="shared" si="3"/>
        <v>9.9214722682211E-4</v>
      </c>
      <c r="I15" s="37">
        <f t="shared" si="4"/>
        <v>7.6481651316995117E-5</v>
      </c>
      <c r="J15" s="1">
        <v>41</v>
      </c>
      <c r="K15" s="1">
        <v>18</v>
      </c>
      <c r="L15" s="1">
        <v>31</v>
      </c>
      <c r="M15" s="1">
        <v>23</v>
      </c>
      <c r="N15" s="1">
        <f t="shared" si="0"/>
        <v>59</v>
      </c>
      <c r="O15" s="35">
        <f t="shared" si="5"/>
        <v>54</v>
      </c>
      <c r="P15" s="35">
        <f t="shared" si="6"/>
        <v>113</v>
      </c>
    </row>
    <row r="16" spans="1:16" x14ac:dyDescent="0.25">
      <c r="A16" s="40" t="s">
        <v>25</v>
      </c>
      <c r="B16" s="36">
        <v>3.8774718883288102E-3</v>
      </c>
      <c r="C16" s="36">
        <v>3.8674033149171299E-3</v>
      </c>
      <c r="D16" s="36">
        <v>5.7521570588970903E-3</v>
      </c>
      <c r="E16" s="36">
        <v>1.94269062651773E-3</v>
      </c>
      <c r="F16" s="36">
        <f t="shared" si="1"/>
        <v>3.87243760162297E-3</v>
      </c>
      <c r="G16" s="36">
        <f t="shared" si="2"/>
        <v>3.8474238427074099E-3</v>
      </c>
      <c r="H16" s="36">
        <f t="shared" si="3"/>
        <v>5.0342867058401734E-6</v>
      </c>
      <c r="I16" s="37">
        <f t="shared" si="4"/>
        <v>1.9047332161896801E-3</v>
      </c>
      <c r="J16" s="1">
        <v>30</v>
      </c>
      <c r="K16" s="1">
        <v>21</v>
      </c>
      <c r="L16" s="1">
        <v>46</v>
      </c>
      <c r="M16" s="1">
        <v>12</v>
      </c>
      <c r="N16" s="1">
        <f t="shared" si="0"/>
        <v>51</v>
      </c>
      <c r="O16" s="35">
        <f t="shared" si="5"/>
        <v>58</v>
      </c>
      <c r="P16" s="35">
        <f t="shared" si="6"/>
        <v>109</v>
      </c>
    </row>
    <row r="18" spans="14:14" x14ac:dyDescent="0.25">
      <c r="N18" s="38"/>
    </row>
  </sheetData>
  <mergeCells count="9">
    <mergeCell ref="N2:O2"/>
    <mergeCell ref="J1:P1"/>
    <mergeCell ref="B1:I1"/>
    <mergeCell ref="J2:K2"/>
    <mergeCell ref="L2:M2"/>
    <mergeCell ref="B2:C2"/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ySplit="3" topLeftCell="A4" activePane="bottomLeft" state="frozen"/>
      <selection pane="bottomLeft" activeCell="A13" sqref="A13"/>
    </sheetView>
  </sheetViews>
  <sheetFormatPr defaultRowHeight="15" x14ac:dyDescent="0.25"/>
  <cols>
    <col min="1" max="1" width="32.42578125" style="12" customWidth="1"/>
    <col min="2" max="2" width="17.28515625" customWidth="1"/>
    <col min="3" max="3" width="17.42578125" customWidth="1"/>
    <col min="4" max="4" width="17.5703125" customWidth="1"/>
    <col min="5" max="5" width="17.7109375" customWidth="1"/>
    <col min="9" max="9" width="10" style="12" customWidth="1"/>
    <col min="10" max="11" width="17.28515625" customWidth="1"/>
    <col min="12" max="12" width="17.42578125" customWidth="1"/>
    <col min="13" max="13" width="17.28515625" customWidth="1"/>
    <col min="15" max="15" width="9.85546875" style="12" customWidth="1"/>
    <col min="16" max="16" width="8.7109375" style="12"/>
  </cols>
  <sheetData>
    <row r="1" spans="1:16" s="8" customFormat="1" x14ac:dyDescent="0.25">
      <c r="A1" s="59" t="s">
        <v>59</v>
      </c>
      <c r="B1" s="69" t="s">
        <v>34</v>
      </c>
      <c r="C1" s="69"/>
      <c r="D1" s="69"/>
      <c r="E1" s="69"/>
      <c r="F1" s="69"/>
      <c r="G1" s="69"/>
      <c r="H1" s="69"/>
      <c r="I1" s="68"/>
      <c r="J1" s="65" t="s">
        <v>36</v>
      </c>
      <c r="K1" s="63"/>
      <c r="L1" s="63"/>
      <c r="M1" s="63"/>
      <c r="N1" s="63"/>
      <c r="O1" s="63"/>
      <c r="P1" s="64"/>
    </row>
    <row r="2" spans="1:16" s="23" customFormat="1" ht="17.25" x14ac:dyDescent="0.25">
      <c r="A2" s="22"/>
      <c r="B2" s="69" t="s">
        <v>28</v>
      </c>
      <c r="C2" s="69"/>
      <c r="D2" s="69" t="s">
        <v>29</v>
      </c>
      <c r="E2" s="69"/>
      <c r="F2" s="69" t="s">
        <v>35</v>
      </c>
      <c r="G2" s="69"/>
      <c r="H2" s="69" t="s">
        <v>11</v>
      </c>
      <c r="I2" s="69"/>
      <c r="J2" s="65" t="s">
        <v>28</v>
      </c>
      <c r="K2" s="63"/>
      <c r="L2" s="63" t="s">
        <v>29</v>
      </c>
      <c r="M2" s="63"/>
      <c r="N2" s="63" t="s">
        <v>37</v>
      </c>
      <c r="O2" s="64"/>
      <c r="P2" s="24" t="s">
        <v>13</v>
      </c>
    </row>
    <row r="3" spans="1:16" s="7" customFormat="1" x14ac:dyDescent="0.25">
      <c r="A3" s="60" t="s">
        <v>12</v>
      </c>
      <c r="B3" s="14" t="s">
        <v>0</v>
      </c>
      <c r="C3" s="14" t="s">
        <v>1</v>
      </c>
      <c r="D3" s="14" t="s">
        <v>0</v>
      </c>
      <c r="E3" s="14" t="s">
        <v>1</v>
      </c>
      <c r="F3" s="15" t="s">
        <v>9</v>
      </c>
      <c r="G3" s="15" t="s">
        <v>10</v>
      </c>
      <c r="H3" s="15" t="s">
        <v>9</v>
      </c>
      <c r="I3" s="16" t="s">
        <v>10</v>
      </c>
      <c r="J3" s="17" t="s">
        <v>0</v>
      </c>
      <c r="K3" s="17" t="s">
        <v>1</v>
      </c>
      <c r="L3" s="17" t="s">
        <v>0</v>
      </c>
      <c r="M3" s="17" t="s">
        <v>1</v>
      </c>
      <c r="N3" s="18" t="s">
        <v>9</v>
      </c>
      <c r="O3" s="19" t="s">
        <v>10</v>
      </c>
      <c r="P3" s="19"/>
    </row>
    <row r="4" spans="1:16" x14ac:dyDescent="0.25">
      <c r="A4" s="12" t="s">
        <v>38</v>
      </c>
      <c r="B4" s="6">
        <v>0.17201166180758001</v>
      </c>
      <c r="C4" s="6">
        <v>0.21118012422360199</v>
      </c>
      <c r="D4" s="6">
        <v>0.24907063197026</v>
      </c>
      <c r="E4" s="6">
        <v>0.247572815533981</v>
      </c>
      <c r="F4" s="6">
        <f t="shared" ref="F4" si="0">AVERAGE(B4:C4)</f>
        <v>0.19159589301559099</v>
      </c>
      <c r="G4" s="6">
        <f t="shared" ref="G4" si="1">AVERAGE(D4:E4)</f>
        <v>0.2483217237521205</v>
      </c>
      <c r="H4" s="6">
        <f t="shared" ref="H4" si="2">_xlfn.STDEV.P(B4:C4)</f>
        <v>1.9584231208011036E-2</v>
      </c>
      <c r="I4" s="13">
        <f t="shared" ref="I4" si="3">_xlfn.STDEV.P(D4:E4)</f>
        <v>7.4890821813949904E-4</v>
      </c>
      <c r="J4">
        <v>59</v>
      </c>
      <c r="K4">
        <v>102</v>
      </c>
      <c r="L4">
        <v>67</v>
      </c>
      <c r="M4">
        <v>51</v>
      </c>
      <c r="N4">
        <f>J4+K4</f>
        <v>161</v>
      </c>
      <c r="O4" s="12">
        <f t="shared" ref="O4" si="4">L4+M4</f>
        <v>118</v>
      </c>
      <c r="P4" s="20">
        <f t="shared" ref="P4" si="5">SUM(N4:O4)</f>
        <v>279</v>
      </c>
    </row>
    <row r="5" spans="1:16" x14ac:dyDescent="0.25">
      <c r="A5" s="12" t="s">
        <v>39</v>
      </c>
      <c r="B5" s="6">
        <v>0.14577259475218701</v>
      </c>
      <c r="C5" s="6">
        <v>0.27329192546583903</v>
      </c>
      <c r="D5" s="6">
        <v>0.28252788104089199</v>
      </c>
      <c r="E5" s="6">
        <v>0.17961165048543701</v>
      </c>
      <c r="F5" s="6">
        <f t="shared" ref="F5:F7" si="6">AVERAGE(B5:C5)</f>
        <v>0.20953226010901302</v>
      </c>
      <c r="G5" s="6">
        <f t="shared" ref="G5:G7" si="7">AVERAGE(D5:E5)</f>
        <v>0.23106976576316451</v>
      </c>
      <c r="H5" s="6">
        <f t="shared" ref="H5:H7" si="8">_xlfn.STDEV.P(B5:C5)</f>
        <v>6.3759665356826034E-2</v>
      </c>
      <c r="I5" s="13">
        <f t="shared" ref="I5:I7" si="9">_xlfn.STDEV.P(D5:E5)</f>
        <v>5.1458115277727444E-2</v>
      </c>
      <c r="J5">
        <v>50</v>
      </c>
      <c r="K5">
        <v>132</v>
      </c>
      <c r="L5">
        <v>76</v>
      </c>
      <c r="M5">
        <v>37</v>
      </c>
      <c r="N5">
        <f>J5+K5</f>
        <v>182</v>
      </c>
      <c r="O5" s="12">
        <f t="shared" ref="O5:O7" si="10">L5+M5</f>
        <v>113</v>
      </c>
      <c r="P5" s="20">
        <f t="shared" ref="P5:P7" si="11">SUM(N5:O5)</f>
        <v>295</v>
      </c>
    </row>
    <row r="6" spans="1:16" x14ac:dyDescent="0.25">
      <c r="A6" s="12" t="s">
        <v>40</v>
      </c>
      <c r="B6" s="6">
        <v>0.14868804664723001</v>
      </c>
      <c r="C6" s="6">
        <v>0.14906832298136599</v>
      </c>
      <c r="D6" s="6">
        <v>9.6654275092936795E-2</v>
      </c>
      <c r="E6" s="6">
        <v>0.213592233009709</v>
      </c>
      <c r="F6" s="6">
        <f t="shared" si="6"/>
        <v>0.14887818481429799</v>
      </c>
      <c r="G6" s="6">
        <f t="shared" si="7"/>
        <v>0.15512325405132291</v>
      </c>
      <c r="H6" s="6">
        <f t="shared" si="8"/>
        <v>1.901381670679908E-4</v>
      </c>
      <c r="I6" s="13">
        <f t="shared" si="9"/>
        <v>5.846897895838607E-2</v>
      </c>
      <c r="J6">
        <v>51</v>
      </c>
      <c r="K6">
        <v>72</v>
      </c>
      <c r="L6">
        <v>26</v>
      </c>
      <c r="M6">
        <v>44</v>
      </c>
      <c r="N6">
        <f>J6+K6</f>
        <v>123</v>
      </c>
      <c r="O6" s="12">
        <f t="shared" si="10"/>
        <v>70</v>
      </c>
      <c r="P6" s="20">
        <f t="shared" si="11"/>
        <v>193</v>
      </c>
    </row>
    <row r="7" spans="1:16" x14ac:dyDescent="0.25">
      <c r="A7" s="12" t="s">
        <v>41</v>
      </c>
      <c r="B7" s="6">
        <v>0.17492711370262401</v>
      </c>
      <c r="C7" s="6">
        <v>0.111801242236025</v>
      </c>
      <c r="D7" s="6">
        <v>2.60223048327138E-2</v>
      </c>
      <c r="E7" s="6">
        <v>0.121359223300971</v>
      </c>
      <c r="F7" s="6">
        <f t="shared" si="6"/>
        <v>0.14336417796932449</v>
      </c>
      <c r="G7" s="6">
        <f t="shared" si="7"/>
        <v>7.3690764066842399E-2</v>
      </c>
      <c r="H7" s="6">
        <f t="shared" si="8"/>
        <v>3.1562935733299574E-2</v>
      </c>
      <c r="I7" s="13">
        <f t="shared" si="9"/>
        <v>4.7668459234128595E-2</v>
      </c>
      <c r="J7">
        <v>60</v>
      </c>
      <c r="K7">
        <v>54</v>
      </c>
      <c r="L7">
        <v>7</v>
      </c>
      <c r="M7">
        <v>25</v>
      </c>
      <c r="N7">
        <f>J7+K7</f>
        <v>114</v>
      </c>
      <c r="O7" s="12">
        <f t="shared" si="10"/>
        <v>32</v>
      </c>
      <c r="P7" s="20">
        <f t="shared" si="11"/>
        <v>146</v>
      </c>
    </row>
    <row r="8" spans="1:16" x14ac:dyDescent="0.25">
      <c r="A8" s="12" t="s">
        <v>42</v>
      </c>
      <c r="B8" s="6">
        <v>0.35860058309037901</v>
      </c>
      <c r="C8" s="6">
        <v>0.25465838509316802</v>
      </c>
      <c r="D8" s="6">
        <v>0.34572490706319697</v>
      </c>
      <c r="E8" s="6">
        <v>0.237864077669903</v>
      </c>
      <c r="F8" s="6">
        <f>AVERAGE(B8:C8)</f>
        <v>0.30662948409177349</v>
      </c>
      <c r="G8" s="6">
        <f>AVERAGE(D8:E8)</f>
        <v>0.29179449236654997</v>
      </c>
      <c r="H8" s="6">
        <f>_xlfn.STDEV.P(B8:C8)</f>
        <v>5.1971098998605567E-2</v>
      </c>
      <c r="I8" s="13">
        <f>_xlfn.STDEV.P(D8:E8)</f>
        <v>5.3930414696647014E-2</v>
      </c>
      <c r="J8">
        <v>123</v>
      </c>
      <c r="K8">
        <v>123</v>
      </c>
      <c r="L8">
        <v>93</v>
      </c>
      <c r="M8">
        <v>49</v>
      </c>
      <c r="N8">
        <f>J8+K8</f>
        <v>246</v>
      </c>
      <c r="O8" s="12">
        <f>L8+M8</f>
        <v>142</v>
      </c>
      <c r="P8" s="20">
        <f>SUM(N8:O8)</f>
        <v>388</v>
      </c>
    </row>
    <row r="9" spans="1:16" x14ac:dyDescent="0.25">
      <c r="N9" s="27"/>
      <c r="O9" s="20"/>
      <c r="P9" s="20"/>
    </row>
  </sheetData>
  <mergeCells count="9">
    <mergeCell ref="J1:P1"/>
    <mergeCell ref="J2:K2"/>
    <mergeCell ref="L2:M2"/>
    <mergeCell ref="N2:O2"/>
    <mergeCell ref="B2:C2"/>
    <mergeCell ref="D2:E2"/>
    <mergeCell ref="F2:G2"/>
    <mergeCell ref="H2:I2"/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42" zoomScaleNormal="142" workbookViewId="0">
      <selection activeCell="D18" sqref="D18:H18"/>
    </sheetView>
  </sheetViews>
  <sheetFormatPr defaultColWidth="8.7109375" defaultRowHeight="15" x14ac:dyDescent="0.25"/>
  <cols>
    <col min="1" max="1" width="29.42578125" style="56" customWidth="1"/>
    <col min="2" max="2" width="16.140625" style="50" customWidth="1"/>
    <col min="3" max="3" width="17.85546875" style="50" customWidth="1"/>
    <col min="4" max="8" width="8.7109375" style="49"/>
    <col min="9" max="9" width="38.140625" style="49" customWidth="1"/>
    <col min="10" max="10" width="18" style="49" customWidth="1"/>
    <col min="11" max="11" width="12.140625" style="49" customWidth="1"/>
    <col min="12" max="16384" width="8.7109375" style="42"/>
  </cols>
  <sheetData>
    <row r="1" spans="1:11" x14ac:dyDescent="0.25">
      <c r="A1" s="76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thickBot="1" x14ac:dyDescent="0.3">
      <c r="A2" s="54" t="s">
        <v>54</v>
      </c>
      <c r="B2" s="54" t="s">
        <v>55</v>
      </c>
      <c r="C2" s="55" t="s">
        <v>56</v>
      </c>
      <c r="D2" s="79" t="s">
        <v>57</v>
      </c>
      <c r="E2" s="79"/>
      <c r="F2" s="79"/>
      <c r="G2" s="79"/>
      <c r="H2" s="80"/>
      <c r="I2" s="41" t="s">
        <v>58</v>
      </c>
      <c r="J2" s="30" t="s">
        <v>11</v>
      </c>
      <c r="K2" s="58" t="s">
        <v>47</v>
      </c>
    </row>
    <row r="3" spans="1:11" x14ac:dyDescent="0.25">
      <c r="A3" s="72" t="s">
        <v>38</v>
      </c>
      <c r="B3" s="77" t="s">
        <v>43</v>
      </c>
      <c r="C3" s="51" t="s">
        <v>45</v>
      </c>
      <c r="D3" s="43">
        <v>54.185917669853822</v>
      </c>
      <c r="E3" s="44">
        <v>54.650664009654385</v>
      </c>
      <c r="F3" s="43">
        <v>54.128751988844591</v>
      </c>
      <c r="G3" s="43">
        <v>59.15736310473153</v>
      </c>
      <c r="H3" s="43">
        <v>63.904109589041092</v>
      </c>
      <c r="I3" s="45">
        <f t="shared" ref="I3:I10" si="0">AVERAGE(D3:H3)</f>
        <v>57.20536127242508</v>
      </c>
      <c r="J3" s="43">
        <f t="shared" ref="J3:J18" si="1">_xlfn.STDEV.P(D3:H3)</f>
        <v>3.841681470919311</v>
      </c>
      <c r="K3" s="70">
        <f>_xlfn.T.TEST(D3:H3,D4:H4,2,3)</f>
        <v>0.22954937700738115</v>
      </c>
    </row>
    <row r="4" spans="1:11" x14ac:dyDescent="0.25">
      <c r="A4" s="73"/>
      <c r="B4" s="77"/>
      <c r="C4" s="51" t="s">
        <v>46</v>
      </c>
      <c r="D4" s="44">
        <v>42.494968270459289</v>
      </c>
      <c r="E4" s="43">
        <v>53.513802440996265</v>
      </c>
      <c r="F4" s="43">
        <v>55.471956224350208</v>
      </c>
      <c r="G4" s="43">
        <v>56.688719512195121</v>
      </c>
      <c r="H4" s="43"/>
      <c r="I4" s="45">
        <f t="shared" si="0"/>
        <v>52.042361612000221</v>
      </c>
      <c r="J4" s="43">
        <f t="shared" si="1"/>
        <v>5.6273576986250919</v>
      </c>
      <c r="K4" s="70"/>
    </row>
    <row r="5" spans="1:11" x14ac:dyDescent="0.25">
      <c r="A5" s="73"/>
      <c r="B5" s="77" t="s">
        <v>44</v>
      </c>
      <c r="C5" s="51" t="s">
        <v>45</v>
      </c>
      <c r="D5" s="43">
        <v>45.814082330146171</v>
      </c>
      <c r="E5" s="44">
        <v>45.349335990345615</v>
      </c>
      <c r="F5" s="43">
        <v>45.871248011155409</v>
      </c>
      <c r="G5" s="43">
        <v>40.842636895268477</v>
      </c>
      <c r="H5" s="43">
        <v>36.095890410958901</v>
      </c>
      <c r="I5" s="45">
        <f t="shared" si="0"/>
        <v>42.794638727574913</v>
      </c>
      <c r="J5" s="43">
        <f t="shared" si="1"/>
        <v>3.8416814709193119</v>
      </c>
      <c r="K5" s="70">
        <f>_xlfn.T.TEST(D5:H5,D6:H6,2,3)</f>
        <v>0.22954937700738023</v>
      </c>
    </row>
    <row r="6" spans="1:11" x14ac:dyDescent="0.25">
      <c r="A6" s="74"/>
      <c r="B6" s="78"/>
      <c r="C6" s="53" t="s">
        <v>46</v>
      </c>
      <c r="D6" s="46">
        <v>57.505031729540697</v>
      </c>
      <c r="E6" s="46">
        <v>46.486197559003735</v>
      </c>
      <c r="F6" s="46">
        <v>44.528043775649792</v>
      </c>
      <c r="G6" s="46">
        <v>43.311280487804879</v>
      </c>
      <c r="H6" s="46"/>
      <c r="I6" s="47">
        <f t="shared" si="0"/>
        <v>47.957638387999779</v>
      </c>
      <c r="J6" s="48">
        <f t="shared" si="1"/>
        <v>5.6273576986250511</v>
      </c>
      <c r="K6" s="71"/>
    </row>
    <row r="7" spans="1:11" x14ac:dyDescent="0.25">
      <c r="A7" s="75" t="s">
        <v>39</v>
      </c>
      <c r="B7" s="77" t="s">
        <v>43</v>
      </c>
      <c r="C7" s="51" t="s">
        <v>45</v>
      </c>
      <c r="D7" s="44">
        <v>67.600471546458039</v>
      </c>
      <c r="E7" s="43">
        <v>73.087550270520495</v>
      </c>
      <c r="F7" s="43">
        <v>73.522887678967535</v>
      </c>
      <c r="G7" s="43">
        <v>72.976897689768975</v>
      </c>
      <c r="H7" s="43">
        <v>70.359848484848484</v>
      </c>
      <c r="I7" s="45">
        <f t="shared" si="0"/>
        <v>71.509531134112706</v>
      </c>
      <c r="J7" s="43">
        <f t="shared" si="1"/>
        <v>2.2494190642960055</v>
      </c>
      <c r="K7" s="70">
        <f>_xlfn.T.TEST(D7:H7,D8:H8,2,3)</f>
        <v>0.27634183352024566</v>
      </c>
    </row>
    <row r="8" spans="1:11" x14ac:dyDescent="0.25">
      <c r="A8" s="73"/>
      <c r="B8" s="77"/>
      <c r="C8" s="51" t="s">
        <v>46</v>
      </c>
      <c r="D8" s="44">
        <v>70.999520442417378</v>
      </c>
      <c r="E8" s="43">
        <v>77.9831632026238</v>
      </c>
      <c r="F8" s="43">
        <v>72.908059544888189</v>
      </c>
      <c r="G8" s="43">
        <v>73.094170403587441</v>
      </c>
      <c r="H8" s="43"/>
      <c r="I8" s="45">
        <f t="shared" si="0"/>
        <v>73.746228398379202</v>
      </c>
      <c r="J8" s="43">
        <f t="shared" si="1"/>
        <v>2.5799092903771577</v>
      </c>
      <c r="K8" s="70"/>
    </row>
    <row r="9" spans="1:11" x14ac:dyDescent="0.25">
      <c r="A9" s="73"/>
      <c r="B9" s="77" t="s">
        <v>44</v>
      </c>
      <c r="C9" s="51" t="s">
        <v>45</v>
      </c>
      <c r="D9" s="43">
        <v>32.399528453541954</v>
      </c>
      <c r="E9" s="43">
        <v>26.912449729479501</v>
      </c>
      <c r="F9" s="43">
        <v>26.477112321032465</v>
      </c>
      <c r="G9" s="43">
        <v>27.023102310231025</v>
      </c>
      <c r="H9" s="43">
        <v>29.640151515151516</v>
      </c>
      <c r="I9" s="45">
        <f t="shared" si="0"/>
        <v>28.490468865887294</v>
      </c>
      <c r="J9" s="43">
        <f t="shared" si="1"/>
        <v>2.2494190642960032</v>
      </c>
      <c r="K9" s="70">
        <f>_xlfn.T.TEST(D9:H9,D10:H10,2,3)</f>
        <v>0.27634183352024555</v>
      </c>
    </row>
    <row r="10" spans="1:11" x14ac:dyDescent="0.25">
      <c r="A10" s="74"/>
      <c r="B10" s="78"/>
      <c r="C10" s="53" t="s">
        <v>46</v>
      </c>
      <c r="D10" s="48">
        <v>29.000479557582622</v>
      </c>
      <c r="E10" s="48">
        <v>22.016836797376197</v>
      </c>
      <c r="F10" s="48">
        <v>27.091940455111811</v>
      </c>
      <c r="G10" s="48">
        <v>26.905829596412556</v>
      </c>
      <c r="H10" s="46"/>
      <c r="I10" s="47">
        <f t="shared" si="0"/>
        <v>26.253771601620798</v>
      </c>
      <c r="J10" s="48">
        <f t="shared" si="1"/>
        <v>2.579909290377159</v>
      </c>
      <c r="K10" s="71"/>
    </row>
    <row r="11" spans="1:11" x14ac:dyDescent="0.25">
      <c r="A11" s="75" t="s">
        <v>48</v>
      </c>
      <c r="B11" s="77" t="s">
        <v>43</v>
      </c>
      <c r="C11" s="51" t="s">
        <v>50</v>
      </c>
      <c r="D11" s="43">
        <v>81.3</v>
      </c>
      <c r="E11" s="43">
        <v>89.44</v>
      </c>
      <c r="F11" s="44">
        <v>87.18</v>
      </c>
      <c r="G11" s="44">
        <v>82.94</v>
      </c>
      <c r="H11" s="43"/>
      <c r="I11" s="45">
        <f t="shared" ref="I11:I18" si="2">AVERAGE(D11:H11)</f>
        <v>85.215000000000003</v>
      </c>
      <c r="J11" s="43">
        <f t="shared" si="1"/>
        <v>3.2486420239847926</v>
      </c>
      <c r="K11" s="70">
        <f>_xlfn.T.TEST(D11:H11,D12:H12,2,3)</f>
        <v>0.55212634529283755</v>
      </c>
    </row>
    <row r="12" spans="1:11" x14ac:dyDescent="0.25">
      <c r="A12" s="73"/>
      <c r="B12" s="77"/>
      <c r="C12" s="51" t="s">
        <v>51</v>
      </c>
      <c r="D12" s="43">
        <v>85.632276678448491</v>
      </c>
      <c r="E12" s="44">
        <v>83.96377489426682</v>
      </c>
      <c r="F12" s="43">
        <v>92.079538554948385</v>
      </c>
      <c r="G12" s="44"/>
      <c r="H12" s="43"/>
      <c r="I12" s="45">
        <f t="shared" si="2"/>
        <v>87.225196709221223</v>
      </c>
      <c r="J12" s="43">
        <f t="shared" si="1"/>
        <v>3.4994714474558042</v>
      </c>
      <c r="K12" s="70"/>
    </row>
    <row r="13" spans="1:11" x14ac:dyDescent="0.25">
      <c r="A13" s="73"/>
      <c r="B13" s="77" t="s">
        <v>44</v>
      </c>
      <c r="C13" s="51" t="s">
        <v>50</v>
      </c>
      <c r="D13" s="43">
        <v>18.703971351030173</v>
      </c>
      <c r="E13" s="43">
        <v>17.060394428483558</v>
      </c>
      <c r="F13" s="43">
        <v>12.819854514334619</v>
      </c>
      <c r="G13" s="44">
        <v>10.558298301818413</v>
      </c>
      <c r="H13" s="43"/>
      <c r="I13" s="45">
        <f t="shared" si="2"/>
        <v>14.785629648916689</v>
      </c>
      <c r="J13" s="43">
        <f t="shared" si="1"/>
        <v>3.2504829908330746</v>
      </c>
      <c r="K13" s="70">
        <f>_xlfn.T.TEST(D13:H13,D14:H14,2,3)</f>
        <v>0.55207230811754027</v>
      </c>
    </row>
    <row r="14" spans="1:11" x14ac:dyDescent="0.25">
      <c r="A14" s="74"/>
      <c r="B14" s="78"/>
      <c r="C14" s="53" t="s">
        <v>51</v>
      </c>
      <c r="D14" s="46">
        <v>14.367723321551495</v>
      </c>
      <c r="E14" s="46">
        <v>7.9204614450516084</v>
      </c>
      <c r="F14" s="46">
        <v>16.036225105733177</v>
      </c>
      <c r="G14" s="46"/>
      <c r="H14" s="46"/>
      <c r="I14" s="47">
        <f t="shared" si="2"/>
        <v>12.774803290778758</v>
      </c>
      <c r="J14" s="48">
        <f t="shared" si="1"/>
        <v>3.4994714474558113</v>
      </c>
      <c r="K14" s="71"/>
    </row>
    <row r="15" spans="1:11" x14ac:dyDescent="0.25">
      <c r="A15" s="75" t="s">
        <v>49</v>
      </c>
      <c r="B15" s="77" t="s">
        <v>43</v>
      </c>
      <c r="C15" s="51" t="s">
        <v>52</v>
      </c>
      <c r="D15" s="43">
        <v>98.66</v>
      </c>
      <c r="E15" s="43">
        <v>99.46</v>
      </c>
      <c r="F15" s="43">
        <v>97.62</v>
      </c>
      <c r="G15" s="44"/>
      <c r="H15" s="44"/>
      <c r="I15" s="45">
        <f t="shared" si="2"/>
        <v>98.58</v>
      </c>
      <c r="J15" s="43">
        <f t="shared" si="1"/>
        <v>0.75330383423069069</v>
      </c>
      <c r="K15" s="70">
        <f>_xlfn.T.TEST(D15:H15,D16:H16,2,3)</f>
        <v>0.13713524188708492</v>
      </c>
    </row>
    <row r="16" spans="1:11" x14ac:dyDescent="0.25">
      <c r="A16" s="73"/>
      <c r="B16" s="77"/>
      <c r="C16" s="51" t="s">
        <v>53</v>
      </c>
      <c r="D16" s="43">
        <v>100</v>
      </c>
      <c r="E16" s="43">
        <v>100</v>
      </c>
      <c r="F16" s="43">
        <v>99.62</v>
      </c>
      <c r="G16" s="43">
        <v>99.59</v>
      </c>
      <c r="H16" s="43">
        <v>100</v>
      </c>
      <c r="I16" s="45">
        <f t="shared" si="2"/>
        <v>99.842000000000013</v>
      </c>
      <c r="J16" s="43">
        <f t="shared" si="1"/>
        <v>0.19374209661299541</v>
      </c>
      <c r="K16" s="70"/>
    </row>
    <row r="17" spans="1:11" x14ac:dyDescent="0.25">
      <c r="A17" s="73"/>
      <c r="B17" s="77" t="s">
        <v>44</v>
      </c>
      <c r="C17" s="51" t="s">
        <v>52</v>
      </c>
      <c r="D17" s="43">
        <v>1.34</v>
      </c>
      <c r="E17" s="43">
        <v>0.54</v>
      </c>
      <c r="F17" s="43">
        <v>2.38</v>
      </c>
      <c r="G17" s="43"/>
      <c r="H17" s="43"/>
      <c r="I17" s="45">
        <f t="shared" si="2"/>
        <v>1.42</v>
      </c>
      <c r="J17" s="43">
        <f t="shared" si="1"/>
        <v>0.75330383423069536</v>
      </c>
      <c r="K17" s="70">
        <f>_xlfn.T.TEST(D17:H17,D18:H18,2,3)</f>
        <v>0.13713524188708892</v>
      </c>
    </row>
    <row r="18" spans="1:11" x14ac:dyDescent="0.25">
      <c r="A18" s="74"/>
      <c r="B18" s="78"/>
      <c r="C18" s="53" t="s">
        <v>53</v>
      </c>
      <c r="D18" s="48">
        <v>0</v>
      </c>
      <c r="E18" s="48">
        <v>0</v>
      </c>
      <c r="F18" s="48">
        <v>0.38</v>
      </c>
      <c r="G18" s="48">
        <v>0.41</v>
      </c>
      <c r="H18" s="48">
        <v>0</v>
      </c>
      <c r="I18" s="47">
        <f t="shared" si="2"/>
        <v>0.158</v>
      </c>
      <c r="J18" s="48">
        <f t="shared" si="1"/>
        <v>0.19374209661299732</v>
      </c>
      <c r="K18" s="71"/>
    </row>
    <row r="19" spans="1:11" x14ac:dyDescent="0.25">
      <c r="B19" s="57"/>
      <c r="C19" s="52"/>
      <c r="D19" s="42"/>
      <c r="E19" s="42"/>
      <c r="F19" s="42"/>
      <c r="G19" s="42"/>
      <c r="H19" s="42"/>
      <c r="I19" s="42"/>
      <c r="J19" s="42"/>
      <c r="K19" s="42"/>
    </row>
  </sheetData>
  <mergeCells count="22">
    <mergeCell ref="A3:A6"/>
    <mergeCell ref="A7:A10"/>
    <mergeCell ref="A11:A14"/>
    <mergeCell ref="A15:A18"/>
    <mergeCell ref="A1:K1"/>
    <mergeCell ref="B11:B12"/>
    <mergeCell ref="B13:B14"/>
    <mergeCell ref="B15:B16"/>
    <mergeCell ref="B17:B18"/>
    <mergeCell ref="B3:B4"/>
    <mergeCell ref="B5:B6"/>
    <mergeCell ref="B7:B8"/>
    <mergeCell ref="B9:B10"/>
    <mergeCell ref="K15:K16"/>
    <mergeCell ref="K17:K18"/>
    <mergeCell ref="D2:H2"/>
    <mergeCell ref="K13:K14"/>
    <mergeCell ref="K3:K4"/>
    <mergeCell ref="K5:K6"/>
    <mergeCell ref="K7:K8"/>
    <mergeCell ref="K9:K10"/>
    <mergeCell ref="K11:K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Overview</vt:lpstr>
      <vt:lpstr>Abundance Broad Cell Types</vt:lpstr>
      <vt:lpstr>Abundance CD-PC Subcluster</vt:lpstr>
      <vt:lpstr>Abundance CD-PC, CD-IC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Leiz, Janna</dc:creator>
  <cp:lastModifiedBy>Lopez-Cayuqueo, Irma Karen PhD</cp:lastModifiedBy>
  <dcterms:created xsi:type="dcterms:W3CDTF">2015-06-05T18:17:20Z</dcterms:created>
  <dcterms:modified xsi:type="dcterms:W3CDTF">2025-02-21T15:44:30Z</dcterms:modified>
</cp:coreProperties>
</file>