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Kalinowski/Desktop/"/>
    </mc:Choice>
  </mc:AlternateContent>
  <xr:revisionPtr revIDLastSave="0" documentId="8_{416A3E3F-F8C1-A04A-9051-0F67A546491A}" xr6:coauthVersionLast="47" xr6:coauthVersionMax="47" xr10:uidLastSave="{00000000-0000-0000-0000-000000000000}"/>
  <bookViews>
    <workbookView xWindow="0" yWindow="500" windowWidth="38400" windowHeight="21100" xr2:uid="{2D65072B-C42A-46AD-9890-B3D45E8A1072}"/>
  </bookViews>
  <sheets>
    <sheet name="Fig 1D" sheetId="1" r:id="rId1"/>
    <sheet name="Fig 5D" sheetId="2" r:id="rId2"/>
    <sheet name="Fig 5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T5" i="1"/>
  <c r="T6" i="1"/>
  <c r="T7" i="1"/>
  <c r="T8" i="1"/>
  <c r="T9" i="1"/>
  <c r="T4" i="1"/>
  <c r="E53" i="1"/>
  <c r="E52" i="1"/>
  <c r="O49" i="1"/>
  <c r="N49" i="1"/>
  <c r="M49" i="1"/>
  <c r="K49" i="1"/>
  <c r="J49" i="1"/>
  <c r="O45" i="1"/>
  <c r="N45" i="1"/>
  <c r="M45" i="1"/>
  <c r="L45" i="1"/>
  <c r="K45" i="1"/>
  <c r="J45" i="1"/>
  <c r="O41" i="1"/>
  <c r="N41" i="1"/>
  <c r="M41" i="1"/>
  <c r="L41" i="1"/>
  <c r="K41" i="1"/>
  <c r="J41" i="1"/>
  <c r="O37" i="1"/>
  <c r="N37" i="1"/>
  <c r="M37" i="1"/>
  <c r="L37" i="1"/>
  <c r="K37" i="1"/>
  <c r="J37" i="1"/>
  <c r="O33" i="1"/>
  <c r="N33" i="1"/>
  <c r="M33" i="1"/>
  <c r="L33" i="1"/>
  <c r="K33" i="1"/>
  <c r="J33" i="1"/>
  <c r="O29" i="1"/>
  <c r="N29" i="1"/>
  <c r="M29" i="1"/>
  <c r="L29" i="1"/>
  <c r="K29" i="1"/>
  <c r="J29" i="1"/>
  <c r="O25" i="1"/>
  <c r="N25" i="1"/>
  <c r="M25" i="1"/>
  <c r="L25" i="1"/>
  <c r="K25" i="1"/>
  <c r="J25" i="1"/>
  <c r="O21" i="1"/>
  <c r="N21" i="1"/>
  <c r="M21" i="1"/>
  <c r="L21" i="1"/>
  <c r="K21" i="1"/>
  <c r="J21" i="1"/>
  <c r="O17" i="1"/>
  <c r="N17" i="1"/>
  <c r="M17" i="1"/>
  <c r="L17" i="1"/>
  <c r="K17" i="1"/>
  <c r="J17" i="1"/>
  <c r="O13" i="1"/>
  <c r="N13" i="1"/>
  <c r="M13" i="1"/>
  <c r="L13" i="1"/>
  <c r="K13" i="1"/>
  <c r="J13" i="1"/>
  <c r="O9" i="1"/>
  <c r="N9" i="1"/>
  <c r="M9" i="1"/>
  <c r="L9" i="1"/>
  <c r="K9" i="1"/>
  <c r="J9" i="1"/>
  <c r="O5" i="1"/>
  <c r="N5" i="1"/>
  <c r="M5" i="1"/>
  <c r="L5" i="1"/>
  <c r="K5" i="1"/>
  <c r="J5" i="1"/>
  <c r="E54" i="1" l="1"/>
  <c r="V42" i="2" l="1"/>
  <c r="V39" i="2"/>
  <c r="V36" i="2"/>
  <c r="V32" i="2"/>
  <c r="V29" i="2"/>
  <c r="V26" i="2"/>
  <c r="K24" i="2"/>
  <c r="V21" i="2"/>
  <c r="K21" i="2"/>
  <c r="K18" i="2"/>
  <c r="V16" i="2"/>
  <c r="K13" i="2"/>
  <c r="V12" i="2"/>
  <c r="K10" i="2"/>
  <c r="V9" i="2"/>
  <c r="K7" i="2"/>
  <c r="V42" i="3"/>
  <c r="V39" i="3"/>
  <c r="V36" i="3"/>
  <c r="V32" i="3"/>
  <c r="V29" i="3"/>
  <c r="V26" i="3"/>
  <c r="V21" i="3"/>
  <c r="V16" i="3"/>
  <c r="V12" i="3"/>
  <c r="V9" i="3"/>
  <c r="K7" i="3"/>
  <c r="K24" i="3"/>
  <c r="K21" i="3"/>
  <c r="K18" i="3"/>
  <c r="K13" i="3"/>
  <c r="K10" i="3"/>
</calcChain>
</file>

<file path=xl/sharedStrings.xml><?xml version="1.0" encoding="utf-8"?>
<sst xmlns="http://schemas.openxmlformats.org/spreadsheetml/2006/main" count="454" uniqueCount="70">
  <si>
    <t>Figure 5D: CD9 Quantification</t>
  </si>
  <si>
    <t>Using ImageJ DAB Colour Deconvolution, we determined the DAB positivity of CD9 within airway structures. The resulting values below are gathered from ImageJ in 6 control and 6 IPF specimens.</t>
  </si>
  <si>
    <t>Ctrl-GG</t>
  </si>
  <si>
    <t>CD9</t>
  </si>
  <si>
    <t>Area</t>
  </si>
  <si>
    <t>Mean</t>
  </si>
  <si>
    <t>StdDev</t>
  </si>
  <si>
    <t>Min</t>
  </si>
  <si>
    <t>Max</t>
  </si>
  <si>
    <t>%Area</t>
  </si>
  <si>
    <t>TC-1430</t>
  </si>
  <si>
    <t>Airway 1</t>
  </si>
  <si>
    <t>Airway 2</t>
  </si>
  <si>
    <t>Airway 3</t>
  </si>
  <si>
    <t>TC-1432</t>
  </si>
  <si>
    <t>TC-1440</t>
  </si>
  <si>
    <t>Ctrl-GT</t>
  </si>
  <si>
    <t>TC-1404</t>
  </si>
  <si>
    <t>TC-1417</t>
  </si>
  <si>
    <t>TC-1445</t>
  </si>
  <si>
    <t>Averages</t>
  </si>
  <si>
    <t>Control Small Airway</t>
  </si>
  <si>
    <t>IPF-GG</t>
  </si>
  <si>
    <t>TC-1402</t>
  </si>
  <si>
    <t>Airway 4</t>
  </si>
  <si>
    <t>TC-1410</t>
  </si>
  <si>
    <t>TU-1037</t>
  </si>
  <si>
    <t>n/a</t>
  </si>
  <si>
    <t>IPF-GT</t>
  </si>
  <si>
    <t>TC-1441</t>
  </si>
  <si>
    <t>TC-1442</t>
  </si>
  <si>
    <t>TC-1446</t>
  </si>
  <si>
    <t>IPF Small Airway</t>
  </si>
  <si>
    <t>IPF Honeycomb Cyst</t>
  </si>
  <si>
    <t>Ctrl Small Airway</t>
  </si>
  <si>
    <t>IPF Honeycomb cyst</t>
  </si>
  <si>
    <t>Datapoints plotted into PRISM</t>
  </si>
  <si>
    <t>Figure 5E: MYOF Quantification</t>
  </si>
  <si>
    <t>Using ImageJ DAB Colour Deconvolution, we determined the DAB positivity of MYOF within airway structures. The resulting values below are gathered from ImageJ in 6 control and 6 IPF specimens.</t>
  </si>
  <si>
    <t>MYOF</t>
  </si>
  <si>
    <t>Image 1</t>
  </si>
  <si>
    <t>Image 2</t>
  </si>
  <si>
    <t>Image 3</t>
  </si>
  <si>
    <t>Image 4</t>
  </si>
  <si>
    <t>Image 5</t>
  </si>
  <si>
    <t>GG</t>
  </si>
  <si>
    <t>TC-1182</t>
  </si>
  <si>
    <t>negative</t>
  </si>
  <si>
    <t>positive</t>
  </si>
  <si>
    <t>TC-1210</t>
  </si>
  <si>
    <t>TC-1212</t>
  </si>
  <si>
    <t>TC-1315</t>
  </si>
  <si>
    <t>TC-1323</t>
  </si>
  <si>
    <t>TC-1391</t>
  </si>
  <si>
    <t>GT</t>
  </si>
  <si>
    <t>Control Alveoli</t>
  </si>
  <si>
    <t>Patient ID</t>
  </si>
  <si>
    <t>pSTAT5A nuclei count</t>
  </si>
  <si>
    <t xml:space="preserve">GG </t>
  </si>
  <si>
    <t>Wildtype Allele</t>
  </si>
  <si>
    <r>
      <rPr>
        <i/>
        <sz val="11"/>
        <color theme="1"/>
        <rFont val="Arial"/>
        <family val="2"/>
      </rPr>
      <t>MUC5B</t>
    </r>
    <r>
      <rPr>
        <sz val="11"/>
        <color theme="1"/>
        <rFont val="Arial"/>
        <family val="2"/>
      </rPr>
      <t xml:space="preserve"> promoter variant</t>
    </r>
  </si>
  <si>
    <t>Total Nuclei</t>
  </si>
  <si>
    <t>GG Averages</t>
  </si>
  <si>
    <t>GT Averages</t>
  </si>
  <si>
    <t>x100</t>
  </si>
  <si>
    <t>GG Average %</t>
  </si>
  <si>
    <t>GT Average %</t>
  </si>
  <si>
    <t>pSTAT5A  nuclei count</t>
  </si>
  <si>
    <t>Figure 1D: p-STAT5A Quantification</t>
  </si>
  <si>
    <r>
      <t xml:space="preserve">Using ImageJ, we used the cell counter function to quantify both positive and negative nuclei per image. The resulting values below are gathered from 12 controls balanced for </t>
    </r>
    <r>
      <rPr>
        <i/>
        <sz val="11"/>
        <color theme="1"/>
        <rFont val="Aptos Narrow"/>
        <family val="2"/>
        <scheme val="minor"/>
      </rPr>
      <t>MUC5B</t>
    </r>
    <r>
      <rPr>
        <sz val="11"/>
        <color theme="1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</si>
</sst>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3" borderId="6" xfId="0" applyFill="1" applyBorder="1"/>
    <xf numFmtId="0" fontId="0" fillId="3" borderId="8" xfId="0" applyFill="1" applyBorder="1"/>
    <xf numFmtId="0" fontId="0" fillId="3" borderId="11" xfId="0" applyFill="1" applyBorder="1"/>
    <xf numFmtId="0" fontId="0" fillId="2" borderId="0" xfId="0" applyFill="1"/>
    <xf numFmtId="0" fontId="0" fillId="4" borderId="0" xfId="0" applyFill="1"/>
    <xf numFmtId="0" fontId="0" fillId="0" borderId="2" xfId="0" applyBorder="1"/>
    <xf numFmtId="0" fontId="0" fillId="4" borderId="6" xfId="0" applyFill="1" applyBorder="1"/>
    <xf numFmtId="0" fontId="0" fillId="3" borderId="3" xfId="0" applyFill="1" applyBorder="1"/>
    <xf numFmtId="0" fontId="0" fillId="0" borderId="3" xfId="0" applyBorder="1"/>
    <xf numFmtId="0" fontId="0" fillId="2" borderId="4" xfId="0" applyFill="1" applyBorder="1"/>
    <xf numFmtId="0" fontId="0" fillId="2" borderId="6" xfId="0" applyFill="1" applyBorder="1"/>
    <xf numFmtId="0" fontId="0" fillId="2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4" borderId="3" xfId="0" applyFill="1" applyBorder="1"/>
    <xf numFmtId="0" fontId="3" fillId="0" borderId="0" xfId="0" applyFont="1"/>
    <xf numFmtId="0" fontId="0" fillId="4" borderId="4" xfId="0" applyFill="1" applyBorder="1"/>
    <xf numFmtId="0" fontId="0" fillId="4" borderId="5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3" fillId="4" borderId="0" xfId="0" applyFont="1" applyFill="1"/>
    <xf numFmtId="0" fontId="2" fillId="5" borderId="10" xfId="0" applyFont="1" applyFill="1" applyBorder="1"/>
    <xf numFmtId="0" fontId="0" fillId="0" borderId="12" xfId="0" applyBorder="1"/>
    <xf numFmtId="0" fontId="1" fillId="4" borderId="1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7" borderId="4" xfId="0" applyFont="1" applyFill="1" applyBorder="1"/>
    <xf numFmtId="0" fontId="3" fillId="7" borderId="5" xfId="0" applyFont="1" applyFill="1" applyBorder="1"/>
    <xf numFmtId="0" fontId="3" fillId="7" borderId="6" xfId="0" applyFont="1" applyFill="1" applyBorder="1"/>
    <xf numFmtId="0" fontId="3" fillId="7" borderId="7" xfId="0" applyFont="1" applyFill="1" applyBorder="1"/>
    <xf numFmtId="0" fontId="3" fillId="7" borderId="0" xfId="0" applyFont="1" applyFill="1"/>
    <xf numFmtId="0" fontId="3" fillId="7" borderId="8" xfId="0" applyFont="1" applyFill="1" applyBorder="1"/>
    <xf numFmtId="0" fontId="3" fillId="7" borderId="9" xfId="0" applyFont="1" applyFill="1" applyBorder="1"/>
    <xf numFmtId="0" fontId="3" fillId="7" borderId="10" xfId="0" applyFont="1" applyFill="1" applyBorder="1"/>
    <xf numFmtId="0" fontId="3" fillId="7" borderId="11" xfId="0" applyFont="1" applyFill="1" applyBorder="1"/>
    <xf numFmtId="0" fontId="3" fillId="7" borderId="13" xfId="0" applyFont="1" applyFill="1" applyBorder="1"/>
    <xf numFmtId="0" fontId="3" fillId="7" borderId="14" xfId="0" applyFont="1" applyFill="1" applyBorder="1"/>
    <xf numFmtId="0" fontId="3" fillId="7" borderId="15" xfId="0" applyFont="1" applyFill="1" applyBorder="1"/>
    <xf numFmtId="0" fontId="3" fillId="7" borderId="12" xfId="0" applyFont="1" applyFill="1" applyBorder="1"/>
    <xf numFmtId="0" fontId="3" fillId="7" borderId="2" xfId="0" applyFont="1" applyFill="1" applyBorder="1"/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/>
    <xf numFmtId="0" fontId="3" fillId="7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5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55D8-BDFB-4301-BD12-065CDAFD86D2}">
  <dimension ref="A1:V55"/>
  <sheetViews>
    <sheetView tabSelected="1" workbookViewId="0">
      <selection activeCell="A2" sqref="A2:S2"/>
    </sheetView>
  </sheetViews>
  <sheetFormatPr baseColWidth="10" defaultColWidth="9.1640625" defaultRowHeight="14" x14ac:dyDescent="0.15"/>
  <cols>
    <col min="1" max="1" width="24.33203125" style="29" bestFit="1" customWidth="1"/>
    <col min="2" max="2" width="13.83203125" style="29" bestFit="1" customWidth="1"/>
    <col min="3" max="3" width="9.5" style="29" bestFit="1" customWidth="1"/>
    <col min="4" max="4" width="11.5" style="29" bestFit="1" customWidth="1"/>
    <col min="5" max="7" width="7.83203125" style="29" bestFit="1" customWidth="1"/>
    <col min="8" max="8" width="8.5" style="29" bestFit="1" customWidth="1"/>
    <col min="9" max="9" width="22" style="29" bestFit="1" customWidth="1"/>
    <col min="10" max="19" width="9.1640625" style="29"/>
    <col min="20" max="20" width="15.33203125" style="29" customWidth="1"/>
    <col min="21" max="21" width="18.33203125" style="29" customWidth="1"/>
    <col min="22" max="22" width="0.1640625" style="29" customWidth="1"/>
    <col min="23" max="16384" width="9.1640625" style="29"/>
  </cols>
  <sheetData>
    <row r="1" spans="1:22" ht="16" thickBot="1" x14ac:dyDescent="0.25">
      <c r="A1" s="81" t="s">
        <v>68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/>
    </row>
    <row r="2" spans="1:22" ht="16" thickBot="1" x14ac:dyDescent="0.25">
      <c r="A2" s="81" t="s">
        <v>69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9" t="s">
        <v>36</v>
      </c>
      <c r="U2" s="80"/>
      <c r="V2" s="36"/>
    </row>
    <row r="3" spans="1:22" ht="16" thickBot="1" x14ac:dyDescent="0.25">
      <c r="T3" s="38" t="s">
        <v>65</v>
      </c>
      <c r="U3" s="39" t="s">
        <v>66</v>
      </c>
    </row>
    <row r="4" spans="1:22" ht="15" thickBot="1" x14ac:dyDescent="0.2">
      <c r="B4" s="54" t="s">
        <v>55</v>
      </c>
      <c r="C4" s="57" t="s">
        <v>56</v>
      </c>
      <c r="D4" s="54" t="s">
        <v>40</v>
      </c>
      <c r="E4" s="55" t="s">
        <v>41</v>
      </c>
      <c r="F4" s="55" t="s">
        <v>42</v>
      </c>
      <c r="G4" s="55" t="s">
        <v>43</v>
      </c>
      <c r="H4" s="55" t="s">
        <v>44</v>
      </c>
      <c r="I4" s="56" t="s">
        <v>57</v>
      </c>
      <c r="J4" s="55" t="s">
        <v>40</v>
      </c>
      <c r="K4" s="55" t="s">
        <v>41</v>
      </c>
      <c r="L4" s="55" t="s">
        <v>42</v>
      </c>
      <c r="M4" s="55" t="s">
        <v>43</v>
      </c>
      <c r="N4" s="56" t="s">
        <v>44</v>
      </c>
      <c r="O4" s="29" t="s">
        <v>20</v>
      </c>
      <c r="Q4" s="78"/>
      <c r="R4" s="78"/>
      <c r="S4" s="29" t="s">
        <v>64</v>
      </c>
      <c r="T4" s="40">
        <f>Q6*100</f>
        <v>3.4540859309182812</v>
      </c>
      <c r="U4" s="41">
        <f>R6*100</f>
        <v>32.843137254901961</v>
      </c>
    </row>
    <row r="5" spans="1:22" ht="16" thickBot="1" x14ac:dyDescent="0.25">
      <c r="A5" s="29" t="s">
        <v>59</v>
      </c>
      <c r="B5" s="45" t="s">
        <v>58</v>
      </c>
      <c r="C5" s="58" t="s">
        <v>46</v>
      </c>
      <c r="D5" s="45">
        <v>304</v>
      </c>
      <c r="E5" s="46">
        <v>408</v>
      </c>
      <c r="F5" s="46">
        <v>626</v>
      </c>
      <c r="G5" s="46">
        <v>470</v>
      </c>
      <c r="H5" s="46">
        <v>484</v>
      </c>
      <c r="I5" s="47" t="s">
        <v>47</v>
      </c>
      <c r="J5" s="46">
        <f>D6/(D5+D6)</f>
        <v>2.564102564102564E-2</v>
      </c>
      <c r="K5" s="46">
        <f t="shared" ref="K5:N5" si="0">E6/(E5+E6)</f>
        <v>2.8571428571428571E-2</v>
      </c>
      <c r="L5" s="46">
        <f t="shared" si="0"/>
        <v>2.7950310559006212E-2</v>
      </c>
      <c r="M5" s="46">
        <f t="shared" si="0"/>
        <v>0.06</v>
      </c>
      <c r="N5" s="47">
        <f t="shared" si="0"/>
        <v>2.8112449799196786E-2</v>
      </c>
      <c r="O5" s="35">
        <f>SUM(D6:H6)/(SUM(D5:H6))</f>
        <v>3.4540859309182811E-2</v>
      </c>
      <c r="Q5" s="37" t="s">
        <v>62</v>
      </c>
      <c r="R5" s="21" t="s">
        <v>63</v>
      </c>
      <c r="T5" s="42">
        <f t="shared" ref="T5:U9" si="1">Q7*100</f>
        <v>4.2976939203354299</v>
      </c>
      <c r="U5" s="41">
        <f t="shared" si="1"/>
        <v>11.609498680738787</v>
      </c>
    </row>
    <row r="6" spans="1:22" ht="15" x14ac:dyDescent="0.2">
      <c r="B6" s="48"/>
      <c r="C6" s="59"/>
      <c r="D6" s="48">
        <v>8</v>
      </c>
      <c r="E6" s="49">
        <v>12</v>
      </c>
      <c r="F6" s="49">
        <v>18</v>
      </c>
      <c r="G6" s="49">
        <v>30</v>
      </c>
      <c r="H6" s="49">
        <v>14</v>
      </c>
      <c r="I6" s="50" t="s">
        <v>48</v>
      </c>
      <c r="J6" s="49"/>
      <c r="K6" s="49"/>
      <c r="L6" s="49"/>
      <c r="M6" s="49"/>
      <c r="N6" s="50"/>
      <c r="Q6" s="26">
        <v>3.4540859309182811E-2</v>
      </c>
      <c r="R6" s="9">
        <v>0.32843137254901961</v>
      </c>
      <c r="T6" s="42">
        <f t="shared" si="1"/>
        <v>3.423160961398398</v>
      </c>
      <c r="U6" s="41">
        <f t="shared" si="1"/>
        <v>16.403607666290867</v>
      </c>
    </row>
    <row r="7" spans="1:22" ht="16" thickBot="1" x14ac:dyDescent="0.25">
      <c r="B7" s="51"/>
      <c r="C7" s="60"/>
      <c r="D7" s="51"/>
      <c r="E7" s="52"/>
      <c r="F7" s="52"/>
      <c r="G7" s="52"/>
      <c r="H7" s="52"/>
      <c r="I7" s="53"/>
      <c r="J7" s="52"/>
      <c r="K7" s="52"/>
      <c r="L7" s="52"/>
      <c r="M7" s="52"/>
      <c r="N7" s="53"/>
      <c r="Q7" s="26">
        <v>4.2976939203354297E-2</v>
      </c>
      <c r="R7" s="9">
        <v>0.11609498680738786</v>
      </c>
      <c r="T7" s="42">
        <f t="shared" si="1"/>
        <v>1.9062142584826536</v>
      </c>
      <c r="U7" s="41">
        <f t="shared" si="1"/>
        <v>15.110683349374398</v>
      </c>
    </row>
    <row r="8" spans="1:22" ht="15" x14ac:dyDescent="0.2">
      <c r="B8" s="45"/>
      <c r="C8" s="58" t="s">
        <v>49</v>
      </c>
      <c r="D8" s="45" t="s">
        <v>40</v>
      </c>
      <c r="E8" s="46" t="s">
        <v>41</v>
      </c>
      <c r="F8" s="46" t="s">
        <v>42</v>
      </c>
      <c r="G8" s="46" t="s">
        <v>43</v>
      </c>
      <c r="H8" s="46" t="s">
        <v>44</v>
      </c>
      <c r="I8" s="47" t="s">
        <v>67</v>
      </c>
      <c r="J8" s="46" t="s">
        <v>40</v>
      </c>
      <c r="K8" s="46" t="s">
        <v>41</v>
      </c>
      <c r="L8" s="46" t="s">
        <v>42</v>
      </c>
      <c r="M8" s="46" t="s">
        <v>43</v>
      </c>
      <c r="N8" s="47" t="s">
        <v>44</v>
      </c>
      <c r="Q8" s="26">
        <v>3.4231609613983978E-2</v>
      </c>
      <c r="R8" s="9">
        <v>0.16403607666290868</v>
      </c>
      <c r="T8" s="42">
        <f t="shared" si="1"/>
        <v>3.2710280373831773</v>
      </c>
      <c r="U8" s="41">
        <f t="shared" si="1"/>
        <v>24.722735674676525</v>
      </c>
    </row>
    <row r="9" spans="1:22" ht="16" thickBot="1" x14ac:dyDescent="0.25">
      <c r="B9" s="48"/>
      <c r="C9" s="59"/>
      <c r="D9" s="48">
        <v>435</v>
      </c>
      <c r="E9" s="49">
        <v>627</v>
      </c>
      <c r="F9" s="49">
        <v>398</v>
      </c>
      <c r="G9" s="49">
        <v>678</v>
      </c>
      <c r="H9" s="49">
        <v>601</v>
      </c>
      <c r="I9" s="50" t="s">
        <v>47</v>
      </c>
      <c r="J9" s="49">
        <f>D10/(D10+D9)</f>
        <v>8.4210526315789472E-2</v>
      </c>
      <c r="K9" s="49">
        <f>E10/(E10+E9)</f>
        <v>7.1111111111111111E-2</v>
      </c>
      <c r="L9" s="49">
        <f>F10/(F10+F9)</f>
        <v>1.7283950617283949E-2</v>
      </c>
      <c r="M9" s="49">
        <f>G10/(G10+G9)</f>
        <v>2.7259684361549498E-2</v>
      </c>
      <c r="N9" s="50">
        <f>H10/(H9+H10)</f>
        <v>1.4754098360655738E-2</v>
      </c>
      <c r="O9" s="35">
        <f>SUM(D10:H10)/SUM(D9:H10)</f>
        <v>4.2976939203354297E-2</v>
      </c>
      <c r="Q9" s="26">
        <v>1.9062142584826535E-2</v>
      </c>
      <c r="R9" s="9">
        <v>0.15110683349374399</v>
      </c>
      <c r="T9" s="43">
        <f t="shared" si="1"/>
        <v>4.6206503137478609</v>
      </c>
      <c r="U9" s="44">
        <f t="shared" si="1"/>
        <v>5.3441295546558711</v>
      </c>
    </row>
    <row r="10" spans="1:22" ht="15" x14ac:dyDescent="0.2">
      <c r="B10" s="48"/>
      <c r="C10" s="59"/>
      <c r="D10" s="48">
        <v>40</v>
      </c>
      <c r="E10" s="49">
        <v>48</v>
      </c>
      <c r="F10" s="49">
        <v>7</v>
      </c>
      <c r="G10" s="49">
        <v>19</v>
      </c>
      <c r="H10" s="49">
        <v>9</v>
      </c>
      <c r="I10" s="50" t="s">
        <v>48</v>
      </c>
      <c r="J10" s="49"/>
      <c r="K10" s="49"/>
      <c r="L10" s="49"/>
      <c r="M10" s="49"/>
      <c r="N10" s="50"/>
      <c r="Q10" s="26">
        <v>3.2710280373831772E-2</v>
      </c>
      <c r="R10" s="9">
        <v>0.24722735674676524</v>
      </c>
    </row>
    <row r="11" spans="1:22" ht="16" thickBot="1" x14ac:dyDescent="0.25">
      <c r="B11" s="48"/>
      <c r="C11" s="59"/>
      <c r="D11" s="48"/>
      <c r="E11" s="49"/>
      <c r="F11" s="49"/>
      <c r="G11" s="49"/>
      <c r="H11" s="49"/>
      <c r="I11" s="50"/>
      <c r="J11" s="49"/>
      <c r="K11" s="49"/>
      <c r="L11" s="49"/>
      <c r="M11" s="49"/>
      <c r="N11" s="50"/>
      <c r="Q11" s="27">
        <v>4.6206503137478608E-2</v>
      </c>
      <c r="R11" s="12">
        <v>5.3441295546558708E-2</v>
      </c>
    </row>
    <row r="12" spans="1:22" x14ac:dyDescent="0.15">
      <c r="B12" s="45"/>
      <c r="C12" s="58" t="s">
        <v>50</v>
      </c>
      <c r="D12" s="45" t="s">
        <v>40</v>
      </c>
      <c r="E12" s="46" t="s">
        <v>41</v>
      </c>
      <c r="F12" s="46" t="s">
        <v>42</v>
      </c>
      <c r="G12" s="46" t="s">
        <v>43</v>
      </c>
      <c r="H12" s="46" t="s">
        <v>44</v>
      </c>
      <c r="I12" s="47" t="s">
        <v>67</v>
      </c>
      <c r="J12" s="46" t="s">
        <v>40</v>
      </c>
      <c r="K12" s="46" t="s">
        <v>41</v>
      </c>
      <c r="L12" s="46" t="s">
        <v>42</v>
      </c>
      <c r="M12" s="46" t="s">
        <v>43</v>
      </c>
      <c r="N12" s="47" t="s">
        <v>44</v>
      </c>
    </row>
    <row r="13" spans="1:22" x14ac:dyDescent="0.15">
      <c r="B13" s="48"/>
      <c r="C13" s="59"/>
      <c r="D13" s="48">
        <v>248</v>
      </c>
      <c r="E13" s="49">
        <v>248</v>
      </c>
      <c r="F13" s="49">
        <v>347</v>
      </c>
      <c r="G13" s="49">
        <v>288</v>
      </c>
      <c r="H13" s="49">
        <v>195</v>
      </c>
      <c r="I13" s="50" t="s">
        <v>47</v>
      </c>
      <c r="J13" s="49">
        <f>D14/(D14+D13)</f>
        <v>3.125E-2</v>
      </c>
      <c r="K13" s="49">
        <f>E14/(E14+E13)</f>
        <v>1.1952191235059761E-2</v>
      </c>
      <c r="L13" s="49">
        <f>F14/(F14+F13)</f>
        <v>5.9620596205962058E-2</v>
      </c>
      <c r="M13" s="49">
        <f>G14/(G14+G13)</f>
        <v>2.0408163265306121E-2</v>
      </c>
      <c r="N13" s="50">
        <f>H14/(H13+H14)</f>
        <v>3.9408866995073892E-2</v>
      </c>
      <c r="O13" s="35">
        <f>SUM(D14:H14)/SUM(D13:H14)</f>
        <v>3.4231609613983978E-2</v>
      </c>
    </row>
    <row r="14" spans="1:22" x14ac:dyDescent="0.15">
      <c r="B14" s="48"/>
      <c r="C14" s="59"/>
      <c r="D14" s="48">
        <v>8</v>
      </c>
      <c r="E14" s="49">
        <v>3</v>
      </c>
      <c r="F14" s="49">
        <v>22</v>
      </c>
      <c r="G14" s="49">
        <v>6</v>
      </c>
      <c r="H14" s="49">
        <v>8</v>
      </c>
      <c r="I14" s="50" t="s">
        <v>48</v>
      </c>
      <c r="J14" s="49"/>
      <c r="K14" s="49"/>
      <c r="L14" s="49"/>
      <c r="M14" s="49"/>
      <c r="N14" s="50"/>
    </row>
    <row r="15" spans="1:22" ht="15" thickBot="1" x14ac:dyDescent="0.2">
      <c r="B15" s="51"/>
      <c r="C15" s="60"/>
      <c r="D15" s="51"/>
      <c r="E15" s="52"/>
      <c r="F15" s="52"/>
      <c r="G15" s="52"/>
      <c r="H15" s="52"/>
      <c r="I15" s="53"/>
      <c r="J15" s="52"/>
      <c r="K15" s="52"/>
      <c r="L15" s="52"/>
      <c r="M15" s="52"/>
      <c r="N15" s="53"/>
    </row>
    <row r="16" spans="1:22" x14ac:dyDescent="0.15">
      <c r="B16" s="48"/>
      <c r="C16" s="59" t="s">
        <v>51</v>
      </c>
      <c r="D16" s="48" t="s">
        <v>40</v>
      </c>
      <c r="E16" s="49" t="s">
        <v>41</v>
      </c>
      <c r="F16" s="49" t="s">
        <v>42</v>
      </c>
      <c r="G16" s="49" t="s">
        <v>43</v>
      </c>
      <c r="H16" s="49" t="s">
        <v>44</v>
      </c>
      <c r="I16" s="47" t="s">
        <v>67</v>
      </c>
      <c r="J16" s="49" t="s">
        <v>40</v>
      </c>
      <c r="K16" s="49" t="s">
        <v>41</v>
      </c>
      <c r="L16" s="49" t="s">
        <v>42</v>
      </c>
      <c r="M16" s="49" t="s">
        <v>43</v>
      </c>
      <c r="N16" s="50" t="s">
        <v>44</v>
      </c>
    </row>
    <row r="17" spans="1:15" x14ac:dyDescent="0.15">
      <c r="B17" s="48"/>
      <c r="C17" s="59"/>
      <c r="D17" s="48">
        <v>379</v>
      </c>
      <c r="E17" s="49">
        <v>577</v>
      </c>
      <c r="F17" s="49">
        <v>565</v>
      </c>
      <c r="G17" s="49">
        <v>471</v>
      </c>
      <c r="H17" s="49">
        <v>581</v>
      </c>
      <c r="I17" s="50" t="s">
        <v>47</v>
      </c>
      <c r="J17" s="49">
        <f>D18/(D18+D17)</f>
        <v>1.5584415584415584E-2</v>
      </c>
      <c r="K17" s="49">
        <f>E18/(E18+E17)</f>
        <v>1.3675213675213675E-2</v>
      </c>
      <c r="L17" s="49">
        <f>F18/(F18+F17)</f>
        <v>1.7391304347826087E-2</v>
      </c>
      <c r="M17" s="49">
        <f>G18/(G18+G17)</f>
        <v>3.0864197530864196E-2</v>
      </c>
      <c r="N17" s="50">
        <f>H18/(H17+H18)</f>
        <v>1.8581081081081082E-2</v>
      </c>
      <c r="O17" s="35">
        <f>SUM(D18:H18)/SUM(D17:H18)</f>
        <v>1.9062142584826535E-2</v>
      </c>
    </row>
    <row r="18" spans="1:15" x14ac:dyDescent="0.15">
      <c r="B18" s="48"/>
      <c r="C18" s="59"/>
      <c r="D18" s="48">
        <v>6</v>
      </c>
      <c r="E18" s="49">
        <v>8</v>
      </c>
      <c r="F18" s="49">
        <v>10</v>
      </c>
      <c r="G18" s="49">
        <v>15</v>
      </c>
      <c r="H18" s="49">
        <v>11</v>
      </c>
      <c r="I18" s="50" t="s">
        <v>48</v>
      </c>
      <c r="J18" s="49"/>
      <c r="K18" s="49"/>
      <c r="L18" s="49"/>
      <c r="M18" s="49"/>
      <c r="N18" s="50"/>
    </row>
    <row r="19" spans="1:15" ht="15" thickBot="1" x14ac:dyDescent="0.2">
      <c r="B19" s="51"/>
      <c r="C19" s="60"/>
      <c r="D19" s="51"/>
      <c r="E19" s="52"/>
      <c r="F19" s="52"/>
      <c r="G19" s="52"/>
      <c r="H19" s="52"/>
      <c r="I19" s="53"/>
      <c r="J19" s="52"/>
      <c r="K19" s="52"/>
      <c r="L19" s="52"/>
      <c r="M19" s="52"/>
      <c r="N19" s="53"/>
    </row>
    <row r="20" spans="1:15" x14ac:dyDescent="0.15">
      <c r="B20" s="45"/>
      <c r="C20" s="58" t="s">
        <v>52</v>
      </c>
      <c r="D20" s="45" t="s">
        <v>40</v>
      </c>
      <c r="E20" s="46" t="s">
        <v>41</v>
      </c>
      <c r="F20" s="46" t="s">
        <v>42</v>
      </c>
      <c r="G20" s="46" t="s">
        <v>43</v>
      </c>
      <c r="H20" s="46" t="s">
        <v>44</v>
      </c>
      <c r="I20" s="47" t="s">
        <v>67</v>
      </c>
      <c r="J20" s="46" t="s">
        <v>40</v>
      </c>
      <c r="K20" s="46" t="s">
        <v>41</v>
      </c>
      <c r="L20" s="46" t="s">
        <v>42</v>
      </c>
      <c r="M20" s="46" t="s">
        <v>43</v>
      </c>
      <c r="N20" s="47" t="s">
        <v>44</v>
      </c>
    </row>
    <row r="21" spans="1:15" x14ac:dyDescent="0.15">
      <c r="B21" s="48"/>
      <c r="C21" s="59"/>
      <c r="D21" s="48">
        <v>309</v>
      </c>
      <c r="E21" s="49">
        <v>292</v>
      </c>
      <c r="F21" s="49">
        <v>161</v>
      </c>
      <c r="G21" s="49">
        <v>199</v>
      </c>
      <c r="H21" s="49">
        <v>281</v>
      </c>
      <c r="I21" s="50" t="s">
        <v>47</v>
      </c>
      <c r="J21" s="49">
        <f>D22/(D22+D21)</f>
        <v>2.2151898734177215E-2</v>
      </c>
      <c r="K21" s="49">
        <f>E22/(E22+E21)</f>
        <v>2.9900332225913623E-2</v>
      </c>
      <c r="L21" s="49">
        <f>F22/(F22+F21)</f>
        <v>5.2941176470588235E-2</v>
      </c>
      <c r="M21" s="49">
        <f>G22/(G22+G21)</f>
        <v>4.784688995215311E-2</v>
      </c>
      <c r="N21" s="50">
        <f>H22/(H21+H22)</f>
        <v>2.4305555555555556E-2</v>
      </c>
      <c r="O21" s="35">
        <f>SUM(D22:H22)/SUM(D21:H22)</f>
        <v>3.2710280373831772E-2</v>
      </c>
    </row>
    <row r="22" spans="1:15" x14ac:dyDescent="0.15">
      <c r="B22" s="48"/>
      <c r="C22" s="59"/>
      <c r="D22" s="48">
        <v>7</v>
      </c>
      <c r="E22" s="49">
        <v>9</v>
      </c>
      <c r="F22" s="49">
        <v>9</v>
      </c>
      <c r="G22" s="49">
        <v>10</v>
      </c>
      <c r="H22" s="49">
        <v>7</v>
      </c>
      <c r="I22" s="50" t="s">
        <v>48</v>
      </c>
      <c r="J22" s="49"/>
      <c r="K22" s="49"/>
      <c r="L22" s="49"/>
      <c r="M22" s="49"/>
      <c r="N22" s="50"/>
    </row>
    <row r="23" spans="1:15" ht="15" thickBot="1" x14ac:dyDescent="0.2">
      <c r="B23" s="48"/>
      <c r="C23" s="59"/>
      <c r="D23" s="48"/>
      <c r="E23" s="49"/>
      <c r="F23" s="49"/>
      <c r="G23" s="49"/>
      <c r="H23" s="49"/>
      <c r="I23" s="50"/>
      <c r="J23" s="49"/>
      <c r="K23" s="49"/>
      <c r="L23" s="49"/>
      <c r="M23" s="49"/>
      <c r="N23" s="50"/>
    </row>
    <row r="24" spans="1:15" x14ac:dyDescent="0.15">
      <c r="B24" s="45"/>
      <c r="C24" s="58" t="s">
        <v>53</v>
      </c>
      <c r="D24" s="45" t="s">
        <v>40</v>
      </c>
      <c r="E24" s="46" t="s">
        <v>41</v>
      </c>
      <c r="F24" s="46" t="s">
        <v>42</v>
      </c>
      <c r="G24" s="46" t="s">
        <v>43</v>
      </c>
      <c r="H24" s="46" t="s">
        <v>44</v>
      </c>
      <c r="I24" s="47" t="s">
        <v>67</v>
      </c>
      <c r="J24" s="46" t="s">
        <v>40</v>
      </c>
      <c r="K24" s="46" t="s">
        <v>41</v>
      </c>
      <c r="L24" s="46" t="s">
        <v>42</v>
      </c>
      <c r="M24" s="46" t="s">
        <v>43</v>
      </c>
      <c r="N24" s="47" t="s">
        <v>44</v>
      </c>
    </row>
    <row r="25" spans="1:15" x14ac:dyDescent="0.15">
      <c r="B25" s="48"/>
      <c r="C25" s="59"/>
      <c r="D25" s="48">
        <v>444</v>
      </c>
      <c r="E25" s="49">
        <v>358</v>
      </c>
      <c r="F25" s="49">
        <v>296</v>
      </c>
      <c r="G25" s="49">
        <v>293</v>
      </c>
      <c r="H25" s="49">
        <v>281</v>
      </c>
      <c r="I25" s="50" t="s">
        <v>47</v>
      </c>
      <c r="J25" s="49">
        <f>D26/(D26+D25)</f>
        <v>5.5319148936170209E-2</v>
      </c>
      <c r="K25" s="49">
        <f>E26/(E26+E25)</f>
        <v>3.2432432432432434E-2</v>
      </c>
      <c r="L25" s="49">
        <f>F26/(F26+F25)</f>
        <v>4.2071197411003236E-2</v>
      </c>
      <c r="M25" s="49">
        <f>G26/(G26+G25)</f>
        <v>4.5602605863192182E-2</v>
      </c>
      <c r="N25" s="50">
        <f>H26/(H25+H26)</f>
        <v>5.387205387205387E-2</v>
      </c>
      <c r="O25" s="35">
        <f>SUM(D26:H26)/SUM(D25:H26)</f>
        <v>4.6206503137478608E-2</v>
      </c>
    </row>
    <row r="26" spans="1:15" ht="15" thickBot="1" x14ac:dyDescent="0.2">
      <c r="B26" s="51"/>
      <c r="C26" s="60"/>
      <c r="D26" s="51">
        <v>26</v>
      </c>
      <c r="E26" s="52">
        <v>12</v>
      </c>
      <c r="F26" s="52">
        <v>13</v>
      </c>
      <c r="G26" s="52">
        <v>14</v>
      </c>
      <c r="H26" s="52">
        <v>16</v>
      </c>
      <c r="I26" s="53" t="s">
        <v>48</v>
      </c>
      <c r="J26" s="52"/>
      <c r="K26" s="52"/>
      <c r="L26" s="52"/>
      <c r="M26" s="52"/>
      <c r="N26" s="53"/>
    </row>
    <row r="27" spans="1:15" ht="15" thickBot="1" x14ac:dyDescent="0.2"/>
    <row r="28" spans="1:15" ht="15" thickBot="1" x14ac:dyDescent="0.2">
      <c r="B28" s="61" t="s">
        <v>55</v>
      </c>
      <c r="C28" s="73"/>
      <c r="D28" s="74" t="s">
        <v>40</v>
      </c>
      <c r="E28" s="74" t="s">
        <v>41</v>
      </c>
      <c r="F28" s="74" t="s">
        <v>42</v>
      </c>
      <c r="G28" s="74" t="s">
        <v>43</v>
      </c>
      <c r="H28" s="74" t="s">
        <v>44</v>
      </c>
      <c r="I28" s="75" t="s">
        <v>57</v>
      </c>
      <c r="J28" s="74" t="s">
        <v>40</v>
      </c>
      <c r="K28" s="74" t="s">
        <v>41</v>
      </c>
      <c r="L28" s="74" t="s">
        <v>42</v>
      </c>
      <c r="M28" s="74" t="s">
        <v>43</v>
      </c>
      <c r="N28" s="76" t="s">
        <v>44</v>
      </c>
      <c r="O28" s="29" t="s">
        <v>20</v>
      </c>
    </row>
    <row r="29" spans="1:15" x14ac:dyDescent="0.15">
      <c r="A29" s="29" t="s">
        <v>60</v>
      </c>
      <c r="B29" s="61" t="s">
        <v>54</v>
      </c>
      <c r="C29" s="70">
        <v>37633</v>
      </c>
      <c r="D29" s="62">
        <v>251</v>
      </c>
      <c r="E29" s="62">
        <v>342</v>
      </c>
      <c r="F29" s="62">
        <v>385</v>
      </c>
      <c r="G29" s="62">
        <v>330</v>
      </c>
      <c r="H29" s="62">
        <v>199</v>
      </c>
      <c r="I29" s="62" t="s">
        <v>47</v>
      </c>
      <c r="J29" s="62">
        <f>D30/(D29+D30)</f>
        <v>0.37092731829573933</v>
      </c>
      <c r="K29" s="62">
        <f t="shared" ref="K29:N29" si="2">E30/(E29+E30)</f>
        <v>0.33333333333333331</v>
      </c>
      <c r="L29" s="62">
        <f t="shared" si="2"/>
        <v>0.25242718446601942</v>
      </c>
      <c r="M29" s="62">
        <f t="shared" si="2"/>
        <v>0.30962343096234307</v>
      </c>
      <c r="N29" s="63">
        <f t="shared" si="2"/>
        <v>0.41297935103244837</v>
      </c>
      <c r="O29" s="35">
        <f>SUM(D30:H30)/(SUM(D29:H30))</f>
        <v>0.32843137254901961</v>
      </c>
    </row>
    <row r="30" spans="1:15" x14ac:dyDescent="0.15">
      <c r="B30" s="64"/>
      <c r="C30" s="71"/>
      <c r="D30" s="65">
        <v>148</v>
      </c>
      <c r="E30" s="65">
        <v>171</v>
      </c>
      <c r="F30" s="65">
        <v>130</v>
      </c>
      <c r="G30" s="65">
        <v>148</v>
      </c>
      <c r="H30" s="65">
        <v>140</v>
      </c>
      <c r="I30" s="65" t="s">
        <v>48</v>
      </c>
      <c r="J30" s="65"/>
      <c r="K30" s="65"/>
      <c r="L30" s="65"/>
      <c r="M30" s="65"/>
      <c r="N30" s="66"/>
    </row>
    <row r="31" spans="1:15" ht="15" thickBot="1" x14ac:dyDescent="0.2">
      <c r="B31" s="67"/>
      <c r="C31" s="72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9"/>
    </row>
    <row r="32" spans="1:15" x14ac:dyDescent="0.15">
      <c r="B32" s="64"/>
      <c r="C32" s="71"/>
      <c r="D32" s="65" t="s">
        <v>40</v>
      </c>
      <c r="E32" s="65" t="s">
        <v>41</v>
      </c>
      <c r="F32" s="65" t="s">
        <v>42</v>
      </c>
      <c r="G32" s="65" t="s">
        <v>43</v>
      </c>
      <c r="H32" s="65" t="s">
        <v>44</v>
      </c>
      <c r="I32" s="77" t="s">
        <v>67</v>
      </c>
      <c r="J32" s="65" t="s">
        <v>40</v>
      </c>
      <c r="K32" s="65" t="s">
        <v>41</v>
      </c>
      <c r="L32" s="65" t="s">
        <v>42</v>
      </c>
      <c r="M32" s="65" t="s">
        <v>43</v>
      </c>
      <c r="N32" s="66" t="s">
        <v>44</v>
      </c>
    </row>
    <row r="33" spans="2:15" x14ac:dyDescent="0.15">
      <c r="B33" s="64"/>
      <c r="C33" s="71">
        <v>104702</v>
      </c>
      <c r="D33" s="65">
        <v>374</v>
      </c>
      <c r="E33" s="65">
        <v>402</v>
      </c>
      <c r="F33" s="65">
        <v>612</v>
      </c>
      <c r="G33" s="65">
        <v>310</v>
      </c>
      <c r="H33" s="65">
        <v>312</v>
      </c>
      <c r="I33" s="65" t="s">
        <v>47</v>
      </c>
      <c r="J33" s="65">
        <f>D34/(D34+D33)</f>
        <v>0.18518518518518517</v>
      </c>
      <c r="K33" s="65">
        <f>E34/(E34+E33)</f>
        <v>9.0497737556561084E-2</v>
      </c>
      <c r="L33" s="65">
        <f>F34/(F34+F33)</f>
        <v>6.4220183486238536E-2</v>
      </c>
      <c r="M33" s="65">
        <f>G34/(G34+G33)</f>
        <v>9.3567251461988299E-2</v>
      </c>
      <c r="N33" s="66">
        <f>H34/(H33+H34)</f>
        <v>0.17241379310344829</v>
      </c>
      <c r="O33" s="35">
        <f>SUM(D34:H34)/SUM(D33:H34)</f>
        <v>0.11609498680738786</v>
      </c>
    </row>
    <row r="34" spans="2:15" x14ac:dyDescent="0.15">
      <c r="B34" s="64"/>
      <c r="C34" s="71"/>
      <c r="D34" s="65">
        <v>85</v>
      </c>
      <c r="E34" s="65">
        <v>40</v>
      </c>
      <c r="F34" s="65">
        <v>42</v>
      </c>
      <c r="G34" s="65">
        <v>32</v>
      </c>
      <c r="H34" s="65">
        <v>65</v>
      </c>
      <c r="I34" s="65" t="s">
        <v>48</v>
      </c>
      <c r="J34" s="65"/>
      <c r="K34" s="65"/>
      <c r="L34" s="65"/>
      <c r="M34" s="65"/>
      <c r="N34" s="66"/>
    </row>
    <row r="35" spans="2:15" ht="15" thickBot="1" x14ac:dyDescent="0.2">
      <c r="B35" s="64"/>
      <c r="C35" s="71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6"/>
    </row>
    <row r="36" spans="2:15" x14ac:dyDescent="0.15">
      <c r="B36" s="61"/>
      <c r="C36" s="70"/>
      <c r="D36" s="62" t="s">
        <v>40</v>
      </c>
      <c r="E36" s="62" t="s">
        <v>41</v>
      </c>
      <c r="F36" s="62" t="s">
        <v>42</v>
      </c>
      <c r="G36" s="62" t="s">
        <v>43</v>
      </c>
      <c r="H36" s="62" t="s">
        <v>44</v>
      </c>
      <c r="I36" s="77" t="s">
        <v>67</v>
      </c>
      <c r="J36" s="62" t="s">
        <v>40</v>
      </c>
      <c r="K36" s="62" t="s">
        <v>41</v>
      </c>
      <c r="L36" s="62" t="s">
        <v>42</v>
      </c>
      <c r="M36" s="62" t="s">
        <v>43</v>
      </c>
      <c r="N36" s="63" t="s">
        <v>44</v>
      </c>
    </row>
    <row r="37" spans="2:15" x14ac:dyDescent="0.15">
      <c r="B37" s="64"/>
      <c r="C37" s="71">
        <v>125211</v>
      </c>
      <c r="D37" s="65">
        <v>336</v>
      </c>
      <c r="E37" s="65">
        <v>369</v>
      </c>
      <c r="F37" s="65">
        <v>241</v>
      </c>
      <c r="G37" s="65">
        <v>274</v>
      </c>
      <c r="H37" s="65">
        <v>263</v>
      </c>
      <c r="I37" s="65" t="s">
        <v>47</v>
      </c>
      <c r="J37" s="65">
        <f>D38/(D38+D37)</f>
        <v>0.13402061855670103</v>
      </c>
      <c r="K37" s="65">
        <f>E38/(E38+E37)</f>
        <v>0.18</v>
      </c>
      <c r="L37" s="65">
        <f>F38/(F38+F37)</f>
        <v>0.21241830065359477</v>
      </c>
      <c r="M37" s="65">
        <f>G38/(G38+G37)</f>
        <v>0.17717717717717718</v>
      </c>
      <c r="N37" s="66">
        <f>H38/(H37+H38)</f>
        <v>0.11447811447811448</v>
      </c>
      <c r="O37" s="35">
        <f>SUM(D38:H38)/SUM(D37:H38)</f>
        <v>0.16403607666290868</v>
      </c>
    </row>
    <row r="38" spans="2:15" x14ac:dyDescent="0.15">
      <c r="B38" s="64"/>
      <c r="C38" s="71"/>
      <c r="D38" s="65">
        <v>52</v>
      </c>
      <c r="E38" s="65">
        <v>81</v>
      </c>
      <c r="F38" s="65">
        <v>65</v>
      </c>
      <c r="G38" s="65">
        <v>59</v>
      </c>
      <c r="H38" s="65">
        <v>34</v>
      </c>
      <c r="I38" s="65" t="s">
        <v>48</v>
      </c>
      <c r="J38" s="65"/>
      <c r="K38" s="65"/>
      <c r="L38" s="65"/>
      <c r="M38" s="65"/>
      <c r="N38" s="66"/>
    </row>
    <row r="39" spans="2:15" ht="15" thickBot="1" x14ac:dyDescent="0.2">
      <c r="B39" s="67"/>
      <c r="C39" s="72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9"/>
    </row>
    <row r="40" spans="2:15" x14ac:dyDescent="0.15">
      <c r="B40" s="64"/>
      <c r="C40" s="71"/>
      <c r="D40" s="65" t="s">
        <v>40</v>
      </c>
      <c r="E40" s="65" t="s">
        <v>41</v>
      </c>
      <c r="F40" s="65" t="s">
        <v>42</v>
      </c>
      <c r="G40" s="65" t="s">
        <v>43</v>
      </c>
      <c r="H40" s="65" t="s">
        <v>44</v>
      </c>
      <c r="I40" s="77" t="s">
        <v>67</v>
      </c>
      <c r="J40" s="65" t="s">
        <v>40</v>
      </c>
      <c r="K40" s="65" t="s">
        <v>41</v>
      </c>
      <c r="L40" s="65" t="s">
        <v>42</v>
      </c>
      <c r="M40" s="65" t="s">
        <v>43</v>
      </c>
      <c r="N40" s="66" t="s">
        <v>44</v>
      </c>
    </row>
    <row r="41" spans="2:15" x14ac:dyDescent="0.15">
      <c r="B41" s="64"/>
      <c r="C41" s="71">
        <v>148286</v>
      </c>
      <c r="D41" s="65">
        <v>186</v>
      </c>
      <c r="E41" s="65">
        <v>165</v>
      </c>
      <c r="F41" s="65">
        <v>134</v>
      </c>
      <c r="G41" s="65">
        <v>226</v>
      </c>
      <c r="H41" s="65">
        <v>171</v>
      </c>
      <c r="I41" s="65" t="s">
        <v>47</v>
      </c>
      <c r="J41" s="65">
        <f>D42/(D42+D41)</f>
        <v>0.14285714285714285</v>
      </c>
      <c r="K41" s="65">
        <f t="shared" ref="K41:N41" si="3">E42/(E42+E41)</f>
        <v>0.1951219512195122</v>
      </c>
      <c r="L41" s="65">
        <f t="shared" si="3"/>
        <v>0.16250000000000001</v>
      </c>
      <c r="M41" s="65">
        <f t="shared" si="3"/>
        <v>0.15985130111524162</v>
      </c>
      <c r="N41" s="66">
        <f t="shared" si="3"/>
        <v>9.0425531914893623E-2</v>
      </c>
      <c r="O41" s="35">
        <f>SUM(D42:H42)/SUM(D41:H42)</f>
        <v>0.15110683349374399</v>
      </c>
    </row>
    <row r="42" spans="2:15" x14ac:dyDescent="0.15">
      <c r="B42" s="64"/>
      <c r="C42" s="71"/>
      <c r="D42" s="65">
        <v>31</v>
      </c>
      <c r="E42" s="65">
        <v>40</v>
      </c>
      <c r="F42" s="65">
        <v>26</v>
      </c>
      <c r="G42" s="65">
        <v>43</v>
      </c>
      <c r="H42" s="65">
        <v>17</v>
      </c>
      <c r="I42" s="65" t="s">
        <v>48</v>
      </c>
      <c r="J42" s="65"/>
      <c r="K42" s="65"/>
      <c r="L42" s="65"/>
      <c r="M42" s="65"/>
      <c r="N42" s="66"/>
    </row>
    <row r="43" spans="2:15" ht="15" thickBot="1" x14ac:dyDescent="0.2">
      <c r="B43" s="64"/>
      <c r="C43" s="71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2:15" x14ac:dyDescent="0.15">
      <c r="B44" s="61"/>
      <c r="C44" s="70"/>
      <c r="D44" s="62" t="s">
        <v>40</v>
      </c>
      <c r="E44" s="62" t="s">
        <v>41</v>
      </c>
      <c r="F44" s="62" t="s">
        <v>42</v>
      </c>
      <c r="G44" s="62" t="s">
        <v>43</v>
      </c>
      <c r="H44" s="62" t="s">
        <v>44</v>
      </c>
      <c r="I44" s="77" t="s">
        <v>67</v>
      </c>
      <c r="J44" s="62" t="s">
        <v>40</v>
      </c>
      <c r="K44" s="62" t="s">
        <v>41</v>
      </c>
      <c r="L44" s="62" t="s">
        <v>42</v>
      </c>
      <c r="M44" s="62" t="s">
        <v>43</v>
      </c>
      <c r="N44" s="63" t="s">
        <v>44</v>
      </c>
    </row>
    <row r="45" spans="2:15" x14ac:dyDescent="0.15">
      <c r="B45" s="64"/>
      <c r="C45" s="71">
        <v>157913</v>
      </c>
      <c r="D45" s="65">
        <v>269</v>
      </c>
      <c r="E45" s="65">
        <v>267</v>
      </c>
      <c r="F45" s="65">
        <v>323</v>
      </c>
      <c r="G45" s="65">
        <v>387</v>
      </c>
      <c r="H45" s="65">
        <v>383</v>
      </c>
      <c r="I45" s="65" t="s">
        <v>47</v>
      </c>
      <c r="J45" s="65">
        <f>D46/(D46+D45)</f>
        <v>0.28647214854111408</v>
      </c>
      <c r="K45" s="65">
        <f>E46/(E46+E45)</f>
        <v>0.29365079365079366</v>
      </c>
      <c r="L45" s="65">
        <f>F46/(F46+F45)</f>
        <v>0.24</v>
      </c>
      <c r="M45" s="65">
        <f>G46/(G46+G45)</f>
        <v>0.23668639053254437</v>
      </c>
      <c r="N45" s="66">
        <f>H46/(H45+H46)</f>
        <v>0.1970649895178197</v>
      </c>
      <c r="O45" s="35">
        <f>SUM(D46:H46)/SUM(D45:H46)</f>
        <v>0.24722735674676524</v>
      </c>
    </row>
    <row r="46" spans="2:15" x14ac:dyDescent="0.15">
      <c r="B46" s="64"/>
      <c r="C46" s="71"/>
      <c r="D46" s="65">
        <v>108</v>
      </c>
      <c r="E46" s="65">
        <v>111</v>
      </c>
      <c r="F46" s="65">
        <v>102</v>
      </c>
      <c r="G46" s="65">
        <v>120</v>
      </c>
      <c r="H46" s="65">
        <v>94</v>
      </c>
      <c r="I46" s="65" t="s">
        <v>48</v>
      </c>
      <c r="J46" s="65"/>
      <c r="K46" s="65"/>
      <c r="L46" s="65"/>
      <c r="M46" s="65"/>
      <c r="N46" s="66"/>
    </row>
    <row r="47" spans="2:15" ht="15" thickBot="1" x14ac:dyDescent="0.2">
      <c r="B47" s="67"/>
      <c r="C47" s="72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9"/>
    </row>
    <row r="48" spans="2:15" x14ac:dyDescent="0.15">
      <c r="B48" s="64"/>
      <c r="C48" s="71"/>
      <c r="D48" s="65" t="s">
        <v>40</v>
      </c>
      <c r="E48" s="65" t="s">
        <v>41</v>
      </c>
      <c r="F48" s="65" t="s">
        <v>42</v>
      </c>
      <c r="G48" s="65" t="s">
        <v>43</v>
      </c>
      <c r="H48" s="65" t="s">
        <v>44</v>
      </c>
      <c r="I48" s="77" t="s">
        <v>67</v>
      </c>
      <c r="J48" s="65" t="s">
        <v>40</v>
      </c>
      <c r="K48" s="65" t="s">
        <v>41</v>
      </c>
      <c r="L48" s="65" t="s">
        <v>42</v>
      </c>
      <c r="M48" s="65" t="s">
        <v>43</v>
      </c>
      <c r="N48" s="66" t="s">
        <v>44</v>
      </c>
    </row>
    <row r="49" spans="2:15" x14ac:dyDescent="0.15">
      <c r="B49" s="64"/>
      <c r="C49" s="71"/>
      <c r="D49" s="65">
        <v>203</v>
      </c>
      <c r="E49" s="65">
        <v>387</v>
      </c>
      <c r="F49" s="65"/>
      <c r="G49" s="65">
        <v>188</v>
      </c>
      <c r="H49" s="65">
        <v>391</v>
      </c>
      <c r="I49" s="65" t="s">
        <v>47</v>
      </c>
      <c r="J49" s="65">
        <f>D50/(D50+D49)</f>
        <v>6.4516129032258063E-2</v>
      </c>
      <c r="K49" s="65">
        <f>E50/(E50+E49)</f>
        <v>3.007518796992481E-2</v>
      </c>
      <c r="L49" s="65"/>
      <c r="M49" s="65">
        <f>G50/(G50+G49)</f>
        <v>3.0927835051546393E-2</v>
      </c>
      <c r="N49" s="66">
        <f>H50/(H49+H50)</f>
        <v>0.08</v>
      </c>
      <c r="O49" s="35">
        <f>SUM(D50:H50)/SUM(D49:H50)</f>
        <v>5.3441295546558708E-2</v>
      </c>
    </row>
    <row r="50" spans="2:15" ht="15" thickBot="1" x14ac:dyDescent="0.2">
      <c r="B50" s="67"/>
      <c r="C50" s="72"/>
      <c r="D50" s="68">
        <v>14</v>
      </c>
      <c r="E50" s="68">
        <v>12</v>
      </c>
      <c r="F50" s="68"/>
      <c r="G50" s="68">
        <v>6</v>
      </c>
      <c r="H50" s="68">
        <v>34</v>
      </c>
      <c r="I50" s="68" t="s">
        <v>48</v>
      </c>
      <c r="J50" s="68"/>
      <c r="K50" s="68"/>
      <c r="L50" s="68"/>
      <c r="M50" s="68"/>
      <c r="N50" s="69"/>
    </row>
    <row r="51" spans="2:15" ht="15" thickBot="1" x14ac:dyDescent="0.2"/>
    <row r="52" spans="2:15" ht="15" x14ac:dyDescent="0.2">
      <c r="B52"/>
      <c r="C52"/>
      <c r="D52" s="30" t="s">
        <v>61</v>
      </c>
      <c r="E52" s="31">
        <f>SUM(D5:H6,D9:H10,D13:H14,D17:H18,D21:H22,D25:H26)</f>
        <v>12269</v>
      </c>
      <c r="F52" s="19" t="s">
        <v>45</v>
      </c>
    </row>
    <row r="53" spans="2:15" ht="16" thickBot="1" x14ac:dyDescent="0.25">
      <c r="B53"/>
      <c r="C53"/>
      <c r="D53" s="32"/>
      <c r="E53" s="33">
        <f>SUM(D29:H30,D33:H34,D37:H38,D41:H42,D45:H46,D49:H50)</f>
        <v>10730</v>
      </c>
      <c r="F53" s="34" t="s">
        <v>54</v>
      </c>
    </row>
    <row r="54" spans="2:15" ht="15" x14ac:dyDescent="0.2">
      <c r="B54"/>
      <c r="C54"/>
      <c r="D54"/>
      <c r="E54" s="17">
        <f>SUM(E52:E53)</f>
        <v>22999</v>
      </c>
      <c r="F54"/>
    </row>
    <row r="55" spans="2:15" ht="15" x14ac:dyDescent="0.2">
      <c r="B55"/>
      <c r="C55"/>
      <c r="D55"/>
      <c r="F55"/>
    </row>
  </sheetData>
  <mergeCells count="4">
    <mergeCell ref="Q4:R4"/>
    <mergeCell ref="T2:U2"/>
    <mergeCell ref="A1:R1"/>
    <mergeCell ref="A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E598-9BAA-4E32-ADE2-3A43F9FBF277}">
  <dimension ref="A1:Z42"/>
  <sheetViews>
    <sheetView workbookViewId="0">
      <selection sqref="A1:S2"/>
    </sheetView>
  </sheetViews>
  <sheetFormatPr baseColWidth="10" defaultColWidth="8.83203125" defaultRowHeight="15" x14ac:dyDescent="0.2"/>
  <cols>
    <col min="2" max="2" width="19.5" bestFit="1" customWidth="1"/>
    <col min="13" max="13" width="18.83203125" bestFit="1" customWidth="1"/>
    <col min="24" max="24" width="15.83203125" bestFit="1" customWidth="1"/>
    <col min="25" max="25" width="15.5" bestFit="1" customWidth="1"/>
    <col min="26" max="26" width="18.6640625" bestFit="1" customWidth="1"/>
  </cols>
  <sheetData>
    <row r="1" spans="1:26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26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6" ht="16" thickBot="1" x14ac:dyDescent="0.25">
      <c r="X3" s="82" t="s">
        <v>36</v>
      </c>
      <c r="Y3" s="82"/>
      <c r="Z3" s="82"/>
    </row>
    <row r="4" spans="1:26" ht="16" thickBot="1" x14ac:dyDescent="0.25">
      <c r="C4" s="1" t="s">
        <v>2</v>
      </c>
      <c r="D4" s="2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4" t="s">
        <v>9</v>
      </c>
      <c r="K4" s="16" t="s">
        <v>20</v>
      </c>
      <c r="N4" s="1" t="s">
        <v>22</v>
      </c>
      <c r="O4" s="2" t="s">
        <v>3</v>
      </c>
      <c r="P4" s="3" t="s">
        <v>4</v>
      </c>
      <c r="Q4" s="3" t="s">
        <v>5</v>
      </c>
      <c r="R4" s="3" t="s">
        <v>6</v>
      </c>
      <c r="S4" s="3" t="s">
        <v>7</v>
      </c>
      <c r="T4" s="3" t="s">
        <v>8</v>
      </c>
      <c r="U4" s="4" t="s">
        <v>9</v>
      </c>
      <c r="X4" s="22" t="s">
        <v>34</v>
      </c>
      <c r="Y4" s="24" t="s">
        <v>32</v>
      </c>
      <c r="Z4" s="23" t="s">
        <v>35</v>
      </c>
    </row>
    <row r="5" spans="1:26" ht="16" thickBot="1" x14ac:dyDescent="0.25">
      <c r="B5" t="s">
        <v>21</v>
      </c>
      <c r="C5" s="5" t="s">
        <v>10</v>
      </c>
      <c r="D5" s="6" t="s">
        <v>11</v>
      </c>
      <c r="E5" s="6">
        <v>56.7</v>
      </c>
      <c r="F5" s="6">
        <v>6.2130000000000001</v>
      </c>
      <c r="G5" s="6">
        <v>39.316000000000003</v>
      </c>
      <c r="H5" s="6">
        <v>0</v>
      </c>
      <c r="I5" s="6">
        <v>255</v>
      </c>
      <c r="J5" s="13">
        <v>2.4369999999999998</v>
      </c>
      <c r="M5" t="s">
        <v>32</v>
      </c>
      <c r="N5" s="5" t="s">
        <v>23</v>
      </c>
      <c r="O5" s="6" t="s">
        <v>11</v>
      </c>
      <c r="P5" s="6">
        <v>40.093000000000004</v>
      </c>
      <c r="Q5" s="6">
        <v>5.9809999999999999</v>
      </c>
      <c r="R5" s="6">
        <v>38.591000000000001</v>
      </c>
      <c r="S5" s="6">
        <v>0</v>
      </c>
      <c r="T5" s="6">
        <v>255</v>
      </c>
      <c r="U5" s="13">
        <v>2.3450000000000002</v>
      </c>
      <c r="V5" s="19">
        <v>2.3450000000000002</v>
      </c>
      <c r="X5" s="5">
        <v>2.9120000000000004</v>
      </c>
      <c r="Y5" s="25">
        <v>2.3450000000000002</v>
      </c>
      <c r="Z5" s="7">
        <v>19.998000000000001</v>
      </c>
    </row>
    <row r="6" spans="1:26" x14ac:dyDescent="0.2">
      <c r="C6" s="8"/>
      <c r="D6" t="s">
        <v>12</v>
      </c>
      <c r="E6">
        <v>64.753</v>
      </c>
      <c r="F6">
        <v>9.0690000000000008</v>
      </c>
      <c r="G6">
        <v>47.226999999999997</v>
      </c>
      <c r="H6">
        <v>0</v>
      </c>
      <c r="I6">
        <v>255</v>
      </c>
      <c r="J6" s="14">
        <v>3.5569999999999999</v>
      </c>
      <c r="M6" t="s">
        <v>33</v>
      </c>
      <c r="N6" s="5" t="s">
        <v>23</v>
      </c>
      <c r="O6" s="6" t="s">
        <v>11</v>
      </c>
      <c r="P6" s="6">
        <v>25.795999999999999</v>
      </c>
      <c r="Q6" s="6">
        <v>47.334000000000003</v>
      </c>
      <c r="R6" s="6">
        <v>99.144999999999996</v>
      </c>
      <c r="S6" s="6">
        <v>0</v>
      </c>
      <c r="T6" s="6">
        <v>255</v>
      </c>
      <c r="U6" s="13">
        <v>18.562000000000001</v>
      </c>
      <c r="X6" s="8">
        <v>8.1183333333333323</v>
      </c>
      <c r="Y6" s="26">
        <v>7.1230000000000002</v>
      </c>
      <c r="Z6" s="9">
        <v>25.993000000000002</v>
      </c>
    </row>
    <row r="7" spans="1:26" ht="16" thickBot="1" x14ac:dyDescent="0.25">
      <c r="C7" s="10"/>
      <c r="D7" s="11" t="s">
        <v>13</v>
      </c>
      <c r="E7" s="11">
        <v>26.908000000000001</v>
      </c>
      <c r="F7" s="11">
        <v>6.9909999999999997</v>
      </c>
      <c r="G7" s="11">
        <v>41.64</v>
      </c>
      <c r="H7" s="11">
        <v>0</v>
      </c>
      <c r="I7" s="11">
        <v>255</v>
      </c>
      <c r="J7" s="15">
        <v>2.742</v>
      </c>
      <c r="K7" s="17">
        <f>AVERAGE(J5:J7)</f>
        <v>2.9120000000000004</v>
      </c>
      <c r="N7" s="8"/>
      <c r="O7" t="s">
        <v>12</v>
      </c>
      <c r="P7">
        <v>38.372</v>
      </c>
      <c r="Q7">
        <v>68.489000000000004</v>
      </c>
      <c r="R7">
        <v>113.02200000000001</v>
      </c>
      <c r="S7">
        <v>0</v>
      </c>
      <c r="T7">
        <v>255</v>
      </c>
      <c r="U7" s="14">
        <v>26.858000000000001</v>
      </c>
      <c r="X7" s="8">
        <v>2.4273333333333333</v>
      </c>
      <c r="Y7" s="26"/>
      <c r="Z7" s="9">
        <v>24.53125</v>
      </c>
    </row>
    <row r="8" spans="1:26" x14ac:dyDescent="0.2">
      <c r="B8" t="s">
        <v>21</v>
      </c>
      <c r="C8" s="5" t="s">
        <v>14</v>
      </c>
      <c r="D8" s="6" t="s">
        <v>11</v>
      </c>
      <c r="E8" s="6">
        <v>55.902000000000001</v>
      </c>
      <c r="F8" s="6">
        <v>28.170999999999999</v>
      </c>
      <c r="G8" s="6">
        <v>79.936999999999998</v>
      </c>
      <c r="H8" s="6">
        <v>0</v>
      </c>
      <c r="I8" s="6">
        <v>255</v>
      </c>
      <c r="J8" s="13">
        <v>11.047000000000001</v>
      </c>
      <c r="N8" s="8"/>
      <c r="O8" t="s">
        <v>13</v>
      </c>
      <c r="P8">
        <v>24.256</v>
      </c>
      <c r="Q8">
        <v>52.648000000000003</v>
      </c>
      <c r="R8">
        <v>103.21599999999999</v>
      </c>
      <c r="S8">
        <v>0</v>
      </c>
      <c r="T8">
        <v>255</v>
      </c>
      <c r="U8" s="14">
        <v>20.646000000000001</v>
      </c>
      <c r="X8" s="8">
        <v>1.4930000000000001</v>
      </c>
      <c r="Y8" s="26">
        <v>7.7396666666666674</v>
      </c>
      <c r="Z8" s="9">
        <v>34.285666666666664</v>
      </c>
    </row>
    <row r="9" spans="1:26" ht="16" thickBot="1" x14ac:dyDescent="0.25">
      <c r="C9" s="8"/>
      <c r="D9" t="s">
        <v>12</v>
      </c>
      <c r="E9">
        <v>31.843</v>
      </c>
      <c r="F9">
        <v>21.626999999999999</v>
      </c>
      <c r="G9">
        <v>71.043000000000006</v>
      </c>
      <c r="H9">
        <v>0</v>
      </c>
      <c r="I9">
        <v>255</v>
      </c>
      <c r="J9" s="14">
        <v>8.4809999999999999</v>
      </c>
      <c r="N9" s="10"/>
      <c r="O9" s="11" t="s">
        <v>24</v>
      </c>
      <c r="P9" s="11">
        <v>37.273000000000003</v>
      </c>
      <c r="Q9" s="11">
        <v>35.51</v>
      </c>
      <c r="R9" s="11">
        <v>88.284999999999997</v>
      </c>
      <c r="S9" s="11">
        <v>0</v>
      </c>
      <c r="T9" s="11">
        <v>255</v>
      </c>
      <c r="U9" s="15">
        <v>13.926</v>
      </c>
      <c r="V9" s="17">
        <f>AVERAGE(U6:U9)</f>
        <v>19.998000000000001</v>
      </c>
      <c r="X9" s="8">
        <v>9.67</v>
      </c>
      <c r="Y9" s="26">
        <v>10.629</v>
      </c>
      <c r="Z9" s="9">
        <v>31.699750000000002</v>
      </c>
    </row>
    <row r="10" spans="1:26" ht="16" thickBot="1" x14ac:dyDescent="0.25">
      <c r="C10" s="10"/>
      <c r="D10" s="11" t="s">
        <v>13</v>
      </c>
      <c r="E10" s="11">
        <v>35.164999999999999</v>
      </c>
      <c r="F10" s="11">
        <v>12.308</v>
      </c>
      <c r="G10" s="11">
        <v>54.652999999999999</v>
      </c>
      <c r="H10" s="11">
        <v>0</v>
      </c>
      <c r="I10" s="11">
        <v>255</v>
      </c>
      <c r="J10" s="15">
        <v>4.827</v>
      </c>
      <c r="K10" s="17">
        <f>AVERAGE(J8:J10)</f>
        <v>8.1183333333333323</v>
      </c>
      <c r="M10" t="s">
        <v>32</v>
      </c>
      <c r="N10" s="5" t="s">
        <v>25</v>
      </c>
      <c r="O10" s="6" t="s">
        <v>11</v>
      </c>
      <c r="P10" s="6">
        <v>57.988</v>
      </c>
      <c r="Q10" s="6">
        <v>19.916</v>
      </c>
      <c r="R10" s="6">
        <v>68.424000000000007</v>
      </c>
      <c r="S10" s="6">
        <v>0</v>
      </c>
      <c r="T10" s="6">
        <v>255</v>
      </c>
      <c r="U10" s="13">
        <v>7.81</v>
      </c>
      <c r="X10" s="10">
        <v>1.8716666666666668</v>
      </c>
      <c r="Y10" s="27">
        <v>17.220333333333333</v>
      </c>
      <c r="Z10" s="12">
        <v>34.429000000000002</v>
      </c>
    </row>
    <row r="11" spans="1:26" x14ac:dyDescent="0.2">
      <c r="B11" t="s">
        <v>21</v>
      </c>
      <c r="C11" s="5" t="s">
        <v>15</v>
      </c>
      <c r="D11" s="6" t="s">
        <v>11</v>
      </c>
      <c r="E11" s="6">
        <v>35.177999999999997</v>
      </c>
      <c r="F11" s="6">
        <v>8.3309999999999995</v>
      </c>
      <c r="G11" s="6">
        <v>45.332999999999998</v>
      </c>
      <c r="H11" s="6">
        <v>0</v>
      </c>
      <c r="I11" s="6">
        <v>255</v>
      </c>
      <c r="J11" s="13">
        <v>3.2669999999999999</v>
      </c>
      <c r="N11" s="8"/>
      <c r="O11" t="s">
        <v>12</v>
      </c>
      <c r="P11">
        <v>53.881</v>
      </c>
      <c r="Q11">
        <v>17.992000000000001</v>
      </c>
      <c r="R11">
        <v>65.301000000000002</v>
      </c>
      <c r="S11">
        <v>0</v>
      </c>
      <c r="T11">
        <v>255</v>
      </c>
      <c r="U11" s="14">
        <v>7.056</v>
      </c>
    </row>
    <row r="12" spans="1:26" ht="16" thickBot="1" x14ac:dyDescent="0.25">
      <c r="C12" s="8"/>
      <c r="D12" t="s">
        <v>12</v>
      </c>
      <c r="E12">
        <v>42.908000000000001</v>
      </c>
      <c r="F12">
        <v>2.6360000000000001</v>
      </c>
      <c r="G12">
        <v>25.792999999999999</v>
      </c>
      <c r="H12">
        <v>0</v>
      </c>
      <c r="I12">
        <v>255</v>
      </c>
      <c r="J12" s="14">
        <v>1.034</v>
      </c>
      <c r="N12" s="10"/>
      <c r="O12" s="11" t="s">
        <v>13</v>
      </c>
      <c r="P12" s="11">
        <v>65.872</v>
      </c>
      <c r="Q12" s="11">
        <v>16.582999999999998</v>
      </c>
      <c r="R12" s="11">
        <v>62.878999999999998</v>
      </c>
      <c r="S12" s="11">
        <v>0</v>
      </c>
      <c r="T12" s="11">
        <v>255</v>
      </c>
      <c r="U12" s="15">
        <v>6.5030000000000001</v>
      </c>
      <c r="V12" s="17">
        <f>AVERAGE(U10:U12)</f>
        <v>7.1230000000000002</v>
      </c>
    </row>
    <row r="13" spans="1:26" ht="16" thickBot="1" x14ac:dyDescent="0.25">
      <c r="C13" s="10"/>
      <c r="D13" s="11" t="s">
        <v>13</v>
      </c>
      <c r="E13" s="11">
        <v>40.32</v>
      </c>
      <c r="F13" s="11">
        <v>7.6020000000000003</v>
      </c>
      <c r="G13" s="11">
        <v>43.368000000000002</v>
      </c>
      <c r="H13" s="11">
        <v>0</v>
      </c>
      <c r="I13" s="11">
        <v>255</v>
      </c>
      <c r="J13" s="15">
        <v>2.9809999999999999</v>
      </c>
      <c r="K13" s="17">
        <f>AVERAGE(J11:J13)</f>
        <v>2.4273333333333333</v>
      </c>
      <c r="M13" t="s">
        <v>33</v>
      </c>
      <c r="N13" s="5" t="s">
        <v>25</v>
      </c>
      <c r="O13" s="6" t="s">
        <v>11</v>
      </c>
      <c r="P13" s="6">
        <v>25.359000000000002</v>
      </c>
      <c r="Q13" s="6">
        <v>78.450999999999993</v>
      </c>
      <c r="R13" s="6">
        <v>117.688</v>
      </c>
      <c r="S13" s="6">
        <v>0</v>
      </c>
      <c r="T13" s="6">
        <v>255</v>
      </c>
      <c r="U13" s="13">
        <v>30.765000000000001</v>
      </c>
    </row>
    <row r="14" spans="1:26" ht="16" thickBot="1" x14ac:dyDescent="0.25">
      <c r="N14" s="8"/>
      <c r="O14" t="s">
        <v>12</v>
      </c>
      <c r="P14">
        <v>25.824999999999999</v>
      </c>
      <c r="Q14">
        <v>70.406000000000006</v>
      </c>
      <c r="R14">
        <v>114.003</v>
      </c>
      <c r="S14">
        <v>0</v>
      </c>
      <c r="T14">
        <v>255</v>
      </c>
      <c r="U14" s="14">
        <v>27.61</v>
      </c>
    </row>
    <row r="15" spans="1:26" ht="16" thickBot="1" x14ac:dyDescent="0.25">
      <c r="C15" s="1" t="s">
        <v>16</v>
      </c>
      <c r="D15" s="2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4" t="s">
        <v>9</v>
      </c>
      <c r="N15" s="8"/>
      <c r="O15" t="s">
        <v>13</v>
      </c>
      <c r="P15">
        <v>23.852</v>
      </c>
      <c r="Q15">
        <v>55.121000000000002</v>
      </c>
      <c r="R15">
        <v>104.965</v>
      </c>
      <c r="S15">
        <v>0</v>
      </c>
      <c r="T15">
        <v>255</v>
      </c>
      <c r="U15" s="14">
        <v>21.616</v>
      </c>
    </row>
    <row r="16" spans="1:26" ht="16" thickBot="1" x14ac:dyDescent="0.25">
      <c r="B16" t="s">
        <v>21</v>
      </c>
      <c r="C16" s="5" t="s">
        <v>17</v>
      </c>
      <c r="D16" s="6" t="s">
        <v>11</v>
      </c>
      <c r="E16" s="6">
        <v>39.045999999999999</v>
      </c>
      <c r="F16" s="6">
        <v>4.8849999999999998</v>
      </c>
      <c r="G16" s="6">
        <v>34.956000000000003</v>
      </c>
      <c r="H16" s="6">
        <v>0</v>
      </c>
      <c r="I16" s="6">
        <v>255</v>
      </c>
      <c r="J16" s="13">
        <v>1.9159999999999999</v>
      </c>
      <c r="N16" s="10"/>
      <c r="O16" s="11" t="s">
        <v>24</v>
      </c>
      <c r="P16" s="11">
        <v>35.375999999999998</v>
      </c>
      <c r="Q16" s="11">
        <v>61.15</v>
      </c>
      <c r="R16" s="11">
        <v>108.876</v>
      </c>
      <c r="S16" s="11">
        <v>0</v>
      </c>
      <c r="T16" s="11">
        <v>255</v>
      </c>
      <c r="U16" s="15">
        <v>23.981000000000002</v>
      </c>
      <c r="V16" s="17">
        <f>AVERAGE(U13:U16)</f>
        <v>25.993000000000002</v>
      </c>
    </row>
    <row r="17" spans="2:22" ht="16" thickBot="1" x14ac:dyDescent="0.25">
      <c r="C17" s="8"/>
      <c r="D17" t="s">
        <v>12</v>
      </c>
      <c r="E17">
        <v>50.604999999999997</v>
      </c>
      <c r="F17">
        <v>2.48</v>
      </c>
      <c r="G17">
        <v>25.026</v>
      </c>
      <c r="H17">
        <v>0</v>
      </c>
      <c r="I17">
        <v>255</v>
      </c>
      <c r="J17" s="14">
        <v>0.97299999999999998</v>
      </c>
      <c r="M17" t="s">
        <v>32</v>
      </c>
      <c r="N17" s="1" t="s">
        <v>26</v>
      </c>
      <c r="O17" s="18" t="s">
        <v>27</v>
      </c>
      <c r="P17" s="18" t="s">
        <v>27</v>
      </c>
      <c r="Q17" s="18" t="s">
        <v>27</v>
      </c>
      <c r="R17" s="18" t="s">
        <v>27</v>
      </c>
      <c r="S17" s="18" t="s">
        <v>27</v>
      </c>
      <c r="T17" s="18" t="s">
        <v>27</v>
      </c>
      <c r="U17" s="21" t="s">
        <v>27</v>
      </c>
      <c r="V17" t="s">
        <v>27</v>
      </c>
    </row>
    <row r="18" spans="2:22" ht="16" thickBot="1" x14ac:dyDescent="0.25">
      <c r="C18" s="10"/>
      <c r="D18" s="11" t="s">
        <v>13</v>
      </c>
      <c r="E18" s="11">
        <v>47.207000000000001</v>
      </c>
      <c r="F18" s="11">
        <v>4.0540000000000003</v>
      </c>
      <c r="G18" s="11">
        <v>31.896999999999998</v>
      </c>
      <c r="H18" s="11">
        <v>0</v>
      </c>
      <c r="I18" s="11">
        <v>255</v>
      </c>
      <c r="J18" s="15">
        <v>1.59</v>
      </c>
      <c r="K18" s="17">
        <f>AVERAGE(J16:J18)</f>
        <v>1.4930000000000001</v>
      </c>
      <c r="M18" t="s">
        <v>33</v>
      </c>
      <c r="N18" s="5" t="s">
        <v>26</v>
      </c>
      <c r="O18" s="6" t="s">
        <v>11</v>
      </c>
      <c r="P18" s="6">
        <v>12.260999999999999</v>
      </c>
      <c r="Q18" s="6">
        <v>99.58</v>
      </c>
      <c r="R18" s="6">
        <v>124.40600000000001</v>
      </c>
      <c r="S18" s="6">
        <v>0</v>
      </c>
      <c r="T18" s="6">
        <v>255</v>
      </c>
      <c r="U18" s="13">
        <v>39.051000000000002</v>
      </c>
    </row>
    <row r="19" spans="2:22" x14ac:dyDescent="0.2">
      <c r="B19" t="s">
        <v>21</v>
      </c>
      <c r="C19" s="5" t="s">
        <v>18</v>
      </c>
      <c r="D19" s="6" t="s">
        <v>11</v>
      </c>
      <c r="E19" s="6">
        <v>6.1859999999999999</v>
      </c>
      <c r="F19" s="6">
        <v>15.802</v>
      </c>
      <c r="G19" s="6">
        <v>61.481999999999999</v>
      </c>
      <c r="H19" s="6">
        <v>0</v>
      </c>
      <c r="I19" s="6">
        <v>255</v>
      </c>
      <c r="J19" s="13">
        <v>6.1970000000000001</v>
      </c>
      <c r="N19" s="8"/>
      <c r="O19" t="s">
        <v>12</v>
      </c>
      <c r="P19">
        <v>18.693999999999999</v>
      </c>
      <c r="Q19">
        <v>37.628</v>
      </c>
      <c r="R19">
        <v>90.44</v>
      </c>
      <c r="S19">
        <v>0</v>
      </c>
      <c r="T19">
        <v>255</v>
      </c>
      <c r="U19" s="14">
        <v>14.756</v>
      </c>
    </row>
    <row r="20" spans="2:22" x14ac:dyDescent="0.2">
      <c r="C20" s="8"/>
      <c r="D20" t="s">
        <v>12</v>
      </c>
      <c r="E20">
        <v>9.3610000000000007</v>
      </c>
      <c r="F20">
        <v>21.292999999999999</v>
      </c>
      <c r="G20">
        <v>70.543000000000006</v>
      </c>
      <c r="H20">
        <v>0</v>
      </c>
      <c r="I20">
        <v>255</v>
      </c>
      <c r="J20" s="14">
        <v>8.35</v>
      </c>
      <c r="N20" s="8"/>
      <c r="O20" t="s">
        <v>13</v>
      </c>
      <c r="P20">
        <v>20.23</v>
      </c>
      <c r="Q20">
        <v>43.448</v>
      </c>
      <c r="R20">
        <v>95.873000000000005</v>
      </c>
      <c r="S20">
        <v>0</v>
      </c>
      <c r="T20">
        <v>255</v>
      </c>
      <c r="U20" s="14">
        <v>17.039000000000001</v>
      </c>
    </row>
    <row r="21" spans="2:22" ht="16" thickBot="1" x14ac:dyDescent="0.25">
      <c r="C21" s="10"/>
      <c r="D21" s="11" t="s">
        <v>13</v>
      </c>
      <c r="E21" s="11">
        <v>4.0279999999999996</v>
      </c>
      <c r="F21" s="11">
        <v>36.881</v>
      </c>
      <c r="G21" s="11">
        <v>89.691999999999993</v>
      </c>
      <c r="H21" s="11">
        <v>0</v>
      </c>
      <c r="I21" s="11">
        <v>255</v>
      </c>
      <c r="J21" s="15">
        <v>14.462999999999999</v>
      </c>
      <c r="K21" s="17">
        <f>AVERAGE(J19:J21)</f>
        <v>9.67</v>
      </c>
      <c r="N21" s="10"/>
      <c r="O21" s="11" t="s">
        <v>24</v>
      </c>
      <c r="P21" s="11">
        <v>18.48</v>
      </c>
      <c r="Q21" s="11">
        <v>69.561000000000007</v>
      </c>
      <c r="R21" s="11">
        <v>113.57599999999999</v>
      </c>
      <c r="S21" s="11">
        <v>0</v>
      </c>
      <c r="T21" s="11">
        <v>255</v>
      </c>
      <c r="U21" s="15">
        <v>27.279</v>
      </c>
      <c r="V21" s="17">
        <f>AVERAGE(U18:U21)</f>
        <v>24.53125</v>
      </c>
    </row>
    <row r="22" spans="2:22" ht="16" thickBot="1" x14ac:dyDescent="0.25">
      <c r="B22" t="s">
        <v>21</v>
      </c>
      <c r="C22" s="5" t="s">
        <v>19</v>
      </c>
      <c r="D22" s="6" t="s">
        <v>11</v>
      </c>
      <c r="E22" s="6">
        <v>26.408000000000001</v>
      </c>
      <c r="F22" s="6">
        <v>4.2610000000000001</v>
      </c>
      <c r="G22" s="6">
        <v>32.686999999999998</v>
      </c>
      <c r="H22" s="6">
        <v>0</v>
      </c>
      <c r="I22" s="6">
        <v>255</v>
      </c>
      <c r="J22" s="13">
        <v>1.671</v>
      </c>
    </row>
    <row r="23" spans="2:22" ht="16" thickBot="1" x14ac:dyDescent="0.25">
      <c r="C23" s="8"/>
      <c r="D23" t="s">
        <v>12</v>
      </c>
      <c r="E23">
        <v>32.695</v>
      </c>
      <c r="F23">
        <v>0.38900000000000001</v>
      </c>
      <c r="G23">
        <v>9.9559999999999995</v>
      </c>
      <c r="H23">
        <v>0</v>
      </c>
      <c r="I23">
        <v>255</v>
      </c>
      <c r="J23" s="14">
        <v>0.153</v>
      </c>
      <c r="N23" s="1" t="s">
        <v>28</v>
      </c>
      <c r="O23" s="2" t="s">
        <v>3</v>
      </c>
      <c r="P23" s="3" t="s">
        <v>4</v>
      </c>
      <c r="Q23" s="3" t="s">
        <v>5</v>
      </c>
      <c r="R23" s="3" t="s">
        <v>6</v>
      </c>
      <c r="S23" s="3" t="s">
        <v>7</v>
      </c>
      <c r="T23" s="3" t="s">
        <v>8</v>
      </c>
      <c r="U23" s="4" t="s">
        <v>9</v>
      </c>
    </row>
    <row r="24" spans="2:22" ht="16" thickBot="1" x14ac:dyDescent="0.25">
      <c r="C24" s="10"/>
      <c r="D24" s="11" t="s">
        <v>13</v>
      </c>
      <c r="E24" s="11">
        <v>34.4</v>
      </c>
      <c r="F24" s="11">
        <v>9.6669999999999998</v>
      </c>
      <c r="G24" s="11">
        <v>48.7</v>
      </c>
      <c r="H24" s="11">
        <v>0</v>
      </c>
      <c r="I24" s="11">
        <v>255</v>
      </c>
      <c r="J24" s="15">
        <v>3.7909999999999999</v>
      </c>
      <c r="K24" s="17">
        <f>AVERAGE(J22:J24)</f>
        <v>1.8716666666666668</v>
      </c>
      <c r="M24" t="s">
        <v>32</v>
      </c>
      <c r="N24" s="5" t="s">
        <v>29</v>
      </c>
      <c r="O24" s="6" t="s">
        <v>11</v>
      </c>
      <c r="P24" s="6">
        <v>55.707000000000001</v>
      </c>
      <c r="Q24" s="6">
        <v>25.297000000000001</v>
      </c>
      <c r="R24" s="6">
        <v>76.228999999999999</v>
      </c>
      <c r="S24" s="6">
        <v>0</v>
      </c>
      <c r="T24" s="6">
        <v>255</v>
      </c>
      <c r="U24" s="13">
        <v>9.92</v>
      </c>
    </row>
    <row r="25" spans="2:22" x14ac:dyDescent="0.2">
      <c r="N25" s="8"/>
      <c r="O25" t="s">
        <v>12</v>
      </c>
      <c r="P25">
        <v>52.683999999999997</v>
      </c>
      <c r="Q25">
        <v>15.189</v>
      </c>
      <c r="R25">
        <v>60.351999999999997</v>
      </c>
      <c r="S25">
        <v>0</v>
      </c>
      <c r="T25">
        <v>255</v>
      </c>
      <c r="U25" s="14">
        <v>5.9560000000000004</v>
      </c>
    </row>
    <row r="26" spans="2:22" ht="16" thickBot="1" x14ac:dyDescent="0.25">
      <c r="N26" s="10"/>
      <c r="O26" s="11" t="s">
        <v>13</v>
      </c>
      <c r="P26" s="11">
        <v>68.129000000000005</v>
      </c>
      <c r="Q26" s="11">
        <v>18.725000000000001</v>
      </c>
      <c r="R26" s="11">
        <v>66.516000000000005</v>
      </c>
      <c r="S26" s="11">
        <v>0</v>
      </c>
      <c r="T26" s="11">
        <v>255</v>
      </c>
      <c r="U26" s="15">
        <v>7.343</v>
      </c>
      <c r="V26" s="17">
        <f>AVERAGE(U24:U26)</f>
        <v>7.7396666666666674</v>
      </c>
    </row>
    <row r="27" spans="2:22" x14ac:dyDescent="0.2">
      <c r="M27" t="s">
        <v>33</v>
      </c>
      <c r="N27" s="5" t="s">
        <v>29</v>
      </c>
      <c r="O27" s="6" t="s">
        <v>11</v>
      </c>
      <c r="P27" s="6">
        <v>24.823</v>
      </c>
      <c r="Q27" s="6">
        <v>118.91</v>
      </c>
      <c r="R27" s="6">
        <v>127.211</v>
      </c>
      <c r="S27" s="6">
        <v>0</v>
      </c>
      <c r="T27" s="6">
        <v>255</v>
      </c>
      <c r="U27" s="13">
        <v>46.631</v>
      </c>
    </row>
    <row r="28" spans="2:22" x14ac:dyDescent="0.2">
      <c r="N28" s="8"/>
      <c r="O28" t="s">
        <v>12</v>
      </c>
      <c r="P28">
        <v>26.114000000000001</v>
      </c>
      <c r="Q28">
        <v>62.204999999999998</v>
      </c>
      <c r="R28">
        <v>109.512</v>
      </c>
      <c r="S28">
        <v>0</v>
      </c>
      <c r="T28">
        <v>255</v>
      </c>
      <c r="U28" s="14">
        <v>24.393999999999998</v>
      </c>
    </row>
    <row r="29" spans="2:22" ht="16" thickBot="1" x14ac:dyDescent="0.25">
      <c r="N29" s="10"/>
      <c r="O29" s="11" t="s">
        <v>13</v>
      </c>
      <c r="P29" s="11">
        <v>18.265000000000001</v>
      </c>
      <c r="Q29" s="11">
        <v>81.171999999999997</v>
      </c>
      <c r="R29" s="11">
        <v>118.786</v>
      </c>
      <c r="S29" s="11">
        <v>0</v>
      </c>
      <c r="T29" s="11">
        <v>255</v>
      </c>
      <c r="U29" s="15">
        <v>31.832000000000001</v>
      </c>
      <c r="V29" s="17">
        <f>AVERAGE(U27:U29)</f>
        <v>34.285666666666664</v>
      </c>
    </row>
    <row r="30" spans="2:22" x14ac:dyDescent="0.2">
      <c r="M30" t="s">
        <v>32</v>
      </c>
      <c r="N30" s="5" t="s">
        <v>30</v>
      </c>
      <c r="O30" s="6" t="s">
        <v>11</v>
      </c>
      <c r="P30" s="6">
        <v>45.354999999999997</v>
      </c>
      <c r="Q30" s="6">
        <v>38.517000000000003</v>
      </c>
      <c r="R30" s="6">
        <v>91.313999999999993</v>
      </c>
      <c r="S30" s="6">
        <v>0</v>
      </c>
      <c r="T30" s="6">
        <v>255</v>
      </c>
      <c r="U30" s="13">
        <v>15.105</v>
      </c>
    </row>
    <row r="31" spans="2:22" x14ac:dyDescent="0.2">
      <c r="N31" s="8"/>
      <c r="O31" t="s">
        <v>12</v>
      </c>
      <c r="P31">
        <v>50.448999999999998</v>
      </c>
      <c r="Q31">
        <v>32.292000000000002</v>
      </c>
      <c r="R31">
        <v>84.802999999999997</v>
      </c>
      <c r="S31">
        <v>0</v>
      </c>
      <c r="T31">
        <v>255</v>
      </c>
      <c r="U31" s="14">
        <v>12.663</v>
      </c>
    </row>
    <row r="32" spans="2:22" ht="16" thickBot="1" x14ac:dyDescent="0.25">
      <c r="N32" s="10"/>
      <c r="O32" s="11" t="s">
        <v>13</v>
      </c>
      <c r="P32" s="11">
        <v>81.153999999999996</v>
      </c>
      <c r="Q32" s="11">
        <v>10.503</v>
      </c>
      <c r="R32" s="11">
        <v>50.673999999999999</v>
      </c>
      <c r="S32" s="11">
        <v>0</v>
      </c>
      <c r="T32" s="11">
        <v>255</v>
      </c>
      <c r="U32" s="15">
        <v>4.1189999999999998</v>
      </c>
      <c r="V32" s="17">
        <f>AVERAGE(U30:U32)</f>
        <v>10.629</v>
      </c>
    </row>
    <row r="33" spans="13:22" x14ac:dyDescent="0.2">
      <c r="M33" t="s">
        <v>33</v>
      </c>
      <c r="N33" s="5" t="s">
        <v>30</v>
      </c>
      <c r="O33" s="6" t="s">
        <v>11</v>
      </c>
      <c r="P33" s="6">
        <v>24.957000000000001</v>
      </c>
      <c r="Q33" s="6">
        <v>82.808000000000007</v>
      </c>
      <c r="R33" s="6">
        <v>119.411</v>
      </c>
      <c r="S33" s="6">
        <v>0</v>
      </c>
      <c r="T33" s="6">
        <v>255</v>
      </c>
      <c r="U33" s="13">
        <v>32.473999999999997</v>
      </c>
    </row>
    <row r="34" spans="13:22" x14ac:dyDescent="0.2">
      <c r="N34" s="8"/>
      <c r="O34" t="s">
        <v>12</v>
      </c>
      <c r="P34">
        <v>17.23</v>
      </c>
      <c r="Q34">
        <v>62.936999999999998</v>
      </c>
      <c r="R34">
        <v>109.94499999999999</v>
      </c>
      <c r="S34">
        <v>0</v>
      </c>
      <c r="T34">
        <v>255</v>
      </c>
      <c r="U34" s="14">
        <v>24.681000000000001</v>
      </c>
    </row>
    <row r="35" spans="13:22" x14ac:dyDescent="0.2">
      <c r="N35" s="8"/>
      <c r="O35" t="s">
        <v>13</v>
      </c>
      <c r="P35">
        <v>25.77</v>
      </c>
      <c r="Q35">
        <v>69.608999999999995</v>
      </c>
      <c r="R35">
        <v>113.6</v>
      </c>
      <c r="S35">
        <v>0</v>
      </c>
      <c r="T35">
        <v>255</v>
      </c>
      <c r="U35" s="14">
        <v>27.297999999999998</v>
      </c>
    </row>
    <row r="36" spans="13:22" ht="16" thickBot="1" x14ac:dyDescent="0.25">
      <c r="N36" s="10"/>
      <c r="O36" s="11" t="s">
        <v>24</v>
      </c>
      <c r="P36" s="11">
        <v>13.308999999999999</v>
      </c>
      <c r="Q36" s="11">
        <v>107.982</v>
      </c>
      <c r="R36" s="11">
        <v>125.998</v>
      </c>
      <c r="S36" s="11">
        <v>0</v>
      </c>
      <c r="T36" s="11">
        <v>255</v>
      </c>
      <c r="U36" s="15">
        <v>42.345999999999997</v>
      </c>
      <c r="V36" s="17">
        <f>AVERAGE(U33:U36)</f>
        <v>31.699750000000002</v>
      </c>
    </row>
    <row r="37" spans="13:22" x14ac:dyDescent="0.2">
      <c r="M37" t="s">
        <v>32</v>
      </c>
      <c r="N37" s="5" t="s">
        <v>31</v>
      </c>
      <c r="O37" s="6" t="s">
        <v>11</v>
      </c>
      <c r="P37" s="6">
        <v>45.374000000000002</v>
      </c>
      <c r="Q37" s="6">
        <v>44.01</v>
      </c>
      <c r="R37" s="6">
        <v>96.363</v>
      </c>
      <c r="S37" s="6">
        <v>0</v>
      </c>
      <c r="T37" s="6">
        <v>255</v>
      </c>
      <c r="U37" s="13">
        <v>17.259</v>
      </c>
    </row>
    <row r="38" spans="13:22" x14ac:dyDescent="0.2">
      <c r="N38" s="8"/>
      <c r="O38" t="s">
        <v>12</v>
      </c>
      <c r="P38">
        <v>50.6</v>
      </c>
      <c r="Q38">
        <v>49.801000000000002</v>
      </c>
      <c r="R38">
        <v>101.09</v>
      </c>
      <c r="S38">
        <v>0</v>
      </c>
      <c r="T38">
        <v>255</v>
      </c>
      <c r="U38" s="14">
        <v>19.53</v>
      </c>
    </row>
    <row r="39" spans="13:22" ht="16" thickBot="1" x14ac:dyDescent="0.25">
      <c r="N39" s="10"/>
      <c r="O39" s="11" t="s">
        <v>13</v>
      </c>
      <c r="P39" s="11">
        <v>58.497999999999998</v>
      </c>
      <c r="Q39" s="11">
        <v>37.923999999999999</v>
      </c>
      <c r="R39" s="11">
        <v>90.733000000000004</v>
      </c>
      <c r="S39" s="11">
        <v>0</v>
      </c>
      <c r="T39" s="11">
        <v>255</v>
      </c>
      <c r="U39" s="15">
        <v>14.872</v>
      </c>
      <c r="V39" s="17">
        <f>AVERAGE(U37:U39)</f>
        <v>17.220333333333333</v>
      </c>
    </row>
    <row r="40" spans="13:22" x14ac:dyDescent="0.2">
      <c r="M40" t="s">
        <v>33</v>
      </c>
      <c r="N40" s="5" t="s">
        <v>31</v>
      </c>
      <c r="O40" s="6" t="s">
        <v>11</v>
      </c>
      <c r="P40" s="6">
        <v>12.285</v>
      </c>
      <c r="Q40" s="6">
        <v>117.119</v>
      </c>
      <c r="R40" s="6">
        <v>127.077</v>
      </c>
      <c r="S40" s="6">
        <v>0</v>
      </c>
      <c r="T40" s="6">
        <v>255</v>
      </c>
      <c r="U40" s="13">
        <v>45.929000000000002</v>
      </c>
    </row>
    <row r="41" spans="13:22" x14ac:dyDescent="0.2">
      <c r="N41" s="8"/>
      <c r="O41" t="s">
        <v>12</v>
      </c>
      <c r="P41">
        <v>14.97</v>
      </c>
      <c r="Q41">
        <v>77.010000000000005</v>
      </c>
      <c r="R41">
        <v>117.077</v>
      </c>
      <c r="S41">
        <v>0</v>
      </c>
      <c r="T41">
        <v>255</v>
      </c>
      <c r="U41" s="14">
        <v>30.2</v>
      </c>
    </row>
    <row r="42" spans="13:22" ht="16" thickBot="1" x14ac:dyDescent="0.25">
      <c r="N42" s="10"/>
      <c r="O42" s="11" t="s">
        <v>13</v>
      </c>
      <c r="P42" s="11">
        <v>25.832000000000001</v>
      </c>
      <c r="Q42" s="11">
        <v>69.254000000000005</v>
      </c>
      <c r="R42" s="11">
        <v>113.41800000000001</v>
      </c>
      <c r="S42" s="11">
        <v>0</v>
      </c>
      <c r="T42" s="11">
        <v>255</v>
      </c>
      <c r="U42" s="15">
        <v>27.158000000000001</v>
      </c>
      <c r="V42" s="17">
        <f>AVERAGE(U40:U42)</f>
        <v>34.429000000000002</v>
      </c>
    </row>
  </sheetData>
  <mergeCells count="3">
    <mergeCell ref="A1:R1"/>
    <mergeCell ref="A2:S2"/>
    <mergeCell ref="X3:Z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232A-6596-4D71-B847-9F1EFE133A53}">
  <dimension ref="A1:Z42"/>
  <sheetViews>
    <sheetView workbookViewId="0">
      <selection activeCell="M22" sqref="M22"/>
    </sheetView>
  </sheetViews>
  <sheetFormatPr baseColWidth="10" defaultColWidth="8.83203125" defaultRowHeight="15" x14ac:dyDescent="0.2"/>
  <cols>
    <col min="2" max="2" width="19.5" bestFit="1" customWidth="1"/>
    <col min="13" max="13" width="18.83203125" bestFit="1" customWidth="1"/>
    <col min="24" max="24" width="15.83203125" bestFit="1" customWidth="1"/>
    <col min="25" max="25" width="15.5" bestFit="1" customWidth="1"/>
    <col min="26" max="26" width="18.6640625" bestFit="1" customWidth="1"/>
  </cols>
  <sheetData>
    <row r="1" spans="1:26" x14ac:dyDescent="0.2">
      <c r="A1" s="81" t="s">
        <v>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26" x14ac:dyDescent="0.2">
      <c r="A2" s="81" t="s">
        <v>38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6" ht="16" thickBot="1" x14ac:dyDescent="0.25">
      <c r="X3" s="82" t="s">
        <v>36</v>
      </c>
      <c r="Y3" s="82"/>
      <c r="Z3" s="82"/>
    </row>
    <row r="4" spans="1:26" ht="16" thickBot="1" x14ac:dyDescent="0.25">
      <c r="C4" s="1" t="s">
        <v>2</v>
      </c>
      <c r="D4" s="2" t="s">
        <v>39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4" t="s">
        <v>9</v>
      </c>
      <c r="K4" s="16" t="s">
        <v>20</v>
      </c>
      <c r="N4" s="1" t="s">
        <v>22</v>
      </c>
      <c r="O4" s="2" t="s">
        <v>39</v>
      </c>
      <c r="P4" s="3" t="s">
        <v>4</v>
      </c>
      <c r="Q4" s="3" t="s">
        <v>5</v>
      </c>
      <c r="R4" s="3" t="s">
        <v>6</v>
      </c>
      <c r="S4" s="3" t="s">
        <v>7</v>
      </c>
      <c r="T4" s="3" t="s">
        <v>8</v>
      </c>
      <c r="U4" s="4" t="s">
        <v>9</v>
      </c>
      <c r="X4" s="22" t="s">
        <v>34</v>
      </c>
      <c r="Y4" s="24" t="s">
        <v>32</v>
      </c>
      <c r="Z4" s="23" t="s">
        <v>35</v>
      </c>
    </row>
    <row r="5" spans="1:26" ht="16" thickBot="1" x14ac:dyDescent="0.25">
      <c r="B5" t="s">
        <v>21</v>
      </c>
      <c r="C5" s="5" t="s">
        <v>10</v>
      </c>
      <c r="D5" s="6" t="s">
        <v>11</v>
      </c>
      <c r="E5" s="6">
        <v>54.808999999999997</v>
      </c>
      <c r="F5" s="6">
        <v>5.7839999999999998</v>
      </c>
      <c r="G5" s="6">
        <v>37.966000000000001</v>
      </c>
      <c r="H5" s="6">
        <v>0</v>
      </c>
      <c r="I5" s="6">
        <v>255</v>
      </c>
      <c r="J5" s="13">
        <v>2.2679999999999998</v>
      </c>
      <c r="M5" t="s">
        <v>32</v>
      </c>
      <c r="N5" s="1" t="s">
        <v>23</v>
      </c>
      <c r="O5" s="6" t="s">
        <v>11</v>
      </c>
      <c r="P5" s="18">
        <v>39.795000000000002</v>
      </c>
      <c r="Q5" s="18">
        <v>8.0229999999999997</v>
      </c>
      <c r="R5" s="18">
        <v>44.514000000000003</v>
      </c>
      <c r="S5" s="18">
        <v>0</v>
      </c>
      <c r="T5" s="18">
        <v>255</v>
      </c>
      <c r="U5" s="20">
        <v>3.1459999999999999</v>
      </c>
      <c r="V5" s="28">
        <v>3.1459999999999999</v>
      </c>
      <c r="X5" s="5">
        <v>4.1719999999999997</v>
      </c>
      <c r="Y5" s="25">
        <v>3.1459999999999999</v>
      </c>
      <c r="Z5" s="7">
        <v>15.11675</v>
      </c>
    </row>
    <row r="6" spans="1:26" x14ac:dyDescent="0.2">
      <c r="C6" s="8"/>
      <c r="D6" t="s">
        <v>12</v>
      </c>
      <c r="E6">
        <v>64.066999999999993</v>
      </c>
      <c r="F6">
        <v>11.672000000000001</v>
      </c>
      <c r="G6">
        <v>53.292999999999999</v>
      </c>
      <c r="H6">
        <v>0</v>
      </c>
      <c r="I6">
        <v>255</v>
      </c>
      <c r="J6" s="14">
        <v>4.577</v>
      </c>
      <c r="M6" t="s">
        <v>33</v>
      </c>
      <c r="N6" s="5" t="s">
        <v>23</v>
      </c>
      <c r="O6" s="6" t="s">
        <v>11</v>
      </c>
      <c r="P6" s="6">
        <v>26.998999999999999</v>
      </c>
      <c r="Q6" s="6">
        <v>45.615000000000002</v>
      </c>
      <c r="R6" s="6">
        <v>97.73</v>
      </c>
      <c r="S6" s="6">
        <v>0</v>
      </c>
      <c r="T6" s="6">
        <v>255</v>
      </c>
      <c r="U6" s="13">
        <v>17.888000000000002</v>
      </c>
      <c r="X6" s="8">
        <v>3.4269999999999996</v>
      </c>
      <c r="Y6" s="26">
        <v>2.0393333333333334</v>
      </c>
      <c r="Z6" s="9">
        <v>12.755999999999998</v>
      </c>
    </row>
    <row r="7" spans="1:26" ht="16" thickBot="1" x14ac:dyDescent="0.25">
      <c r="C7" s="10"/>
      <c r="D7" s="11" t="s">
        <v>13</v>
      </c>
      <c r="E7" s="11">
        <v>27.082000000000001</v>
      </c>
      <c r="F7" s="11">
        <v>14.46</v>
      </c>
      <c r="G7" s="11">
        <v>58.975999999999999</v>
      </c>
      <c r="H7" s="11">
        <v>0</v>
      </c>
      <c r="I7" s="11">
        <v>255</v>
      </c>
      <c r="J7" s="15">
        <v>5.6710000000000003</v>
      </c>
      <c r="K7" s="17">
        <f>AVERAGE(J5:J7)</f>
        <v>4.1719999999999997</v>
      </c>
      <c r="N7" s="8"/>
      <c r="O7" t="s">
        <v>12</v>
      </c>
      <c r="P7">
        <v>42.41</v>
      </c>
      <c r="Q7">
        <v>43.960999999999999</v>
      </c>
      <c r="R7">
        <v>96.32</v>
      </c>
      <c r="S7">
        <v>0</v>
      </c>
      <c r="T7">
        <v>255</v>
      </c>
      <c r="U7" s="14">
        <v>17.239999999999998</v>
      </c>
      <c r="X7" s="8">
        <v>10.549666666666667</v>
      </c>
      <c r="Y7" s="26"/>
      <c r="Z7" s="9">
        <v>13.39925</v>
      </c>
    </row>
    <row r="8" spans="1:26" x14ac:dyDescent="0.2">
      <c r="B8" t="s">
        <v>21</v>
      </c>
      <c r="C8" s="8" t="s">
        <v>14</v>
      </c>
      <c r="D8" t="s">
        <v>11</v>
      </c>
      <c r="E8">
        <v>58.563000000000002</v>
      </c>
      <c r="F8">
        <v>5.33</v>
      </c>
      <c r="G8">
        <v>36.478999999999999</v>
      </c>
      <c r="H8">
        <v>0</v>
      </c>
      <c r="I8">
        <v>255</v>
      </c>
      <c r="J8" s="14">
        <v>2.09</v>
      </c>
      <c r="N8" s="8"/>
      <c r="O8" t="s">
        <v>13</v>
      </c>
      <c r="P8">
        <v>29.675000000000001</v>
      </c>
      <c r="Q8">
        <v>26.927</v>
      </c>
      <c r="R8">
        <v>78.367000000000004</v>
      </c>
      <c r="S8">
        <v>0</v>
      </c>
      <c r="T8">
        <v>255</v>
      </c>
      <c r="U8" s="14">
        <v>10.56</v>
      </c>
      <c r="X8" s="8">
        <v>3.1930000000000001</v>
      </c>
      <c r="Y8" s="26">
        <v>6.2566666666666668</v>
      </c>
      <c r="Z8" s="9">
        <v>16.070666666666664</v>
      </c>
    </row>
    <row r="9" spans="1:26" ht="16" thickBot="1" x14ac:dyDescent="0.25">
      <c r="C9" s="8"/>
      <c r="D9" t="s">
        <v>12</v>
      </c>
      <c r="E9">
        <v>36.218000000000004</v>
      </c>
      <c r="F9">
        <v>7.7510000000000003</v>
      </c>
      <c r="G9">
        <v>43.777999999999999</v>
      </c>
      <c r="H9">
        <v>0</v>
      </c>
      <c r="I9">
        <v>255</v>
      </c>
      <c r="J9" s="14">
        <v>3.04</v>
      </c>
      <c r="N9" s="10"/>
      <c r="O9" s="11" t="s">
        <v>24</v>
      </c>
      <c r="P9" s="11">
        <v>40.061</v>
      </c>
      <c r="Q9" s="11">
        <v>37.685000000000002</v>
      </c>
      <c r="R9" s="11">
        <v>90.495999999999995</v>
      </c>
      <c r="S9" s="11">
        <v>0</v>
      </c>
      <c r="T9" s="11">
        <v>255</v>
      </c>
      <c r="U9" s="15">
        <v>14.779</v>
      </c>
      <c r="V9" s="17">
        <f>AVERAGE(U6:U9)</f>
        <v>15.11675</v>
      </c>
      <c r="X9" s="8">
        <v>13.454333333333333</v>
      </c>
      <c r="Y9" s="26">
        <v>8.8063333333333329</v>
      </c>
      <c r="Z9" s="9">
        <v>18.63025</v>
      </c>
    </row>
    <row r="10" spans="1:26" ht="16" thickBot="1" x14ac:dyDescent="0.25">
      <c r="C10" s="10"/>
      <c r="D10" s="11" t="s">
        <v>13</v>
      </c>
      <c r="E10" s="11">
        <v>35.707000000000001</v>
      </c>
      <c r="F10" s="11">
        <v>13.134</v>
      </c>
      <c r="G10" s="11">
        <v>56.362000000000002</v>
      </c>
      <c r="H10" s="11">
        <v>0</v>
      </c>
      <c r="I10" s="11">
        <v>255</v>
      </c>
      <c r="J10" s="15">
        <v>5.1509999999999998</v>
      </c>
      <c r="K10" s="17">
        <f>AVERAGE(J8:J10)</f>
        <v>3.4269999999999996</v>
      </c>
      <c r="M10" t="s">
        <v>32</v>
      </c>
      <c r="N10" s="5" t="s">
        <v>25</v>
      </c>
      <c r="O10" s="6" t="s">
        <v>11</v>
      </c>
      <c r="P10" s="6">
        <v>65.481999999999999</v>
      </c>
      <c r="Q10" s="6">
        <v>4.548</v>
      </c>
      <c r="R10" s="6">
        <v>33.75</v>
      </c>
      <c r="S10" s="6">
        <v>0</v>
      </c>
      <c r="T10" s="6">
        <v>255</v>
      </c>
      <c r="U10" s="13">
        <v>1.7829999999999999</v>
      </c>
      <c r="X10" s="10">
        <v>10.491999999999999</v>
      </c>
      <c r="Y10" s="27">
        <v>7.9363333333333337</v>
      </c>
      <c r="Z10" s="12">
        <v>19.576666666666664</v>
      </c>
    </row>
    <row r="11" spans="1:26" x14ac:dyDescent="0.2">
      <c r="B11" t="s">
        <v>21</v>
      </c>
      <c r="C11" s="5" t="s">
        <v>15</v>
      </c>
      <c r="D11" s="6" t="s">
        <v>11</v>
      </c>
      <c r="E11" s="6">
        <v>36.773000000000003</v>
      </c>
      <c r="F11" s="6">
        <v>42.026000000000003</v>
      </c>
      <c r="G11" s="6">
        <v>94.606999999999999</v>
      </c>
      <c r="H11" s="6">
        <v>0</v>
      </c>
      <c r="I11" s="6">
        <v>255</v>
      </c>
      <c r="J11" s="13">
        <v>16.481000000000002</v>
      </c>
      <c r="N11" s="8"/>
      <c r="O11" t="s">
        <v>12</v>
      </c>
      <c r="P11">
        <v>57.393999999999998</v>
      </c>
      <c r="Q11">
        <v>5.4059999999999997</v>
      </c>
      <c r="R11">
        <v>36.732999999999997</v>
      </c>
      <c r="S11">
        <v>0</v>
      </c>
      <c r="T11">
        <v>255</v>
      </c>
      <c r="U11" s="14">
        <v>2.12</v>
      </c>
    </row>
    <row r="12" spans="1:26" ht="16" thickBot="1" x14ac:dyDescent="0.25">
      <c r="C12" s="8"/>
      <c r="D12" t="s">
        <v>12</v>
      </c>
      <c r="E12">
        <v>46.18</v>
      </c>
      <c r="F12">
        <v>12.8</v>
      </c>
      <c r="G12">
        <v>55.68</v>
      </c>
      <c r="H12">
        <v>0</v>
      </c>
      <c r="I12">
        <v>255</v>
      </c>
      <c r="J12" s="14">
        <v>5.0199999999999996</v>
      </c>
      <c r="N12" s="10"/>
      <c r="O12" s="11" t="s">
        <v>13</v>
      </c>
      <c r="P12" s="11">
        <v>66.244</v>
      </c>
      <c r="Q12" s="11">
        <v>5.6479999999999997</v>
      </c>
      <c r="R12" s="11">
        <v>37.527999999999999</v>
      </c>
      <c r="S12" s="11">
        <v>0</v>
      </c>
      <c r="T12" s="11">
        <v>255</v>
      </c>
      <c r="U12" s="15">
        <v>2.2149999999999999</v>
      </c>
      <c r="V12" s="17">
        <f>AVERAGE(U10:U12)</f>
        <v>2.0393333333333334</v>
      </c>
    </row>
    <row r="13" spans="1:26" ht="16" thickBot="1" x14ac:dyDescent="0.25">
      <c r="C13" s="10"/>
      <c r="D13" s="11" t="s">
        <v>13</v>
      </c>
      <c r="E13" s="11">
        <v>49.186999999999998</v>
      </c>
      <c r="F13" s="11">
        <v>25.878</v>
      </c>
      <c r="G13" s="11">
        <v>77.001000000000005</v>
      </c>
      <c r="H13" s="11">
        <v>0</v>
      </c>
      <c r="I13" s="11">
        <v>255</v>
      </c>
      <c r="J13" s="15">
        <v>10.148</v>
      </c>
      <c r="K13" s="17">
        <f>AVERAGE(J11:J13)</f>
        <v>10.549666666666667</v>
      </c>
      <c r="M13" t="s">
        <v>33</v>
      </c>
      <c r="N13" s="5" t="s">
        <v>25</v>
      </c>
      <c r="O13" s="6" t="s">
        <v>11</v>
      </c>
      <c r="P13" s="6">
        <v>32.993000000000002</v>
      </c>
      <c r="Q13" s="6">
        <v>37.765000000000001</v>
      </c>
      <c r="R13" s="6">
        <v>90.575999999999993</v>
      </c>
      <c r="S13" s="6">
        <v>0</v>
      </c>
      <c r="T13" s="6">
        <v>255</v>
      </c>
      <c r="U13" s="13">
        <v>14.81</v>
      </c>
    </row>
    <row r="14" spans="1:26" ht="16" thickBot="1" x14ac:dyDescent="0.25">
      <c r="N14" s="8"/>
      <c r="O14" t="s">
        <v>12</v>
      </c>
      <c r="P14">
        <v>27.669</v>
      </c>
      <c r="Q14">
        <v>33.058999999999997</v>
      </c>
      <c r="R14">
        <v>85.656999999999996</v>
      </c>
      <c r="S14">
        <v>0</v>
      </c>
      <c r="T14">
        <v>255</v>
      </c>
      <c r="U14" s="14">
        <v>12.964</v>
      </c>
    </row>
    <row r="15" spans="1:26" ht="16" thickBot="1" x14ac:dyDescent="0.25">
      <c r="C15" s="1" t="s">
        <v>16</v>
      </c>
      <c r="D15" s="2" t="s">
        <v>39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4" t="s">
        <v>9</v>
      </c>
      <c r="N15" s="8"/>
      <c r="O15" t="s">
        <v>13</v>
      </c>
      <c r="P15">
        <v>28.337</v>
      </c>
      <c r="Q15">
        <v>43.712000000000003</v>
      </c>
      <c r="R15">
        <v>96.103999999999999</v>
      </c>
      <c r="S15">
        <v>0</v>
      </c>
      <c r="T15">
        <v>255</v>
      </c>
      <c r="U15" s="14">
        <v>17.141999999999999</v>
      </c>
    </row>
    <row r="16" spans="1:26" ht="16" thickBot="1" x14ac:dyDescent="0.25">
      <c r="B16" t="s">
        <v>21</v>
      </c>
      <c r="C16" s="5" t="s">
        <v>17</v>
      </c>
      <c r="D16" s="6" t="s">
        <v>11</v>
      </c>
      <c r="E16" s="6">
        <v>48.408999999999999</v>
      </c>
      <c r="F16" s="6">
        <v>7.6710000000000003</v>
      </c>
      <c r="G16" s="6">
        <v>43.555999999999997</v>
      </c>
      <c r="H16" s="6">
        <v>0</v>
      </c>
      <c r="I16" s="6">
        <v>255</v>
      </c>
      <c r="J16" s="13">
        <v>3.008</v>
      </c>
      <c r="N16" s="10"/>
      <c r="O16" s="11" t="s">
        <v>24</v>
      </c>
      <c r="P16" s="11">
        <v>53.790999999999997</v>
      </c>
      <c r="Q16" s="11">
        <v>15.576000000000001</v>
      </c>
      <c r="R16" s="11">
        <v>61.067</v>
      </c>
      <c r="S16" s="11">
        <v>0</v>
      </c>
      <c r="T16" s="11">
        <v>255</v>
      </c>
      <c r="U16" s="15">
        <v>6.1079999999999997</v>
      </c>
      <c r="V16" s="17">
        <f>AVERAGE(U13:U16)</f>
        <v>12.755999999999998</v>
      </c>
    </row>
    <row r="17" spans="2:22" ht="16" thickBot="1" x14ac:dyDescent="0.25">
      <c r="C17" s="8"/>
      <c r="D17" t="s">
        <v>12</v>
      </c>
      <c r="E17">
        <v>61.787999999999997</v>
      </c>
      <c r="F17">
        <v>9.2330000000000005</v>
      </c>
      <c r="G17">
        <v>47.637</v>
      </c>
      <c r="H17">
        <v>0</v>
      </c>
      <c r="I17">
        <v>255</v>
      </c>
      <c r="J17" s="14">
        <v>3.621</v>
      </c>
      <c r="M17" t="s">
        <v>32</v>
      </c>
      <c r="N17" s="10" t="s">
        <v>26</v>
      </c>
      <c r="O17" s="11" t="s">
        <v>27</v>
      </c>
      <c r="P17" s="11" t="s">
        <v>27</v>
      </c>
      <c r="Q17" s="11" t="s">
        <v>27</v>
      </c>
      <c r="R17" s="11" t="s">
        <v>27</v>
      </c>
      <c r="S17" s="11" t="s">
        <v>27</v>
      </c>
      <c r="T17" s="11" t="s">
        <v>27</v>
      </c>
      <c r="U17" s="12" t="s">
        <v>27</v>
      </c>
      <c r="V17" t="s">
        <v>27</v>
      </c>
    </row>
    <row r="18" spans="2:22" ht="16" thickBot="1" x14ac:dyDescent="0.25">
      <c r="C18" s="10"/>
      <c r="D18" s="11" t="s">
        <v>13</v>
      </c>
      <c r="E18" s="11">
        <v>42.308</v>
      </c>
      <c r="F18" s="11">
        <v>7.524</v>
      </c>
      <c r="G18" s="11">
        <v>43.15</v>
      </c>
      <c r="H18" s="11">
        <v>0</v>
      </c>
      <c r="I18" s="11">
        <v>255</v>
      </c>
      <c r="J18" s="15">
        <v>2.95</v>
      </c>
      <c r="K18" s="17">
        <f>AVERAGE(J16:J18)</f>
        <v>3.1930000000000001</v>
      </c>
      <c r="M18" t="s">
        <v>33</v>
      </c>
      <c r="N18" s="5" t="s">
        <v>26</v>
      </c>
      <c r="O18" s="6" t="s">
        <v>11</v>
      </c>
      <c r="P18" s="6">
        <v>23.050999999999998</v>
      </c>
      <c r="Q18" s="6">
        <v>23.867000000000001</v>
      </c>
      <c r="R18" s="6">
        <v>74.272999999999996</v>
      </c>
      <c r="S18" s="6">
        <v>0</v>
      </c>
      <c r="T18" s="6">
        <v>255</v>
      </c>
      <c r="U18" s="13">
        <v>9.36</v>
      </c>
    </row>
    <row r="19" spans="2:22" x14ac:dyDescent="0.2">
      <c r="B19" t="s">
        <v>21</v>
      </c>
      <c r="C19" s="5" t="s">
        <v>18</v>
      </c>
      <c r="D19" s="6" t="s">
        <v>11</v>
      </c>
      <c r="E19" s="6">
        <v>7.2119999999999997</v>
      </c>
      <c r="F19" s="6">
        <v>18.960999999999999</v>
      </c>
      <c r="G19" s="6">
        <v>66.900000000000006</v>
      </c>
      <c r="H19" s="6">
        <v>0</v>
      </c>
      <c r="I19" s="6">
        <v>255</v>
      </c>
      <c r="J19" s="13">
        <v>7.4359999999999999</v>
      </c>
      <c r="N19" s="8"/>
      <c r="O19" t="s">
        <v>12</v>
      </c>
      <c r="P19">
        <v>17.550999999999998</v>
      </c>
      <c r="Q19">
        <v>38.732999999999997</v>
      </c>
      <c r="R19">
        <v>91.524000000000001</v>
      </c>
      <c r="S19">
        <v>0</v>
      </c>
      <c r="T19">
        <v>255</v>
      </c>
      <c r="U19" s="14">
        <v>15.189</v>
      </c>
    </row>
    <row r="20" spans="2:22" x14ac:dyDescent="0.2">
      <c r="C20" s="8"/>
      <c r="D20" t="s">
        <v>12</v>
      </c>
      <c r="E20">
        <v>8.2829999999999995</v>
      </c>
      <c r="F20">
        <v>36.319000000000003</v>
      </c>
      <c r="G20">
        <v>89.12</v>
      </c>
      <c r="H20">
        <v>0</v>
      </c>
      <c r="I20">
        <v>255</v>
      </c>
      <c r="J20" s="14">
        <v>14.243</v>
      </c>
      <c r="N20" s="8"/>
      <c r="O20" t="s">
        <v>13</v>
      </c>
      <c r="P20">
        <v>16.951000000000001</v>
      </c>
      <c r="Q20">
        <v>49.887999999999998</v>
      </c>
      <c r="R20">
        <v>101.157</v>
      </c>
      <c r="S20">
        <v>0</v>
      </c>
      <c r="T20">
        <v>255</v>
      </c>
      <c r="U20" s="14">
        <v>19.564</v>
      </c>
    </row>
    <row r="21" spans="2:22" ht="16" thickBot="1" x14ac:dyDescent="0.25">
      <c r="C21" s="10"/>
      <c r="D21" s="11" t="s">
        <v>13</v>
      </c>
      <c r="E21" s="11">
        <v>4.633</v>
      </c>
      <c r="F21" s="11">
        <v>47.643999999999998</v>
      </c>
      <c r="G21" s="11">
        <v>99.396000000000001</v>
      </c>
      <c r="H21" s="11">
        <v>0</v>
      </c>
      <c r="I21" s="11">
        <v>255</v>
      </c>
      <c r="J21" s="15">
        <v>18.684000000000001</v>
      </c>
      <c r="K21" s="17">
        <f>AVERAGE(J19:J21)</f>
        <v>13.454333333333333</v>
      </c>
      <c r="N21" s="10"/>
      <c r="O21" s="11" t="s">
        <v>24</v>
      </c>
      <c r="P21" s="11">
        <v>20.933</v>
      </c>
      <c r="Q21" s="11">
        <v>24.183</v>
      </c>
      <c r="R21" s="11">
        <v>74.712000000000003</v>
      </c>
      <c r="S21" s="11">
        <v>0</v>
      </c>
      <c r="T21" s="11">
        <v>255</v>
      </c>
      <c r="U21" s="15">
        <v>9.484</v>
      </c>
      <c r="V21" s="17">
        <f>AVERAGE(U18:U21)</f>
        <v>13.39925</v>
      </c>
    </row>
    <row r="22" spans="2:22" ht="16" thickBot="1" x14ac:dyDescent="0.25">
      <c r="B22" t="s">
        <v>21</v>
      </c>
      <c r="C22" s="5" t="s">
        <v>19</v>
      </c>
      <c r="D22" s="6" t="s">
        <v>11</v>
      </c>
      <c r="E22" s="6">
        <v>26.408000000000001</v>
      </c>
      <c r="F22" s="6">
        <v>29.864999999999998</v>
      </c>
      <c r="G22" s="6">
        <v>81.998000000000005</v>
      </c>
      <c r="H22" s="6">
        <v>0</v>
      </c>
      <c r="I22" s="6">
        <v>255</v>
      </c>
      <c r="J22" s="13">
        <v>11.712</v>
      </c>
    </row>
    <row r="23" spans="2:22" ht="16" thickBot="1" x14ac:dyDescent="0.25">
      <c r="C23" s="8"/>
      <c r="D23" t="s">
        <v>12</v>
      </c>
      <c r="E23">
        <v>35.076999999999998</v>
      </c>
      <c r="F23">
        <v>32.369999999999997</v>
      </c>
      <c r="G23">
        <v>84.891999999999996</v>
      </c>
      <c r="H23">
        <v>0</v>
      </c>
      <c r="I23">
        <v>255</v>
      </c>
      <c r="J23" s="14">
        <v>12.694000000000001</v>
      </c>
      <c r="N23" s="1" t="s">
        <v>28</v>
      </c>
      <c r="O23" s="2" t="s">
        <v>3</v>
      </c>
      <c r="P23" s="3" t="s">
        <v>4</v>
      </c>
      <c r="Q23" s="3" t="s">
        <v>5</v>
      </c>
      <c r="R23" s="3" t="s">
        <v>6</v>
      </c>
      <c r="S23" s="3" t="s">
        <v>7</v>
      </c>
      <c r="T23" s="3" t="s">
        <v>8</v>
      </c>
      <c r="U23" s="4" t="s">
        <v>9</v>
      </c>
    </row>
    <row r="24" spans="2:22" ht="16" thickBot="1" x14ac:dyDescent="0.25">
      <c r="C24" s="10"/>
      <c r="D24" s="11" t="s">
        <v>13</v>
      </c>
      <c r="E24" s="11">
        <v>35.625</v>
      </c>
      <c r="F24" s="11">
        <v>18.027999999999999</v>
      </c>
      <c r="G24" s="11">
        <v>65.361999999999995</v>
      </c>
      <c r="H24" s="11">
        <v>0</v>
      </c>
      <c r="I24" s="11">
        <v>255</v>
      </c>
      <c r="J24" s="15">
        <v>7.07</v>
      </c>
      <c r="K24" s="17">
        <f>AVERAGE(J22:J24)</f>
        <v>10.491999999999999</v>
      </c>
      <c r="M24" t="s">
        <v>32</v>
      </c>
      <c r="N24" s="5" t="s">
        <v>29</v>
      </c>
      <c r="O24" s="6" t="s">
        <v>11</v>
      </c>
      <c r="P24" s="6">
        <v>58.423000000000002</v>
      </c>
      <c r="Q24" s="6">
        <v>29.029</v>
      </c>
      <c r="R24" s="6">
        <v>80.992000000000004</v>
      </c>
      <c r="S24" s="6">
        <v>0</v>
      </c>
      <c r="T24" s="6">
        <v>255</v>
      </c>
      <c r="U24" s="13">
        <v>11.384</v>
      </c>
    </row>
    <row r="25" spans="2:22" x14ac:dyDescent="0.2">
      <c r="N25" s="8"/>
      <c r="O25" t="s">
        <v>12</v>
      </c>
      <c r="P25">
        <v>55.19</v>
      </c>
      <c r="Q25">
        <v>11.356</v>
      </c>
      <c r="R25">
        <v>52.6</v>
      </c>
      <c r="S25">
        <v>0</v>
      </c>
      <c r="T25">
        <v>255</v>
      </c>
      <c r="U25" s="14">
        <v>4.4530000000000003</v>
      </c>
    </row>
    <row r="26" spans="2:22" ht="16" thickBot="1" x14ac:dyDescent="0.25">
      <c r="N26" s="10"/>
      <c r="O26" s="11" t="s">
        <v>13</v>
      </c>
      <c r="P26" s="11">
        <v>67.867000000000004</v>
      </c>
      <c r="Q26" s="11">
        <v>7.4790000000000001</v>
      </c>
      <c r="R26" s="11">
        <v>43.024999999999999</v>
      </c>
      <c r="S26" s="11">
        <v>0</v>
      </c>
      <c r="T26" s="11">
        <v>255</v>
      </c>
      <c r="U26" s="15">
        <v>2.9329999999999998</v>
      </c>
      <c r="V26" s="17">
        <f>AVERAGE(U24:U26)</f>
        <v>6.2566666666666668</v>
      </c>
    </row>
    <row r="27" spans="2:22" x14ac:dyDescent="0.2">
      <c r="M27" t="s">
        <v>33</v>
      </c>
      <c r="N27" s="5" t="s">
        <v>29</v>
      </c>
      <c r="O27" s="6" t="s">
        <v>11</v>
      </c>
      <c r="P27" s="6">
        <v>24.248000000000001</v>
      </c>
      <c r="Q27" s="6">
        <v>40.863</v>
      </c>
      <c r="R27" s="6">
        <v>93.543000000000006</v>
      </c>
      <c r="S27" s="6">
        <v>0</v>
      </c>
      <c r="T27" s="6">
        <v>255</v>
      </c>
      <c r="U27" s="13">
        <v>16.024999999999999</v>
      </c>
    </row>
    <row r="28" spans="2:22" x14ac:dyDescent="0.2">
      <c r="N28" s="8"/>
      <c r="O28" t="s">
        <v>12</v>
      </c>
      <c r="P28">
        <v>28.422000000000001</v>
      </c>
      <c r="Q28">
        <v>35.795000000000002</v>
      </c>
      <c r="R28">
        <v>88.581000000000003</v>
      </c>
      <c r="S28">
        <v>0</v>
      </c>
      <c r="T28">
        <v>255</v>
      </c>
      <c r="U28" s="14">
        <v>14.037000000000001</v>
      </c>
    </row>
    <row r="29" spans="2:22" ht="16" thickBot="1" x14ac:dyDescent="0.25">
      <c r="N29" s="10"/>
      <c r="O29" s="11" t="s">
        <v>13</v>
      </c>
      <c r="P29" s="11">
        <v>20.302</v>
      </c>
      <c r="Q29" s="11">
        <v>46.280999999999999</v>
      </c>
      <c r="R29" s="11">
        <v>98.284999999999997</v>
      </c>
      <c r="S29" s="11">
        <v>0</v>
      </c>
      <c r="T29" s="11">
        <v>255</v>
      </c>
      <c r="U29" s="15">
        <v>18.149999999999999</v>
      </c>
      <c r="V29" s="17">
        <f>AVERAGE(U27:U29)</f>
        <v>16.070666666666664</v>
      </c>
    </row>
    <row r="30" spans="2:22" x14ac:dyDescent="0.2">
      <c r="M30" t="s">
        <v>32</v>
      </c>
      <c r="N30" s="5" t="s">
        <v>30</v>
      </c>
      <c r="O30" s="6" t="s">
        <v>11</v>
      </c>
      <c r="P30" s="6">
        <v>49.502000000000002</v>
      </c>
      <c r="Q30" s="6">
        <v>33.957000000000001</v>
      </c>
      <c r="R30" s="6">
        <v>86.637</v>
      </c>
      <c r="S30" s="6">
        <v>0</v>
      </c>
      <c r="T30" s="6">
        <v>255</v>
      </c>
      <c r="U30" s="13">
        <v>13.316000000000001</v>
      </c>
    </row>
    <row r="31" spans="2:22" x14ac:dyDescent="0.2">
      <c r="N31" s="8"/>
      <c r="O31" t="s">
        <v>12</v>
      </c>
      <c r="P31">
        <v>50.154000000000003</v>
      </c>
      <c r="Q31">
        <v>20.542000000000002</v>
      </c>
      <c r="R31">
        <v>69.399000000000001</v>
      </c>
      <c r="S31">
        <v>0</v>
      </c>
      <c r="T31">
        <v>255</v>
      </c>
      <c r="U31" s="14">
        <v>8.0559999999999992</v>
      </c>
    </row>
    <row r="32" spans="2:22" ht="16" thickBot="1" x14ac:dyDescent="0.25">
      <c r="N32" s="10"/>
      <c r="O32" s="11" t="s">
        <v>13</v>
      </c>
      <c r="P32" s="11">
        <v>84.379000000000005</v>
      </c>
      <c r="Q32" s="11">
        <v>12.871</v>
      </c>
      <c r="R32" s="11">
        <v>55.825000000000003</v>
      </c>
      <c r="S32" s="11">
        <v>0</v>
      </c>
      <c r="T32" s="11">
        <v>255</v>
      </c>
      <c r="U32" s="15">
        <v>5.0469999999999997</v>
      </c>
      <c r="V32" s="17">
        <f>AVERAGE(U30:U32)</f>
        <v>8.8063333333333329</v>
      </c>
    </row>
    <row r="33" spans="13:22" x14ac:dyDescent="0.2">
      <c r="M33" t="s">
        <v>33</v>
      </c>
      <c r="N33" s="5" t="s">
        <v>30</v>
      </c>
      <c r="O33" s="6" t="s">
        <v>11</v>
      </c>
      <c r="P33" s="6">
        <v>24.824000000000002</v>
      </c>
      <c r="Q33" s="6">
        <v>44.71</v>
      </c>
      <c r="R33" s="6">
        <v>96.965000000000003</v>
      </c>
      <c r="S33" s="6">
        <v>0</v>
      </c>
      <c r="T33" s="6">
        <v>255</v>
      </c>
      <c r="U33" s="13">
        <v>17.533000000000001</v>
      </c>
    </row>
    <row r="34" spans="13:22" x14ac:dyDescent="0.2">
      <c r="N34" s="8"/>
      <c r="O34" t="s">
        <v>12</v>
      </c>
      <c r="P34">
        <v>18.879000000000001</v>
      </c>
      <c r="Q34">
        <v>43.853000000000002</v>
      </c>
      <c r="R34">
        <v>96.227000000000004</v>
      </c>
      <c r="S34">
        <v>0</v>
      </c>
      <c r="T34">
        <v>255</v>
      </c>
      <c r="U34" s="14">
        <v>17.196999999999999</v>
      </c>
    </row>
    <row r="35" spans="13:22" x14ac:dyDescent="0.2">
      <c r="N35" s="8"/>
      <c r="O35" t="s">
        <v>13</v>
      </c>
      <c r="P35">
        <v>29.236999999999998</v>
      </c>
      <c r="Q35">
        <v>47.875</v>
      </c>
      <c r="R35">
        <v>99.58</v>
      </c>
      <c r="S35">
        <v>0</v>
      </c>
      <c r="T35">
        <v>255</v>
      </c>
      <c r="U35" s="14">
        <v>18.774000000000001</v>
      </c>
    </row>
    <row r="36" spans="13:22" ht="16" thickBot="1" x14ac:dyDescent="0.25">
      <c r="N36" s="10"/>
      <c r="O36" s="11" t="s">
        <v>24</v>
      </c>
      <c r="P36" s="11">
        <v>12.648</v>
      </c>
      <c r="Q36" s="11">
        <v>53.594000000000001</v>
      </c>
      <c r="R36" s="11">
        <v>103.895</v>
      </c>
      <c r="S36" s="11">
        <v>0</v>
      </c>
      <c r="T36" s="11">
        <v>255</v>
      </c>
      <c r="U36" s="15">
        <v>21.016999999999999</v>
      </c>
      <c r="V36" s="17">
        <f>AVERAGE(U33:U36)</f>
        <v>18.63025</v>
      </c>
    </row>
    <row r="37" spans="13:22" x14ac:dyDescent="0.2">
      <c r="M37" t="s">
        <v>32</v>
      </c>
      <c r="N37" s="5" t="s">
        <v>31</v>
      </c>
      <c r="O37" s="6" t="s">
        <v>11</v>
      </c>
      <c r="P37" s="6">
        <v>50.564999999999998</v>
      </c>
      <c r="Q37" s="6">
        <v>14.718</v>
      </c>
      <c r="R37" s="6">
        <v>59.466999999999999</v>
      </c>
      <c r="S37" s="6">
        <v>0</v>
      </c>
      <c r="T37" s="6">
        <v>255</v>
      </c>
      <c r="U37" s="13">
        <v>5.7720000000000002</v>
      </c>
    </row>
    <row r="38" spans="13:22" x14ac:dyDescent="0.2">
      <c r="N38" s="8"/>
      <c r="O38" t="s">
        <v>12</v>
      </c>
      <c r="P38">
        <v>44.902999999999999</v>
      </c>
      <c r="Q38">
        <v>29.757999999999999</v>
      </c>
      <c r="R38">
        <v>81.870999999999995</v>
      </c>
      <c r="S38">
        <v>0</v>
      </c>
      <c r="T38">
        <v>255</v>
      </c>
      <c r="U38" s="14">
        <v>11.67</v>
      </c>
    </row>
    <row r="39" spans="13:22" ht="16" thickBot="1" x14ac:dyDescent="0.25">
      <c r="N39" s="10"/>
      <c r="O39" s="11" t="s">
        <v>13</v>
      </c>
      <c r="P39" s="11">
        <v>63.741999999999997</v>
      </c>
      <c r="Q39" s="11">
        <v>16.236999999999998</v>
      </c>
      <c r="R39" s="11">
        <v>62.264000000000003</v>
      </c>
      <c r="S39" s="11">
        <v>0</v>
      </c>
      <c r="T39" s="11">
        <v>255</v>
      </c>
      <c r="U39" s="15">
        <v>6.367</v>
      </c>
      <c r="V39" s="17">
        <f>AVERAGE(U37:U39)</f>
        <v>7.9363333333333337</v>
      </c>
    </row>
    <row r="40" spans="13:22" x14ac:dyDescent="0.2">
      <c r="M40" t="s">
        <v>33</v>
      </c>
      <c r="N40" s="5" t="s">
        <v>31</v>
      </c>
      <c r="O40" s="6" t="s">
        <v>11</v>
      </c>
      <c r="P40" s="6">
        <v>14.372999999999999</v>
      </c>
      <c r="Q40" s="6">
        <v>67.704999999999998</v>
      </c>
      <c r="R40" s="6">
        <v>112.60899999999999</v>
      </c>
      <c r="S40" s="6">
        <v>0</v>
      </c>
      <c r="T40" s="6">
        <v>255</v>
      </c>
      <c r="U40" s="13">
        <v>26.550999999999998</v>
      </c>
    </row>
    <row r="41" spans="13:22" x14ac:dyDescent="0.2">
      <c r="N41" s="8"/>
      <c r="O41" t="s">
        <v>12</v>
      </c>
      <c r="P41">
        <v>18.02</v>
      </c>
      <c r="Q41">
        <v>54.402999999999999</v>
      </c>
      <c r="R41">
        <v>104.46599999999999</v>
      </c>
      <c r="S41">
        <v>0</v>
      </c>
      <c r="T41">
        <v>255</v>
      </c>
      <c r="U41" s="14">
        <v>21.334</v>
      </c>
    </row>
    <row r="42" spans="13:22" ht="16" thickBot="1" x14ac:dyDescent="0.25">
      <c r="N42" s="10"/>
      <c r="O42" s="11" t="s">
        <v>13</v>
      </c>
      <c r="P42" s="11">
        <v>26.786999999999999</v>
      </c>
      <c r="Q42" s="11">
        <v>27.655999999999999</v>
      </c>
      <c r="R42" s="11">
        <v>79.293000000000006</v>
      </c>
      <c r="S42" s="11">
        <v>0</v>
      </c>
      <c r="T42" s="11">
        <v>255</v>
      </c>
      <c r="U42" s="15">
        <v>10.845000000000001</v>
      </c>
      <c r="V42" s="17">
        <f>AVERAGE(U40:U42)</f>
        <v>19.576666666666664</v>
      </c>
    </row>
  </sheetData>
  <mergeCells count="3">
    <mergeCell ref="A1:R1"/>
    <mergeCell ref="A2:S2"/>
    <mergeCell ref="X3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1D</vt:lpstr>
      <vt:lpstr>Fig 5D</vt:lpstr>
      <vt:lpstr>Fig 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Jeremy</dc:creator>
  <cp:lastModifiedBy>Keith Kalinowski</cp:lastModifiedBy>
  <dcterms:created xsi:type="dcterms:W3CDTF">2025-05-23T15:55:08Z</dcterms:created>
  <dcterms:modified xsi:type="dcterms:W3CDTF">2025-06-03T17:56:20Z</dcterms:modified>
</cp:coreProperties>
</file>