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inliveunc.sharepoint.com/sites/NaturalInfectionR01/Shared Documents/PBMC CyTOF Manuscript/"/>
    </mc:Choice>
  </mc:AlternateContent>
  <xr:revisionPtr revIDLastSave="159" documentId="8_{82AE6BDA-4963-1445-A9D2-E369FD6E493C}" xr6:coauthVersionLast="47" xr6:coauthVersionMax="47" xr10:uidLastSave="{D3F8328F-4A5A-3E4E-8A3A-EC4E5D55BBB5}"/>
  <bookViews>
    <workbookView xWindow="0" yWindow="500" windowWidth="28800" windowHeight="16260" activeTab="4" xr2:uid="{00743291-59C4-1C4A-91A1-1BB705AE2BF0}"/>
  </bookViews>
  <sheets>
    <sheet name="Table S1_Demographics" sheetId="2" r:id="rId1"/>
    <sheet name="Table S2_Sexual History" sheetId="3" r:id="rId2"/>
    <sheet name="Table S3_Panel" sheetId="4" r:id="rId3"/>
    <sheet name="Table S4_Marker Designations" sheetId="5" r:id="rId4"/>
    <sheet name="Table S5_Annotation" sheetId="1" r:id="rId5"/>
    <sheet name="Table S6_CD4 Infection Gini" sheetId="10" r:id="rId6"/>
    <sheet name="Table S7_CD8 Infection Gini" sheetId="11" r:id="rId7"/>
    <sheet name="TableS8_CD4 &amp; CD8 FU Gini" sheetId="12" r:id="rId8"/>
    <sheet name="Table S9_Group Numbers" sheetId="6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6" l="1"/>
  <c r="J21" i="6"/>
  <c r="J22" i="6"/>
  <c r="I23" i="6"/>
  <c r="H23" i="6"/>
  <c r="G23" i="6"/>
  <c r="E20" i="6"/>
  <c r="E21" i="6"/>
  <c r="E22" i="6"/>
  <c r="D23" i="6"/>
  <c r="C23" i="6"/>
  <c r="B23" i="6"/>
  <c r="J13" i="6"/>
  <c r="J14" i="6"/>
  <c r="J15" i="6"/>
  <c r="I16" i="6"/>
  <c r="H16" i="6"/>
  <c r="G16" i="6"/>
  <c r="E13" i="6"/>
  <c r="E14" i="6"/>
  <c r="E15" i="6"/>
  <c r="D16" i="6"/>
  <c r="C16" i="6"/>
  <c r="B16" i="6"/>
  <c r="J6" i="6"/>
  <c r="J7" i="6"/>
  <c r="J8" i="6"/>
  <c r="I9" i="6"/>
  <c r="H9" i="6"/>
  <c r="G9" i="6"/>
  <c r="E6" i="6"/>
  <c r="E7" i="6"/>
  <c r="E8" i="6"/>
  <c r="D9" i="6"/>
  <c r="C9" i="6"/>
  <c r="B9" i="6"/>
  <c r="N17" i="3"/>
  <c r="Z17" i="3"/>
  <c r="AA17" i="3" s="1"/>
  <c r="Y17" i="3"/>
  <c r="W17" i="3"/>
  <c r="U17" i="3"/>
  <c r="S17" i="3"/>
  <c r="Q17" i="3"/>
  <c r="M17" i="3"/>
  <c r="K17" i="3"/>
  <c r="I17" i="3"/>
  <c r="G17" i="3"/>
  <c r="E17" i="3"/>
  <c r="C17" i="3"/>
  <c r="N16" i="3"/>
  <c r="O16" i="3" s="1"/>
  <c r="Z16" i="3"/>
  <c r="Y16" i="3"/>
  <c r="W16" i="3"/>
  <c r="U16" i="3"/>
  <c r="S16" i="3"/>
  <c r="Q16" i="3"/>
  <c r="M16" i="3"/>
  <c r="K16" i="3"/>
  <c r="I16" i="3"/>
  <c r="G16" i="3"/>
  <c r="E16" i="3"/>
  <c r="C16" i="3"/>
  <c r="N15" i="3"/>
  <c r="O15" i="3" s="1"/>
  <c r="Z15" i="3"/>
  <c r="AA15" i="3" s="1"/>
  <c r="Y15" i="3"/>
  <c r="W15" i="3"/>
  <c r="U15" i="3"/>
  <c r="S15" i="3"/>
  <c r="Q15" i="3"/>
  <c r="M15" i="3"/>
  <c r="K15" i="3"/>
  <c r="I15" i="3"/>
  <c r="G15" i="3"/>
  <c r="E15" i="3"/>
  <c r="C15" i="3"/>
  <c r="N14" i="3"/>
  <c r="O14" i="3" s="1"/>
  <c r="Z14" i="3"/>
  <c r="AA14" i="3" s="1"/>
  <c r="Y14" i="3"/>
  <c r="W14" i="3"/>
  <c r="U14" i="3"/>
  <c r="S14" i="3"/>
  <c r="Q14" i="3"/>
  <c r="M14" i="3"/>
  <c r="K14" i="3"/>
  <c r="I14" i="3"/>
  <c r="G14" i="3"/>
  <c r="E14" i="3"/>
  <c r="C14" i="3"/>
  <c r="N13" i="3"/>
  <c r="O13" i="3" s="1"/>
  <c r="Z13" i="3"/>
  <c r="AA13" i="3" s="1"/>
  <c r="Y13" i="3"/>
  <c r="W13" i="3"/>
  <c r="U13" i="3"/>
  <c r="S13" i="3"/>
  <c r="Q13" i="3"/>
  <c r="M13" i="3"/>
  <c r="K13" i="3"/>
  <c r="I13" i="3"/>
  <c r="G13" i="3"/>
  <c r="E13" i="3"/>
  <c r="C13" i="3"/>
  <c r="N12" i="3"/>
  <c r="Z12" i="3"/>
  <c r="AA12" i="3" s="1"/>
  <c r="Y12" i="3"/>
  <c r="W12" i="3"/>
  <c r="U12" i="3"/>
  <c r="S12" i="3"/>
  <c r="Q12" i="3"/>
  <c r="M12" i="3"/>
  <c r="K12" i="3"/>
  <c r="I12" i="3"/>
  <c r="G12" i="3"/>
  <c r="E12" i="3"/>
  <c r="C12" i="3"/>
  <c r="N11" i="3"/>
  <c r="Z11" i="3"/>
  <c r="AA11" i="3" s="1"/>
  <c r="Y11" i="3"/>
  <c r="W11" i="3"/>
  <c r="U11" i="3"/>
  <c r="S11" i="3"/>
  <c r="Q11" i="3"/>
  <c r="M11" i="3"/>
  <c r="K11" i="3"/>
  <c r="I11" i="3"/>
  <c r="G11" i="3"/>
  <c r="E11" i="3"/>
  <c r="C11" i="3"/>
  <c r="N10" i="3"/>
  <c r="O10" i="3" s="1"/>
  <c r="Z10" i="3"/>
  <c r="Y10" i="3"/>
  <c r="W10" i="3"/>
  <c r="U10" i="3"/>
  <c r="S10" i="3"/>
  <c r="Q10" i="3"/>
  <c r="M10" i="3"/>
  <c r="K10" i="3"/>
  <c r="I10" i="3"/>
  <c r="G10" i="3"/>
  <c r="E10" i="3"/>
  <c r="C10" i="3"/>
  <c r="N9" i="3"/>
  <c r="O9" i="3" s="1"/>
  <c r="Z9" i="3"/>
  <c r="AA9" i="3" s="1"/>
  <c r="Y9" i="3"/>
  <c r="W9" i="3"/>
  <c r="U9" i="3"/>
  <c r="S9" i="3"/>
  <c r="Q9" i="3"/>
  <c r="M9" i="3"/>
  <c r="K9" i="3"/>
  <c r="I9" i="3"/>
  <c r="G9" i="3"/>
  <c r="E9" i="3"/>
  <c r="C9" i="3"/>
  <c r="N8" i="3"/>
  <c r="O8" i="3" s="1"/>
  <c r="Z8" i="3"/>
  <c r="Y8" i="3"/>
  <c r="W8" i="3"/>
  <c r="U8" i="3"/>
  <c r="S8" i="3"/>
  <c r="Q8" i="3"/>
  <c r="M8" i="3"/>
  <c r="K8" i="3"/>
  <c r="I8" i="3"/>
  <c r="G8" i="3"/>
  <c r="E8" i="3"/>
  <c r="C8" i="3"/>
  <c r="N7" i="3"/>
  <c r="Z7" i="3"/>
  <c r="AA7" i="3" s="1"/>
  <c r="Y7" i="3"/>
  <c r="W7" i="3"/>
  <c r="U7" i="3"/>
  <c r="S7" i="3"/>
  <c r="Q7" i="3"/>
  <c r="M7" i="3"/>
  <c r="K7" i="3"/>
  <c r="I7" i="3"/>
  <c r="G7" i="3"/>
  <c r="E7" i="3"/>
  <c r="C7" i="3"/>
  <c r="U6" i="3"/>
  <c r="S6" i="3"/>
  <c r="Q6" i="3"/>
  <c r="I6" i="3"/>
  <c r="G6" i="3"/>
  <c r="E6" i="3"/>
  <c r="O27" i="2"/>
  <c r="AA27" i="2"/>
  <c r="AB27" i="2" s="1"/>
  <c r="Z27" i="2"/>
  <c r="X27" i="2"/>
  <c r="V27" i="2"/>
  <c r="T27" i="2"/>
  <c r="R27" i="2"/>
  <c r="N27" i="2"/>
  <c r="L27" i="2"/>
  <c r="J27" i="2"/>
  <c r="H27" i="2"/>
  <c r="F27" i="2"/>
  <c r="D27" i="2"/>
  <c r="O26" i="2"/>
  <c r="AA26" i="2"/>
  <c r="AB26" i="2" s="1"/>
  <c r="Z26" i="2"/>
  <c r="X26" i="2"/>
  <c r="V26" i="2"/>
  <c r="T26" i="2"/>
  <c r="R26" i="2"/>
  <c r="N26" i="2"/>
  <c r="L26" i="2"/>
  <c r="J26" i="2"/>
  <c r="H26" i="2"/>
  <c r="F26" i="2"/>
  <c r="D26" i="2"/>
  <c r="O25" i="2"/>
  <c r="P25" i="2" s="1"/>
  <c r="AA25" i="2"/>
  <c r="Z25" i="2"/>
  <c r="X25" i="2"/>
  <c r="V25" i="2"/>
  <c r="T25" i="2"/>
  <c r="R25" i="2"/>
  <c r="N25" i="2"/>
  <c r="L25" i="2"/>
  <c r="J25" i="2"/>
  <c r="H25" i="2"/>
  <c r="F25" i="2"/>
  <c r="D25" i="2"/>
  <c r="O24" i="2"/>
  <c r="AA24" i="2"/>
  <c r="AB24" i="2" s="1"/>
  <c r="Z24" i="2"/>
  <c r="X24" i="2"/>
  <c r="V24" i="2"/>
  <c r="T24" i="2"/>
  <c r="R24" i="2"/>
  <c r="N24" i="2"/>
  <c r="L24" i="2"/>
  <c r="J24" i="2"/>
  <c r="H24" i="2"/>
  <c r="F24" i="2"/>
  <c r="D24" i="2"/>
  <c r="O23" i="2"/>
  <c r="P23" i="2" s="1"/>
  <c r="AA23" i="2"/>
  <c r="AB23" i="2" s="1"/>
  <c r="Z23" i="2"/>
  <c r="X23" i="2"/>
  <c r="V23" i="2"/>
  <c r="T23" i="2"/>
  <c r="R23" i="2"/>
  <c r="N23" i="2"/>
  <c r="L23" i="2"/>
  <c r="J23" i="2"/>
  <c r="H23" i="2"/>
  <c r="F23" i="2"/>
  <c r="D23" i="2"/>
  <c r="O22" i="2"/>
  <c r="AA22" i="2"/>
  <c r="AB22" i="2" s="1"/>
  <c r="Z22" i="2"/>
  <c r="X22" i="2"/>
  <c r="V22" i="2"/>
  <c r="T22" i="2"/>
  <c r="R22" i="2"/>
  <c r="N22" i="2"/>
  <c r="L22" i="2"/>
  <c r="J22" i="2"/>
  <c r="H22" i="2"/>
  <c r="F22" i="2"/>
  <c r="D22" i="2"/>
  <c r="O21" i="2"/>
  <c r="AA21" i="2"/>
  <c r="AB21" i="2" s="1"/>
  <c r="Z21" i="2"/>
  <c r="X21" i="2"/>
  <c r="V21" i="2"/>
  <c r="T21" i="2"/>
  <c r="R21" i="2"/>
  <c r="N21" i="2"/>
  <c r="L21" i="2"/>
  <c r="J21" i="2"/>
  <c r="H21" i="2"/>
  <c r="F21" i="2"/>
  <c r="D21" i="2"/>
  <c r="O20" i="2"/>
  <c r="AA20" i="2"/>
  <c r="AB20" i="2" s="1"/>
  <c r="Z20" i="2"/>
  <c r="X20" i="2"/>
  <c r="V20" i="2"/>
  <c r="T20" i="2"/>
  <c r="R20" i="2"/>
  <c r="N20" i="2"/>
  <c r="L20" i="2"/>
  <c r="J20" i="2"/>
  <c r="H20" i="2"/>
  <c r="F20" i="2"/>
  <c r="D20" i="2"/>
  <c r="O19" i="2"/>
  <c r="P19" i="2" s="1"/>
  <c r="AA19" i="2"/>
  <c r="Z19" i="2"/>
  <c r="X19" i="2"/>
  <c r="V19" i="2"/>
  <c r="T19" i="2"/>
  <c r="R19" i="2"/>
  <c r="N19" i="2"/>
  <c r="L19" i="2"/>
  <c r="J19" i="2"/>
  <c r="H19" i="2"/>
  <c r="F19" i="2"/>
  <c r="D19" i="2"/>
  <c r="O18" i="2"/>
  <c r="AA18" i="2"/>
  <c r="AB18" i="2" s="1"/>
  <c r="Z18" i="2"/>
  <c r="X18" i="2"/>
  <c r="V18" i="2"/>
  <c r="T18" i="2"/>
  <c r="R18" i="2"/>
  <c r="N18" i="2"/>
  <c r="L18" i="2"/>
  <c r="J18" i="2"/>
  <c r="H18" i="2"/>
  <c r="F18" i="2"/>
  <c r="D18" i="2"/>
  <c r="O17" i="2"/>
  <c r="AA17" i="2"/>
  <c r="AB17" i="2" s="1"/>
  <c r="Z17" i="2"/>
  <c r="X17" i="2"/>
  <c r="V17" i="2"/>
  <c r="T17" i="2"/>
  <c r="R17" i="2"/>
  <c r="N17" i="2"/>
  <c r="L17" i="2"/>
  <c r="J17" i="2"/>
  <c r="H17" i="2"/>
  <c r="F17" i="2"/>
  <c r="D17" i="2"/>
  <c r="O16" i="2"/>
  <c r="P16" i="2" s="1"/>
  <c r="AA16" i="2"/>
  <c r="AB16" i="2" s="1"/>
  <c r="Z16" i="2"/>
  <c r="X16" i="2"/>
  <c r="V16" i="2"/>
  <c r="T16" i="2"/>
  <c r="R16" i="2"/>
  <c r="N16" i="2"/>
  <c r="L16" i="2"/>
  <c r="J16" i="2"/>
  <c r="H16" i="2"/>
  <c r="F16" i="2"/>
  <c r="D16" i="2"/>
  <c r="O15" i="2"/>
  <c r="AA15" i="2"/>
  <c r="AB15" i="2" s="1"/>
  <c r="Z15" i="2"/>
  <c r="X15" i="2"/>
  <c r="V15" i="2"/>
  <c r="T15" i="2"/>
  <c r="R15" i="2"/>
  <c r="N15" i="2"/>
  <c r="L15" i="2"/>
  <c r="J15" i="2"/>
  <c r="H15" i="2"/>
  <c r="F15" i="2"/>
  <c r="D15" i="2"/>
  <c r="O14" i="2"/>
  <c r="AA14" i="2"/>
  <c r="AB14" i="2" s="1"/>
  <c r="Z14" i="2"/>
  <c r="X14" i="2"/>
  <c r="V14" i="2"/>
  <c r="T14" i="2"/>
  <c r="R14" i="2"/>
  <c r="N14" i="2"/>
  <c r="L14" i="2"/>
  <c r="J14" i="2"/>
  <c r="H14" i="2"/>
  <c r="F14" i="2"/>
  <c r="D14" i="2"/>
  <c r="O13" i="2"/>
  <c r="P13" i="2" s="1"/>
  <c r="AA13" i="2"/>
  <c r="Z13" i="2"/>
  <c r="X13" i="2"/>
  <c r="V13" i="2"/>
  <c r="T13" i="2"/>
  <c r="R13" i="2"/>
  <c r="N13" i="2"/>
  <c r="L13" i="2"/>
  <c r="J13" i="2"/>
  <c r="H13" i="2"/>
  <c r="F13" i="2"/>
  <c r="D13" i="2"/>
  <c r="O12" i="2"/>
  <c r="AA12" i="2"/>
  <c r="AB12" i="2" s="1"/>
  <c r="Z12" i="2"/>
  <c r="X12" i="2"/>
  <c r="V12" i="2"/>
  <c r="T12" i="2"/>
  <c r="R12" i="2"/>
  <c r="N12" i="2"/>
  <c r="L12" i="2"/>
  <c r="J12" i="2"/>
  <c r="H12" i="2"/>
  <c r="F12" i="2"/>
  <c r="D12" i="2"/>
  <c r="O11" i="2"/>
  <c r="P11" i="2" s="1"/>
  <c r="AA11" i="2"/>
  <c r="AB11" i="2" s="1"/>
  <c r="Z11" i="2"/>
  <c r="X11" i="2"/>
  <c r="V11" i="2"/>
  <c r="T11" i="2"/>
  <c r="R11" i="2"/>
  <c r="N11" i="2"/>
  <c r="L11" i="2"/>
  <c r="J11" i="2"/>
  <c r="H11" i="2"/>
  <c r="F11" i="2"/>
  <c r="D11" i="2"/>
  <c r="O10" i="2"/>
  <c r="P10" i="2" s="1"/>
  <c r="AA10" i="2"/>
  <c r="AB10" i="2" s="1"/>
  <c r="Z10" i="2"/>
  <c r="X10" i="2"/>
  <c r="V10" i="2"/>
  <c r="T10" i="2"/>
  <c r="R10" i="2"/>
  <c r="N10" i="2"/>
  <c r="L10" i="2"/>
  <c r="J10" i="2"/>
  <c r="H10" i="2"/>
  <c r="F10" i="2"/>
  <c r="D10" i="2"/>
  <c r="O9" i="2"/>
  <c r="P9" i="2" s="1"/>
  <c r="AA9" i="2"/>
  <c r="AB9" i="2" s="1"/>
  <c r="Z9" i="2"/>
  <c r="X9" i="2"/>
  <c r="V9" i="2"/>
  <c r="T9" i="2"/>
  <c r="R9" i="2"/>
  <c r="N9" i="2"/>
  <c r="L9" i="2"/>
  <c r="J9" i="2"/>
  <c r="H9" i="2"/>
  <c r="F9" i="2"/>
  <c r="D9" i="2"/>
  <c r="O8" i="2"/>
  <c r="AA8" i="2"/>
  <c r="AB8" i="2" s="1"/>
  <c r="Z8" i="2"/>
  <c r="X8" i="2"/>
  <c r="V8" i="2"/>
  <c r="T8" i="2"/>
  <c r="R8" i="2"/>
  <c r="N8" i="2"/>
  <c r="L8" i="2"/>
  <c r="J8" i="2"/>
  <c r="H8" i="2"/>
  <c r="F8" i="2"/>
  <c r="D8" i="2"/>
  <c r="J16" i="6" l="1"/>
  <c r="AB10" i="3"/>
  <c r="AC10" i="3" s="1"/>
  <c r="E23" i="6"/>
  <c r="J23" i="6"/>
  <c r="AC15" i="2"/>
  <c r="AD15" i="2" s="1"/>
  <c r="AC24" i="2"/>
  <c r="AD24" i="2" s="1"/>
  <c r="AC8" i="2"/>
  <c r="AD8" i="2" s="1"/>
  <c r="AC22" i="2"/>
  <c r="AD22" i="2" s="1"/>
  <c r="E16" i="6"/>
  <c r="AC18" i="2"/>
  <c r="AD18" i="2" s="1"/>
  <c r="AB8" i="3"/>
  <c r="AC8" i="3" s="1"/>
  <c r="AC11" i="2"/>
  <c r="AD11" i="2" s="1"/>
  <c r="AB9" i="3"/>
  <c r="AC9" i="3" s="1"/>
  <c r="AB16" i="3"/>
  <c r="AC16" i="3" s="1"/>
  <c r="J9" i="6"/>
  <c r="AC9" i="2"/>
  <c r="AD9" i="2" s="1"/>
  <c r="AC12" i="2"/>
  <c r="AD12" i="2" s="1"/>
  <c r="AC17" i="2"/>
  <c r="AD17" i="2" s="1"/>
  <c r="AC21" i="2"/>
  <c r="AD21" i="2" s="1"/>
  <c r="AC23" i="2"/>
  <c r="AD23" i="2" s="1"/>
  <c r="AC13" i="2"/>
  <c r="AD13" i="2" s="1"/>
  <c r="P18" i="2"/>
  <c r="P22" i="2"/>
  <c r="AA8" i="3"/>
  <c r="AB14" i="3"/>
  <c r="AC14" i="3" s="1"/>
  <c r="AC20" i="2"/>
  <c r="AD20" i="2" s="1"/>
  <c r="AC25" i="2"/>
  <c r="AD25" i="2" s="1"/>
  <c r="AB7" i="3"/>
  <c r="AC7" i="3" s="1"/>
  <c r="AB13" i="3"/>
  <c r="AC13" i="3" s="1"/>
  <c r="E9" i="6"/>
  <c r="AB17" i="3"/>
  <c r="AC17" i="3" s="1"/>
  <c r="AC16" i="2"/>
  <c r="AD16" i="2" s="1"/>
  <c r="P24" i="2"/>
  <c r="AC26" i="2"/>
  <c r="AD26" i="2" s="1"/>
  <c r="AC14" i="2"/>
  <c r="AD14" i="2" s="1"/>
  <c r="P17" i="2"/>
  <c r="AC27" i="2"/>
  <c r="AD27" i="2" s="1"/>
  <c r="AB11" i="3"/>
  <c r="AC11" i="3" s="1"/>
  <c r="AC10" i="2"/>
  <c r="AD10" i="2" s="1"/>
  <c r="P12" i="2"/>
  <c r="P15" i="2"/>
  <c r="AC19" i="2"/>
  <c r="AD19" i="2" s="1"/>
  <c r="O7" i="3"/>
  <c r="AB12" i="3"/>
  <c r="AC12" i="3" s="1"/>
  <c r="AB15" i="3"/>
  <c r="AC15" i="3" s="1"/>
  <c r="P21" i="2"/>
  <c r="P27" i="2"/>
  <c r="O12" i="3"/>
  <c r="P8" i="2"/>
  <c r="P14" i="2"/>
  <c r="P20" i="2"/>
  <c r="P26" i="2"/>
  <c r="O11" i="3"/>
  <c r="O17" i="3"/>
  <c r="AB13" i="2"/>
  <c r="AB19" i="2"/>
  <c r="AB25" i="2"/>
  <c r="AA10" i="3"/>
  <c r="AA16" i="3"/>
</calcChain>
</file>

<file path=xl/sharedStrings.xml><?xml version="1.0" encoding="utf-8"?>
<sst xmlns="http://schemas.openxmlformats.org/spreadsheetml/2006/main" count="3650" uniqueCount="411">
  <si>
    <t xml:space="preserve">Supplemental table 1. Baseline sociodemographic characteristics of study participants. </t>
  </si>
  <si>
    <t>Uninfected (N=12)</t>
  </si>
  <si>
    <t>CT+ (N=44)</t>
  </si>
  <si>
    <t>CT+CoP (N=26)</t>
  </si>
  <si>
    <t>Total</t>
  </si>
  <si>
    <t>FU-
(N=19)</t>
  </si>
  <si>
    <t>FU+
(N=21)</t>
  </si>
  <si>
    <t>FU N/A (N=4)</t>
  </si>
  <si>
    <t>Endo- (N=25)</t>
  </si>
  <si>
    <t>Endo+ (N=19)</t>
  </si>
  <si>
    <t>CT+
Total</t>
  </si>
  <si>
    <t>FU-
(N=9)</t>
  </si>
  <si>
    <t>FU+
(N=12)</t>
  </si>
  <si>
    <t>FU N/A (N=5)</t>
  </si>
  <si>
    <t>Endo- (N=15)</t>
  </si>
  <si>
    <t>Endo+ (N=11)</t>
  </si>
  <si>
    <t>CT+CoP Total</t>
  </si>
  <si>
    <t>#</t>
  </si>
  <si>
    <t>%</t>
  </si>
  <si>
    <t>Age, median (range)</t>
  </si>
  <si>
    <t>(18-31)</t>
  </si>
  <si>
    <t>(18-33)</t>
  </si>
  <si>
    <t>(18-29)</t>
  </si>
  <si>
    <t>(20-26)</t>
  </si>
  <si>
    <t>(18-26)</t>
  </si>
  <si>
    <t>(19-23)</t>
  </si>
  <si>
    <t>(18-25)</t>
  </si>
  <si>
    <t>(18-28)</t>
  </si>
  <si>
    <t>Race</t>
  </si>
  <si>
    <t>Black/African American</t>
  </si>
  <si>
    <t>Caucasian</t>
  </si>
  <si>
    <t>American Indian/Alaska Native</t>
  </si>
  <si>
    <t>Multiracial</t>
  </si>
  <si>
    <t>Other</t>
  </si>
  <si>
    <t>Ethnicity</t>
  </si>
  <si>
    <t>Hispanic/Latino</t>
  </si>
  <si>
    <t>Not Hispanic/Latino</t>
  </si>
  <si>
    <t>Marital Status</t>
  </si>
  <si>
    <t>Single</t>
  </si>
  <si>
    <t>Living with partner for &gt;4mo</t>
  </si>
  <si>
    <t>Separated</t>
  </si>
  <si>
    <t>Education Level</t>
  </si>
  <si>
    <t>Less than high school graduate</t>
  </si>
  <si>
    <t>High school graduate or GED degree</t>
  </si>
  <si>
    <t>Vocational training</t>
  </si>
  <si>
    <t>Some college</t>
  </si>
  <si>
    <t>College graduate</t>
  </si>
  <si>
    <t>Post-grad work</t>
  </si>
  <si>
    <t>Insurance</t>
  </si>
  <si>
    <t>Private</t>
  </si>
  <si>
    <t>Medicaid</t>
  </si>
  <si>
    <t>None</t>
  </si>
  <si>
    <t>Supplemental table 2. History of sexually transmitted infection diagnosis and exposure of study participants.</t>
  </si>
  <si>
    <t>FU- 
(N=19)</t>
  </si>
  <si>
    <t>FU+ 
(N=21)</t>
  </si>
  <si>
    <t>FU- 
(N=9)</t>
  </si>
  <si>
    <t>FU+ 
(N=12)</t>
  </si>
  <si>
    <t>Endo+ 
(N=11)</t>
  </si>
  <si>
    <t>CT+CoP
Total</t>
  </si>
  <si>
    <t>Endo- at enrollment</t>
  </si>
  <si>
    <t>N/A</t>
  </si>
  <si>
    <t>Prior chlamydial diagnosis</t>
  </si>
  <si>
    <t>Prior PID diagnosis</t>
  </si>
  <si>
    <t>Prior N. gonorrhoeae diagnosis</t>
  </si>
  <si>
    <t>N. gonorrhoeae infection during follow-up</t>
  </si>
  <si>
    <t>Partner C. trachomatis diagnosis during follow-up</t>
  </si>
  <si>
    <t>Sex with an uncircumcised male within 3 months of enrollment</t>
  </si>
  <si>
    <t>At least 1 new male sex partner within 30 days of enrollment</t>
  </si>
  <si>
    <t>At least 1 new male sex partner during follow-up</t>
  </si>
  <si>
    <t>Sex during last menstrual period</t>
  </si>
  <si>
    <t>Condom use at least 50% of the time</t>
  </si>
  <si>
    <t>Oral contraceptive use</t>
  </si>
  <si>
    <t>Lifetime number of sex partners, median (range)</t>
  </si>
  <si>
    <t>10</t>
  </si>
  <si>
    <t>(2-20)</t>
  </si>
  <si>
    <t>9</t>
  </si>
  <si>
    <t>(1-16)</t>
  </si>
  <si>
    <t>6</t>
  </si>
  <si>
    <t>(2-52)</t>
  </si>
  <si>
    <t>14</t>
  </si>
  <si>
    <t>(10-66)</t>
  </si>
  <si>
    <t>8</t>
  </si>
  <si>
    <t>(1-66)</t>
  </si>
  <si>
    <t>(5-35)</t>
  </si>
  <si>
    <t>11</t>
  </si>
  <si>
    <t>(4-67)</t>
  </si>
  <si>
    <t>13</t>
  </si>
  <si>
    <t>(5-20)</t>
  </si>
  <si>
    <t>(5-25)</t>
  </si>
  <si>
    <t>12</t>
  </si>
  <si>
    <t>(1-67)</t>
  </si>
  <si>
    <t>Supplemental table 3. CyTOF antibody panel used to characterize surface expression of markers characteristic of circulating human immune cells.</t>
  </si>
  <si>
    <t>Label</t>
  </si>
  <si>
    <t>Target</t>
  </si>
  <si>
    <t>Clone</t>
  </si>
  <si>
    <t>μL/Test</t>
  </si>
  <si>
    <t>89Y</t>
  </si>
  <si>
    <t>CD45 (participant)</t>
  </si>
  <si>
    <t>HI30</t>
  </si>
  <si>
    <t>1 μL</t>
  </si>
  <si>
    <t>115In</t>
  </si>
  <si>
    <t>CD45 (neg ctrl)</t>
  </si>
  <si>
    <t>0.5 μL</t>
  </si>
  <si>
    <t>141Pr</t>
  </si>
  <si>
    <t>CD196 (CCR6)</t>
  </si>
  <si>
    <t>11A9</t>
  </si>
  <si>
    <t>142Nd</t>
  </si>
  <si>
    <t>CD19</t>
  </si>
  <si>
    <t>HIB19</t>
  </si>
  <si>
    <t>143Nd</t>
  </si>
  <si>
    <t>CD45RA</t>
  </si>
  <si>
    <t>HI100</t>
  </si>
  <si>
    <t>144Nd</t>
  </si>
  <si>
    <t>CD1c, FITC</t>
  </si>
  <si>
    <t>L161</t>
  </si>
  <si>
    <t>4 μL, 1 μL</t>
  </si>
  <si>
    <t>145Nd</t>
  </si>
  <si>
    <t>CD4</t>
  </si>
  <si>
    <t>RPA-T4</t>
  </si>
  <si>
    <t>146Nd</t>
  </si>
  <si>
    <t>IgD</t>
  </si>
  <si>
    <t>IA6-2</t>
  </si>
  <si>
    <t>147Sm</t>
  </si>
  <si>
    <t>CD123</t>
  </si>
  <si>
    <t>6H6</t>
  </si>
  <si>
    <t>149Sm</t>
  </si>
  <si>
    <t>CD194 (CCR4)</t>
  </si>
  <si>
    <t>150Nd</t>
  </si>
  <si>
    <t>HLA-DR/DP</t>
  </si>
  <si>
    <t>Tu36</t>
  </si>
  <si>
    <t>151Eu</t>
  </si>
  <si>
    <t>CD107a (LAMP1)</t>
  </si>
  <si>
    <t>H4A3</t>
  </si>
  <si>
    <t>152Sm</t>
  </si>
  <si>
    <t>CD14</t>
  </si>
  <si>
    <t>M5E2</t>
  </si>
  <si>
    <t>153Eu</t>
  </si>
  <si>
    <t>CXCR5</t>
  </si>
  <si>
    <t>RF8B2</t>
  </si>
  <si>
    <t>154Sm</t>
  </si>
  <si>
    <t>CD71</t>
  </si>
  <si>
    <t>OKT-9</t>
  </si>
  <si>
    <t>155Gd</t>
  </si>
  <si>
    <t>CD279 (PD-1)</t>
  </si>
  <si>
    <t>EH12.2H7</t>
  </si>
  <si>
    <t>156Gd</t>
  </si>
  <si>
    <t>CD183 (CXCR3)</t>
  </si>
  <si>
    <t>G025H7</t>
  </si>
  <si>
    <t>158Gd</t>
  </si>
  <si>
    <t>CD27</t>
  </si>
  <si>
    <t>L128</t>
  </si>
  <si>
    <t>159Tb</t>
  </si>
  <si>
    <t>CD11c</t>
  </si>
  <si>
    <t>Bu15</t>
  </si>
  <si>
    <t>160Gd</t>
  </si>
  <si>
    <t>CD28</t>
  </si>
  <si>
    <t>CD28.2</t>
  </si>
  <si>
    <t>161Dy</t>
  </si>
  <si>
    <t>CTLA4</t>
  </si>
  <si>
    <t>14D3</t>
  </si>
  <si>
    <t>163Dy</t>
  </si>
  <si>
    <t>CD138</t>
  </si>
  <si>
    <t>DL–101</t>
  </si>
  <si>
    <t>2 μL</t>
  </si>
  <si>
    <t>164Dy</t>
  </si>
  <si>
    <t>CD95</t>
  </si>
  <si>
    <t>DX2</t>
  </si>
  <si>
    <t>165Ho</t>
  </si>
  <si>
    <t>CD127</t>
  </si>
  <si>
    <t>A019D5</t>
  </si>
  <si>
    <t>167Er</t>
  </si>
  <si>
    <t>CD197 (CCR7)</t>
  </si>
  <si>
    <t>G043H7</t>
  </si>
  <si>
    <t>168Er</t>
  </si>
  <si>
    <t>CD8a</t>
  </si>
  <si>
    <t>SK1</t>
  </si>
  <si>
    <t>169Tm</t>
  </si>
  <si>
    <t>CD25</t>
  </si>
  <si>
    <t>2A3</t>
  </si>
  <si>
    <t>170Er</t>
  </si>
  <si>
    <t>CD3e</t>
  </si>
  <si>
    <t>SP34-2</t>
  </si>
  <si>
    <t>171Yb</t>
  </si>
  <si>
    <t>CCR5</t>
  </si>
  <si>
    <t>NP-6G4</t>
  </si>
  <si>
    <t>172Yb</t>
  </si>
  <si>
    <t>CD38</t>
  </si>
  <si>
    <t>HIT2</t>
  </si>
  <si>
    <t>174Yb</t>
  </si>
  <si>
    <t>CD94</t>
  </si>
  <si>
    <t>HP-3D9</t>
  </si>
  <si>
    <t>175Lu</t>
  </si>
  <si>
    <t>CD68</t>
  </si>
  <si>
    <t>Y1/82A</t>
  </si>
  <si>
    <t>176Yb</t>
  </si>
  <si>
    <t>CD56 (NCAM)</t>
  </si>
  <si>
    <t>N901</t>
  </si>
  <si>
    <t>209Bi</t>
  </si>
  <si>
    <t>CD16</t>
  </si>
  <si>
    <t>3G8</t>
  </si>
  <si>
    <t>Supplemental table 4. Surface marker designations and manual gating hierarchy used to define cell phenotypes from CyTOF data.</t>
  </si>
  <si>
    <t>Cell Phenotype</t>
  </si>
  <si>
    <t>Surface Marker Designation</t>
  </si>
  <si>
    <t>Notes</t>
  </si>
  <si>
    <t>B Cells</t>
  </si>
  <si>
    <t>CD3- CD19+</t>
  </si>
  <si>
    <t xml:space="preserve">Plasma Cells </t>
  </si>
  <si>
    <t>CD138+</t>
  </si>
  <si>
    <t>NOT Plasma Cells</t>
  </si>
  <si>
    <t>-</t>
  </si>
  <si>
    <t>Naïve/Transitional B cells</t>
  </si>
  <si>
    <t>CD138- IgD+ CD27-</t>
  </si>
  <si>
    <t>Non Class Switched B Cells</t>
  </si>
  <si>
    <t>CD138- IgD+ CD27+</t>
  </si>
  <si>
    <t>Class Switched B Cells</t>
  </si>
  <si>
    <t>CD138- IgD- CD27+</t>
  </si>
  <si>
    <t>Myeloid Cells</t>
  </si>
  <si>
    <t>CD3- CD19-</t>
  </si>
  <si>
    <t>Macrophages</t>
  </si>
  <si>
    <t>CD14+ CD68+</t>
  </si>
  <si>
    <t>NOT Macrophages</t>
  </si>
  <si>
    <t>Natural Killer (NK) Cells</t>
  </si>
  <si>
    <t>CD56+ CD94+</t>
  </si>
  <si>
    <t>NOT NK Cells</t>
  </si>
  <si>
    <t>Classical Monocytes</t>
  </si>
  <si>
    <t>CD14+ CD16-</t>
  </si>
  <si>
    <t>Non-Classical Monocytes</t>
  </si>
  <si>
    <t>CD14- CD16+</t>
  </si>
  <si>
    <t>Intermediate Monocytes</t>
  </si>
  <si>
    <t>CD14+ CD16+</t>
  </si>
  <si>
    <t>Dendritic Cells (DC)</t>
  </si>
  <si>
    <t>CD14- CD16- CD56- HLADR+ CD11c+</t>
  </si>
  <si>
    <t>Plasmacytoid DCs</t>
  </si>
  <si>
    <t>CD123+</t>
  </si>
  <si>
    <t>Myeloid DCs</t>
  </si>
  <si>
    <t>CD1c+</t>
  </si>
  <si>
    <t>T Cells</t>
  </si>
  <si>
    <t>CD19- CD3+</t>
  </si>
  <si>
    <t>CD4 T cells</t>
  </si>
  <si>
    <t>CD4+ CD8-</t>
  </si>
  <si>
    <t>T Follicular Helper (Tfh) Cells</t>
  </si>
  <si>
    <t>CXCR5+</t>
  </si>
  <si>
    <t>NOT Tfh Cells</t>
  </si>
  <si>
    <t>T Regulatory (Treg) Cells</t>
  </si>
  <si>
    <t>CTLA4+ CD25+ CD127lo</t>
  </si>
  <si>
    <t>NOT Treg Cells</t>
  </si>
  <si>
    <t>T Central Memory (TCM) Cells</t>
  </si>
  <si>
    <t>CD45RA- CCR7+</t>
  </si>
  <si>
    <t>Th17</t>
  </si>
  <si>
    <t>CCR6+ CXCR3- CCR4+</t>
  </si>
  <si>
    <t>Th1/17</t>
  </si>
  <si>
    <t>CCR6+ CXCR3+ CCR4-</t>
  </si>
  <si>
    <t>Th17 Double Negative (DN)</t>
  </si>
  <si>
    <t>CCR6+ CXCR3- CCR4-</t>
  </si>
  <si>
    <t>Th17 Double Positive (DP)</t>
  </si>
  <si>
    <t>CCR6+ CXCR3+ CCR4+</t>
  </si>
  <si>
    <t>Th1</t>
  </si>
  <si>
    <t>CCR6- CXCR3+ CCR4-</t>
  </si>
  <si>
    <t>Th2</t>
  </si>
  <si>
    <t>CCR6- CXCR3- CCR4+</t>
  </si>
  <si>
    <t>Unassigned Th</t>
  </si>
  <si>
    <t>CCR6- CXCR3- CCR4-</t>
  </si>
  <si>
    <t>T Effector Memory (TEM) Cells</t>
  </si>
  <si>
    <t>CD45RA- CCR7-</t>
  </si>
  <si>
    <t>TEMRA Cells</t>
  </si>
  <si>
    <t>CD45RA+ CCR7-</t>
  </si>
  <si>
    <t>T Naïve (TN) Cells</t>
  </si>
  <si>
    <t>CD45RA+ CCR7+ CD28-/+ CD95-</t>
  </si>
  <si>
    <t>T Stem Cell Memory (TSCM) Cells</t>
  </si>
  <si>
    <t>CD45RA+ CCR7+ CD28+ CD95+</t>
  </si>
  <si>
    <t>CD8 T cells</t>
  </si>
  <si>
    <t>CD4- CD8+</t>
  </si>
  <si>
    <t>Mean 0.059% of T cells. Considered undetectable and removed from analysis.</t>
  </si>
  <si>
    <t>Tc17</t>
  </si>
  <si>
    <t>Mean 0.038% of T cells. Considered undetectable and removed from analysis.</t>
  </si>
  <si>
    <t>Tc1/17</t>
  </si>
  <si>
    <t>Tc17 Double Negative (DN)</t>
  </si>
  <si>
    <t>Tc17 Double Positive (DP)</t>
  </si>
  <si>
    <t>Mean 0.057% of T cells. Considered undetectable and removed from analysis.</t>
  </si>
  <si>
    <t>Tc1</t>
  </si>
  <si>
    <t>Tc2</t>
  </si>
  <si>
    <t>Unassigned Tc</t>
  </si>
  <si>
    <t>Mean 0.028% of T cells. Considered undetectable and removed from analysis.</t>
  </si>
  <si>
    <t>Mean 0.018% of T cells. Considered undetectable and removed from analysis.</t>
  </si>
  <si>
    <t>Uninf vs CT+</t>
  </si>
  <si>
    <t>Uninf vs CT+CoP</t>
  </si>
  <si>
    <t>CT+ vs CT+CoP</t>
  </si>
  <si>
    <t>Gini Score</t>
  </si>
  <si>
    <t>CD4_TEM_Th2</t>
  </si>
  <si>
    <t>CD4_Treg</t>
  </si>
  <si>
    <t>CD8_TEM_Tc2</t>
  </si>
  <si>
    <t>CD8_TCM_Tc1_17</t>
  </si>
  <si>
    <t>CD4_TCM_Th17DP</t>
  </si>
  <si>
    <t>CD4_TEMRA</t>
  </si>
  <si>
    <t>CD8_TEM_Tc1_2DN</t>
  </si>
  <si>
    <t>CD8_TCM_Tc2</t>
  </si>
  <si>
    <t>CD8_TCM_Tc1</t>
  </si>
  <si>
    <t>CD4_TEM_Th17</t>
  </si>
  <si>
    <t>CD4_TSCM</t>
  </si>
  <si>
    <t>CD4_TCM_Th17DN</t>
  </si>
  <si>
    <t>CD8_TEM_Tc1</t>
  </si>
  <si>
    <t>CD8_Tfh</t>
  </si>
  <si>
    <t>CD4_TEM_Th17DN</t>
  </si>
  <si>
    <t>CD4_TCM_Th17</t>
  </si>
  <si>
    <t>CD8_TCM_Tc1_2DN</t>
  </si>
  <si>
    <t>CD4_TEM_Th17DP</t>
  </si>
  <si>
    <t>CD4_TCM_Th1_17</t>
  </si>
  <si>
    <t>CD4_TCM_Th1</t>
  </si>
  <si>
    <t>CD8_TSCM</t>
  </si>
  <si>
    <t>CD4_TEM_Th1_2DN</t>
  </si>
  <si>
    <t>CD8_TEM_Tc17DN</t>
  </si>
  <si>
    <t>CD8_TCM_Tc17DN</t>
  </si>
  <si>
    <t>CD8_TEMRA</t>
  </si>
  <si>
    <t>CD8_TN</t>
  </si>
  <si>
    <t>CD4_TN</t>
  </si>
  <si>
    <t>CD8_TEM_Tc1_17</t>
  </si>
  <si>
    <t>CD4_TEM_Th1</t>
  </si>
  <si>
    <t>CD4_TCM_Th2</t>
  </si>
  <si>
    <t>CD4_Tfh</t>
  </si>
  <si>
    <t>CD4_TCM_Th1_2DN</t>
  </si>
  <si>
    <t>CD4_TEM_Th1_17</t>
  </si>
  <si>
    <t>Enrollment</t>
  </si>
  <si>
    <t>1 Month</t>
  </si>
  <si>
    <t>Marker</t>
  </si>
  <si>
    <t>Avg Gini Score</t>
  </si>
  <si>
    <t>Cluster</t>
  </si>
  <si>
    <t>P_Value</t>
  </si>
  <si>
    <t>Compared to Uninf</t>
  </si>
  <si>
    <t>Compared to CT+</t>
  </si>
  <si>
    <t>169Tm_CD25</t>
  </si>
  <si>
    <t>****P&lt;0.0001</t>
  </si>
  <si>
    <t>lower</t>
  </si>
  <si>
    <t>167Er_CCR7</t>
  </si>
  <si>
    <t>171Yb_CCR5</t>
  </si>
  <si>
    <t>161Dy_CTLA4</t>
  </si>
  <si>
    <t>***P&lt;0.001</t>
  </si>
  <si>
    <t>higher</t>
  </si>
  <si>
    <t>**P&lt;0.01</t>
  </si>
  <si>
    <t>*P&lt;0.05</t>
  </si>
  <si>
    <t>160Gd_CD28</t>
  </si>
  <si>
    <t>150Nd_HLA-DR</t>
  </si>
  <si>
    <t>156Gd_CXCR3</t>
  </si>
  <si>
    <t>143Nd_CD45RA</t>
  </si>
  <si>
    <t>phenotypic</t>
  </si>
  <si>
    <t>164Dy_CD95</t>
  </si>
  <si>
    <t>149Sm_CCR4</t>
  </si>
  <si>
    <t>172Yb_CD38</t>
  </si>
  <si>
    <t>141Pr_CCR6</t>
  </si>
  <si>
    <t>165Ho_CD127_and_Bead_5</t>
  </si>
  <si>
    <t>158Gd_CD27</t>
  </si>
  <si>
    <t>155Gd_PD-1</t>
  </si>
  <si>
    <t>CD8</t>
  </si>
  <si>
    <t>153Eu_CXCR5_and_Bead_4</t>
  </si>
  <si>
    <t>151Eu_CD107a_and_Bead_3</t>
  </si>
  <si>
    <t>174Yb_CD94</t>
  </si>
  <si>
    <t>CT+: FU+ vs FU-</t>
  </si>
  <si>
    <t>CT+CoP: FU+ vs FU-</t>
  </si>
  <si>
    <t>Compared to FU+</t>
  </si>
  <si>
    <t>UNINFECTED</t>
  </si>
  <si>
    <t>ENROLLMENT</t>
  </si>
  <si>
    <t>1 MONTH</t>
  </si>
  <si>
    <t>FU-</t>
  </si>
  <si>
    <t>FU+</t>
  </si>
  <si>
    <t>Endo -</t>
  </si>
  <si>
    <t>Endo +</t>
  </si>
  <si>
    <t>CT+</t>
  </si>
  <si>
    <t>CT+CoP</t>
  </si>
  <si>
    <t>PBMCs obtained from TRAC participants at enrollment (n=82) and at 1 month post-treatment (n=74,donor matched) were analyzed. Uninfected (tested negatively for CT, GC, and MG), CT+; GC/MG- (tested positively for CT but negatively for GC and MG), and CT+; GC/MG+ (tested positively for CT and GC and/or MG) participants were stratified by follow-up status and upper tract infection status. Follow-up negative (FU-) participants attended at least 3 out of 4 follow-up visits, received a negative diagnostic CT test at each visit, and did not self-report CT diagnosis in the interim between visits. Follow-up positive (FU+) participants received a positive diagnostic CT test at least 1 follow-up visit or self-reported a CT diagnosis in the interim between visits. Participants not assigned a follow-up status completed fewer than 3 follow-up visits (FU N/A). Endo- participants tested positively for cervical CT infection but negatively with respect to their endometrial biopsy. Endo+ participants tested positively for cervical and endometrial CT infection.</t>
  </si>
  <si>
    <t>CCR7</t>
  </si>
  <si>
    <t>CCR6</t>
  </si>
  <si>
    <t>CXCR3</t>
  </si>
  <si>
    <t>CCR4</t>
  </si>
  <si>
    <t>Annotation</t>
  </si>
  <si>
    <t>hi</t>
  </si>
  <si>
    <t>+</t>
  </si>
  <si>
    <t>TN (CD45RAhi CCR7mid)</t>
  </si>
  <si>
    <t>lo</t>
  </si>
  <si>
    <t>TN (CD45RAhi CCR7hi CXCR3lo)</t>
  </si>
  <si>
    <t>mid</t>
  </si>
  <si>
    <t>TCM (CXCR3+ CCR4mid)</t>
  </si>
  <si>
    <t>TEM</t>
  </si>
  <si>
    <t>TEM Th2</t>
  </si>
  <si>
    <t>TEMRA</t>
  </si>
  <si>
    <t>TN (CD45RA+ CCR7+ CXCR3+)</t>
  </si>
  <si>
    <t>TCM</t>
  </si>
  <si>
    <t>TEM Tc17 DN</t>
  </si>
  <si>
    <t>TCM Th2</t>
  </si>
  <si>
    <t>TN (CD45RAhi CCR7+)</t>
  </si>
  <si>
    <t>TCM (CXCR3+ CCR4+)</t>
  </si>
  <si>
    <t>TN (CD45RAmid CCR7+)</t>
  </si>
  <si>
    <t>TCM Tc1</t>
  </si>
  <si>
    <t>TN (CD45RA+ CCR7lo)</t>
  </si>
  <si>
    <t>TSCM</t>
  </si>
  <si>
    <t>TCM Th17</t>
  </si>
  <si>
    <t>TCM Tc2</t>
  </si>
  <si>
    <t>TEM Th1</t>
  </si>
  <si>
    <t>TN (CD45RAhi CCR7hi CXCR3+)</t>
  </si>
  <si>
    <t>Transitional TCM (CCR7lo CD95-)</t>
  </si>
  <si>
    <t>TN (CD45RAhi CCR7hi)</t>
  </si>
  <si>
    <t>Transitional TCM (CD45RAlo CXCR3+)</t>
  </si>
  <si>
    <t>TSCM (CXCR3+)</t>
  </si>
  <si>
    <t>TCM Th1</t>
  </si>
  <si>
    <t>TEMRA (CXCR3+)</t>
  </si>
  <si>
    <t>TN (CD45RAlo CCR7hi)</t>
  </si>
  <si>
    <t>TN(CD45RAhi CCR7+ CXCR3lo)</t>
  </si>
  <si>
    <t>TEM Th17 DN</t>
  </si>
  <si>
    <t>TN (CD45RA+ CCR7hi)</t>
  </si>
  <si>
    <r>
      <rPr>
        <b/>
        <sz val="12"/>
        <color theme="1"/>
        <rFont val="Calibri"/>
        <family val="2"/>
        <scheme val="minor"/>
      </rPr>
      <t xml:space="preserve">Supplemental table 6. Feature importance analysis for Random forest classification trained by frequencies of manually gated CD4 T cell subsets and upper quartile expression of functional markers in each subset. </t>
    </r>
    <r>
      <rPr>
        <sz val="12"/>
        <color theme="1"/>
        <rFont val="Calibri"/>
        <family val="2"/>
        <scheme val="minor"/>
      </rPr>
      <t xml:space="preserve">The table was filtered by Wilcoxon test P&lt;0.05. Features were then ranked by average Gini score for each marker. Features highlighted in Figure 4 in the manuscript in green. </t>
    </r>
  </si>
  <si>
    <r>
      <t xml:space="preserve">Supplemental table 7. Feature importance analysis for Random forest classification trained by frequencies of manually gated CD8 T cell subsets and upper quartile expression of functional markers in each subset. </t>
    </r>
    <r>
      <rPr>
        <sz val="12"/>
        <color rgb="FF000000"/>
        <rFont val="Calibri"/>
        <family val="2"/>
        <scheme val="minor"/>
      </rPr>
      <t xml:space="preserve">The table was filtered by Wilcoxon test P&lt;0.05. Features were then ranked by average Gini score for each marker. Features highlighted in Figure 4 in the manuscript in green. </t>
    </r>
  </si>
  <si>
    <t>Supplemental table 5. Annotation of CD4 and CD8 T cell clusters based on expression of 6 phenotypic markers.</t>
  </si>
  <si>
    <t>Supplemental table 9. Clinical classification of donors.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</si>
</sst>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charset val="204"/>
      <scheme val="minor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4" xfId="0" applyFont="1" applyBorder="1"/>
    <xf numFmtId="0" fontId="3" fillId="0" borderId="5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3" fillId="0" borderId="21" xfId="0" applyFont="1" applyBorder="1"/>
    <xf numFmtId="0" fontId="2" fillId="0" borderId="22" xfId="0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/>
    <xf numFmtId="164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49" fontId="3" fillId="0" borderId="22" xfId="0" applyNumberFormat="1" applyFont="1" applyBorder="1"/>
    <xf numFmtId="49" fontId="2" fillId="0" borderId="22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4" fillId="0" borderId="8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1" applyFont="1"/>
    <xf numFmtId="0" fontId="2" fillId="0" borderId="0" xfId="1" applyFont="1"/>
    <xf numFmtId="0" fontId="3" fillId="0" borderId="1" xfId="1" applyFont="1" applyBorder="1" applyAlignment="1">
      <alignment horizontal="left"/>
    </xf>
    <xf numFmtId="0" fontId="2" fillId="0" borderId="11" xfId="1" applyFont="1" applyBorder="1"/>
    <xf numFmtId="0" fontId="2" fillId="0" borderId="10" xfId="1" applyFont="1" applyBorder="1"/>
    <xf numFmtId="0" fontId="2" fillId="0" borderId="19" xfId="1" applyFont="1" applyBorder="1" applyAlignment="1">
      <alignment horizontal="left"/>
    </xf>
    <xf numFmtId="0" fontId="2" fillId="0" borderId="11" xfId="1" applyFont="1" applyBorder="1" applyAlignment="1">
      <alignment horizontal="left"/>
    </xf>
    <xf numFmtId="0" fontId="2" fillId="0" borderId="19" xfId="1" applyFont="1" applyBorder="1"/>
    <xf numFmtId="0" fontId="7" fillId="0" borderId="11" xfId="1" applyFont="1" applyBorder="1" applyAlignment="1">
      <alignment horizontal="left"/>
    </xf>
    <xf numFmtId="0" fontId="7" fillId="0" borderId="0" xfId="1" applyFont="1"/>
    <xf numFmtId="0" fontId="7" fillId="0" borderId="10" xfId="1" applyFont="1" applyBorder="1"/>
    <xf numFmtId="0" fontId="7" fillId="0" borderId="19" xfId="1" applyFont="1" applyBorder="1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0" fontId="2" fillId="0" borderId="10" xfId="1" applyFont="1" applyBorder="1" applyAlignment="1">
      <alignment horizontal="left" wrapText="1"/>
    </xf>
    <xf numFmtId="0" fontId="2" fillId="0" borderId="10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7" fillId="0" borderId="10" xfId="1" applyFont="1" applyBorder="1" applyAlignment="1">
      <alignment horizontal="left"/>
    </xf>
    <xf numFmtId="0" fontId="7" fillId="0" borderId="11" xfId="1" applyFont="1" applyBorder="1"/>
    <xf numFmtId="0" fontId="2" fillId="0" borderId="29" xfId="1" applyFont="1" applyBorder="1"/>
    <xf numFmtId="0" fontId="2" fillId="0" borderId="30" xfId="1" applyFont="1" applyBorder="1"/>
    <xf numFmtId="0" fontId="2" fillId="0" borderId="31" xfId="1" applyFont="1" applyBorder="1"/>
    <xf numFmtId="0" fontId="2" fillId="0" borderId="32" xfId="1" applyFont="1" applyBorder="1"/>
    <xf numFmtId="0" fontId="8" fillId="0" borderId="0" xfId="1" applyFont="1"/>
    <xf numFmtId="0" fontId="5" fillId="0" borderId="0" xfId="1" applyFont="1"/>
    <xf numFmtId="0" fontId="2" fillId="0" borderId="8" xfId="0" applyFont="1" applyBorder="1"/>
    <xf numFmtId="0" fontId="2" fillId="0" borderId="35" xfId="0" applyFont="1" applyBorder="1"/>
    <xf numFmtId="0" fontId="3" fillId="0" borderId="22" xfId="0" applyFont="1" applyBorder="1"/>
    <xf numFmtId="0" fontId="3" fillId="0" borderId="24" xfId="0" applyFont="1" applyBorder="1"/>
    <xf numFmtId="0" fontId="3" fillId="0" borderId="28" xfId="0" applyFont="1" applyBorder="1"/>
    <xf numFmtId="0" fontId="2" fillId="0" borderId="22" xfId="0" applyFont="1" applyBorder="1"/>
    <xf numFmtId="0" fontId="2" fillId="0" borderId="24" xfId="0" applyFont="1" applyBorder="1"/>
    <xf numFmtId="0" fontId="3" fillId="0" borderId="1" xfId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88D76432-3E09-6946-B52F-3A367E36D018}"/>
  </cellStyles>
  <dxfs count="18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0EC1-751D-6F42-AEBF-921E09421158}">
  <sheetPr>
    <pageSetUpPr fitToPage="1"/>
  </sheetPr>
  <dimension ref="A1:AD27"/>
  <sheetViews>
    <sheetView zoomScale="110" zoomScaleNormal="110" workbookViewId="0"/>
  </sheetViews>
  <sheetFormatPr baseColWidth="10" defaultColWidth="10.83203125" defaultRowHeight="16" x14ac:dyDescent="0.2"/>
  <cols>
    <col min="1" max="1" width="11.1640625" style="6" customWidth="1"/>
    <col min="2" max="2" width="36.5" style="6" bestFit="1" customWidth="1"/>
    <col min="3" max="3" width="4.33203125" style="6" customWidth="1"/>
    <col min="4" max="4" width="7.83203125" style="6" bestFit="1" customWidth="1"/>
    <col min="5" max="5" width="4.33203125" style="6" customWidth="1"/>
    <col min="6" max="6" width="7.83203125" style="6" bestFit="1" customWidth="1"/>
    <col min="7" max="7" width="4.33203125" style="6" customWidth="1"/>
    <col min="8" max="8" width="7.83203125" style="6" bestFit="1" customWidth="1"/>
    <col min="9" max="9" width="4.33203125" style="6" customWidth="1"/>
    <col min="10" max="10" width="7.83203125" style="6" bestFit="1" customWidth="1"/>
    <col min="11" max="11" width="4.33203125" style="6" customWidth="1"/>
    <col min="12" max="12" width="7.83203125" style="6" bestFit="1" customWidth="1"/>
    <col min="13" max="13" width="4.33203125" style="6" customWidth="1"/>
    <col min="14" max="14" width="7.83203125" style="6" bestFit="1" customWidth="1"/>
    <col min="15" max="15" width="4.33203125" style="6" customWidth="1"/>
    <col min="16" max="16" width="7.83203125" style="6" bestFit="1" customWidth="1"/>
    <col min="17" max="17" width="4.33203125" style="6" customWidth="1"/>
    <col min="18" max="18" width="7.83203125" style="6" bestFit="1" customWidth="1"/>
    <col min="19" max="19" width="4.33203125" style="6" customWidth="1"/>
    <col min="20" max="20" width="7.83203125" style="6" bestFit="1" customWidth="1"/>
    <col min="21" max="21" width="4.33203125" style="6" customWidth="1"/>
    <col min="22" max="22" width="7.83203125" style="6" bestFit="1" customWidth="1"/>
    <col min="23" max="23" width="4.33203125" style="6" customWidth="1"/>
    <col min="24" max="24" width="7.83203125" style="6" bestFit="1" customWidth="1"/>
    <col min="25" max="25" width="4.33203125" style="6" customWidth="1"/>
    <col min="26" max="26" width="7.83203125" style="6" bestFit="1" customWidth="1"/>
    <col min="27" max="27" width="4.33203125" style="6" customWidth="1"/>
    <col min="28" max="28" width="7.83203125" style="6" bestFit="1" customWidth="1"/>
    <col min="29" max="29" width="4.33203125" style="6" customWidth="1"/>
    <col min="30" max="30" width="7.83203125" style="6" bestFit="1" customWidth="1"/>
    <col min="31" max="16384" width="10.83203125" style="6"/>
  </cols>
  <sheetData>
    <row r="1" spans="1:30" x14ac:dyDescent="0.2">
      <c r="A1" s="5" t="s">
        <v>0</v>
      </c>
    </row>
    <row r="2" spans="1:30" x14ac:dyDescent="0.2">
      <c r="A2" s="5"/>
    </row>
    <row r="3" spans="1:30" ht="17" thickBot="1" x14ac:dyDescent="0.25"/>
    <row r="4" spans="1:30" ht="17" thickBot="1" x14ac:dyDescent="0.25">
      <c r="C4" s="116" t="s">
        <v>1</v>
      </c>
      <c r="D4" s="117"/>
      <c r="E4" s="118" t="s">
        <v>2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0"/>
      <c r="Q4" s="118" t="s">
        <v>3</v>
      </c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20"/>
      <c r="AC4" s="108" t="s">
        <v>4</v>
      </c>
      <c r="AD4" s="109"/>
    </row>
    <row r="5" spans="1:30" s="7" customFormat="1" ht="33" customHeight="1" thickBot="1" x14ac:dyDescent="0.25">
      <c r="C5" s="115"/>
      <c r="D5" s="114"/>
      <c r="E5" s="115" t="s">
        <v>5</v>
      </c>
      <c r="F5" s="113"/>
      <c r="G5" s="112" t="s">
        <v>6</v>
      </c>
      <c r="H5" s="113"/>
      <c r="I5" s="112" t="s">
        <v>7</v>
      </c>
      <c r="J5" s="113"/>
      <c r="K5" s="112" t="s">
        <v>8</v>
      </c>
      <c r="L5" s="113"/>
      <c r="M5" s="112" t="s">
        <v>9</v>
      </c>
      <c r="N5" s="113"/>
      <c r="O5" s="112" t="s">
        <v>10</v>
      </c>
      <c r="P5" s="114"/>
      <c r="Q5" s="115" t="s">
        <v>11</v>
      </c>
      <c r="R5" s="113"/>
      <c r="S5" s="112" t="s">
        <v>12</v>
      </c>
      <c r="T5" s="113"/>
      <c r="U5" s="112" t="s">
        <v>13</v>
      </c>
      <c r="V5" s="113"/>
      <c r="W5" s="112" t="s">
        <v>14</v>
      </c>
      <c r="X5" s="113"/>
      <c r="Y5" s="112" t="s">
        <v>15</v>
      </c>
      <c r="Z5" s="113"/>
      <c r="AA5" s="112" t="s">
        <v>16</v>
      </c>
      <c r="AB5" s="114"/>
      <c r="AC5" s="110"/>
      <c r="AD5" s="111"/>
    </row>
    <row r="6" spans="1:30" ht="17" thickBot="1" x14ac:dyDescent="0.25">
      <c r="C6" s="8" t="s">
        <v>17</v>
      </c>
      <c r="D6" s="12" t="s">
        <v>18</v>
      </c>
      <c r="E6" s="8" t="s">
        <v>17</v>
      </c>
      <c r="F6" s="9" t="s">
        <v>18</v>
      </c>
      <c r="G6" s="10" t="s">
        <v>17</v>
      </c>
      <c r="H6" s="9" t="s">
        <v>18</v>
      </c>
      <c r="I6" s="10" t="s">
        <v>17</v>
      </c>
      <c r="J6" s="9" t="s">
        <v>18</v>
      </c>
      <c r="K6" s="10" t="s">
        <v>17</v>
      </c>
      <c r="L6" s="9" t="s">
        <v>18</v>
      </c>
      <c r="M6" s="10" t="s">
        <v>17</v>
      </c>
      <c r="N6" s="9" t="s">
        <v>18</v>
      </c>
      <c r="O6" s="10" t="s">
        <v>17</v>
      </c>
      <c r="P6" s="12" t="s">
        <v>18</v>
      </c>
      <c r="Q6" s="8" t="s">
        <v>17</v>
      </c>
      <c r="R6" s="9" t="s">
        <v>18</v>
      </c>
      <c r="S6" s="10" t="s">
        <v>17</v>
      </c>
      <c r="T6" s="9" t="s">
        <v>18</v>
      </c>
      <c r="U6" s="10" t="s">
        <v>17</v>
      </c>
      <c r="V6" s="9" t="s">
        <v>18</v>
      </c>
      <c r="W6" s="10" t="s">
        <v>17</v>
      </c>
      <c r="X6" s="9" t="s">
        <v>18</v>
      </c>
      <c r="Y6" s="10" t="s">
        <v>17</v>
      </c>
      <c r="Z6" s="9" t="s">
        <v>18</v>
      </c>
      <c r="AA6" s="10" t="s">
        <v>17</v>
      </c>
      <c r="AB6" s="12" t="s">
        <v>18</v>
      </c>
      <c r="AC6" s="11" t="s">
        <v>17</v>
      </c>
      <c r="AD6" s="12" t="s">
        <v>18</v>
      </c>
    </row>
    <row r="7" spans="1:30" ht="17" thickBot="1" x14ac:dyDescent="0.25">
      <c r="A7" s="13"/>
      <c r="B7" s="14" t="s">
        <v>19</v>
      </c>
      <c r="C7" s="8">
        <v>23</v>
      </c>
      <c r="D7" s="12" t="s">
        <v>20</v>
      </c>
      <c r="E7" s="8">
        <v>22</v>
      </c>
      <c r="F7" s="9" t="s">
        <v>21</v>
      </c>
      <c r="G7" s="10">
        <v>20</v>
      </c>
      <c r="H7" s="9" t="s">
        <v>22</v>
      </c>
      <c r="I7" s="10">
        <v>22</v>
      </c>
      <c r="J7" s="9" t="s">
        <v>23</v>
      </c>
      <c r="K7" s="10">
        <v>20</v>
      </c>
      <c r="L7" s="9" t="s">
        <v>21</v>
      </c>
      <c r="M7" s="10">
        <v>20</v>
      </c>
      <c r="N7" s="9" t="s">
        <v>24</v>
      </c>
      <c r="O7" s="10">
        <v>20</v>
      </c>
      <c r="P7" s="12" t="s">
        <v>21</v>
      </c>
      <c r="Q7" s="8">
        <v>21</v>
      </c>
      <c r="R7" s="9" t="s">
        <v>25</v>
      </c>
      <c r="S7" s="10">
        <v>21</v>
      </c>
      <c r="T7" s="9" t="s">
        <v>26</v>
      </c>
      <c r="U7" s="10">
        <v>20</v>
      </c>
      <c r="V7" s="9" t="s">
        <v>27</v>
      </c>
      <c r="W7" s="10">
        <v>21</v>
      </c>
      <c r="X7" s="9" t="s">
        <v>26</v>
      </c>
      <c r="Y7" s="10">
        <v>19</v>
      </c>
      <c r="Z7" s="9" t="s">
        <v>27</v>
      </c>
      <c r="AA7" s="10">
        <v>21</v>
      </c>
      <c r="AB7" s="12" t="s">
        <v>27</v>
      </c>
      <c r="AC7" s="11">
        <v>21</v>
      </c>
      <c r="AD7" s="12" t="s">
        <v>21</v>
      </c>
    </row>
    <row r="8" spans="1:30" x14ac:dyDescent="0.2">
      <c r="A8" s="121" t="s">
        <v>28</v>
      </c>
      <c r="B8" s="15" t="s">
        <v>29</v>
      </c>
      <c r="C8" s="16">
        <v>6</v>
      </c>
      <c r="D8" s="19">
        <f t="shared" ref="D8:D27" si="0">C8/12*100</f>
        <v>50</v>
      </c>
      <c r="E8" s="16">
        <v>9</v>
      </c>
      <c r="F8" s="17">
        <f t="shared" ref="F8:F27" si="1">E8/19*100</f>
        <v>47.368421052631575</v>
      </c>
      <c r="G8" s="18">
        <v>15</v>
      </c>
      <c r="H8" s="17">
        <f t="shared" ref="H8:H27" si="2">G8/21*100</f>
        <v>71.428571428571431</v>
      </c>
      <c r="I8" s="18">
        <v>2</v>
      </c>
      <c r="J8" s="17">
        <f t="shared" ref="J8:J27" si="3">I8/4*100</f>
        <v>50</v>
      </c>
      <c r="K8" s="18">
        <v>17</v>
      </c>
      <c r="L8" s="17">
        <f t="shared" ref="L8:L27" si="4">K8/25*100</f>
        <v>68</v>
      </c>
      <c r="M8" s="18">
        <v>9</v>
      </c>
      <c r="N8" s="17">
        <f t="shared" ref="N8:N27" si="5">M8/19*100</f>
        <v>47.368421052631575</v>
      </c>
      <c r="O8" s="18">
        <f t="shared" ref="O8:O27" si="6">SUM(K8,M8)</f>
        <v>26</v>
      </c>
      <c r="P8" s="19">
        <f t="shared" ref="P8:P27" si="7">O8/44*100</f>
        <v>59.090909090909093</v>
      </c>
      <c r="Q8" s="16">
        <v>7</v>
      </c>
      <c r="R8" s="17">
        <f t="shared" ref="R8:R27" si="8">Q8/9*100</f>
        <v>77.777777777777786</v>
      </c>
      <c r="S8" s="18">
        <v>7</v>
      </c>
      <c r="T8" s="17">
        <f t="shared" ref="T8:T27" si="9">S8/12*100</f>
        <v>58.333333333333336</v>
      </c>
      <c r="U8" s="18">
        <v>3</v>
      </c>
      <c r="V8" s="17">
        <f t="shared" ref="V8:V27" si="10">U8/5*100</f>
        <v>60</v>
      </c>
      <c r="W8" s="18">
        <v>9</v>
      </c>
      <c r="X8" s="17">
        <f t="shared" ref="X8:X27" si="11">W8/15*100</f>
        <v>60</v>
      </c>
      <c r="Y8" s="18">
        <v>8</v>
      </c>
      <c r="Z8" s="17">
        <f t="shared" ref="Z8:Z27" si="12">Y8/11*100</f>
        <v>72.727272727272734</v>
      </c>
      <c r="AA8" s="18">
        <f t="shared" ref="AA8:AA27" si="13">SUM(W8,Y8)</f>
        <v>17</v>
      </c>
      <c r="AB8" s="19">
        <f t="shared" ref="AB8:AB27" si="14">AA8/26*100</f>
        <v>65.384615384615387</v>
      </c>
      <c r="AC8" s="30">
        <f t="shared" ref="AC8:AC27" si="15">C8+O8+AA8</f>
        <v>49</v>
      </c>
      <c r="AD8" s="19">
        <f t="shared" ref="AD8:AD27" si="16">AC8/82*100</f>
        <v>59.756097560975604</v>
      </c>
    </row>
    <row r="9" spans="1:30" x14ac:dyDescent="0.2">
      <c r="A9" s="122"/>
      <c r="B9" s="5" t="s">
        <v>30</v>
      </c>
      <c r="C9" s="20">
        <v>5</v>
      </c>
      <c r="D9" s="24">
        <f t="shared" si="0"/>
        <v>41.666666666666671</v>
      </c>
      <c r="E9" s="20">
        <v>8</v>
      </c>
      <c r="F9" s="21">
        <f t="shared" si="1"/>
        <v>42.105263157894733</v>
      </c>
      <c r="G9" s="22">
        <v>3</v>
      </c>
      <c r="H9" s="21">
        <f t="shared" si="2"/>
        <v>14.285714285714285</v>
      </c>
      <c r="I9" s="22">
        <v>1</v>
      </c>
      <c r="J9" s="21">
        <f t="shared" si="3"/>
        <v>25</v>
      </c>
      <c r="K9" s="22">
        <v>5</v>
      </c>
      <c r="L9" s="21">
        <f t="shared" si="4"/>
        <v>20</v>
      </c>
      <c r="M9" s="22">
        <v>7</v>
      </c>
      <c r="N9" s="21">
        <f t="shared" si="5"/>
        <v>36.84210526315789</v>
      </c>
      <c r="O9" s="22">
        <f t="shared" si="6"/>
        <v>12</v>
      </c>
      <c r="P9" s="24">
        <f t="shared" si="7"/>
        <v>27.27272727272727</v>
      </c>
      <c r="Q9" s="20">
        <v>0</v>
      </c>
      <c r="R9" s="21">
        <f t="shared" si="8"/>
        <v>0</v>
      </c>
      <c r="S9" s="22">
        <v>2</v>
      </c>
      <c r="T9" s="21">
        <f t="shared" si="9"/>
        <v>16.666666666666664</v>
      </c>
      <c r="U9" s="22">
        <v>0</v>
      </c>
      <c r="V9" s="21">
        <f t="shared" si="10"/>
        <v>0</v>
      </c>
      <c r="W9" s="22">
        <v>2</v>
      </c>
      <c r="X9" s="21">
        <f t="shared" si="11"/>
        <v>13.333333333333334</v>
      </c>
      <c r="Y9" s="22">
        <v>0</v>
      </c>
      <c r="Z9" s="21">
        <f t="shared" si="12"/>
        <v>0</v>
      </c>
      <c r="AA9" s="22">
        <f t="shared" si="13"/>
        <v>2</v>
      </c>
      <c r="AB9" s="24">
        <f t="shared" si="14"/>
        <v>7.6923076923076925</v>
      </c>
      <c r="AC9" s="31">
        <f t="shared" si="15"/>
        <v>19</v>
      </c>
      <c r="AD9" s="24">
        <f t="shared" si="16"/>
        <v>23.170731707317074</v>
      </c>
    </row>
    <row r="10" spans="1:30" x14ac:dyDescent="0.2">
      <c r="A10" s="122"/>
      <c r="B10" s="5" t="s">
        <v>31</v>
      </c>
      <c r="C10" s="20">
        <v>0</v>
      </c>
      <c r="D10" s="24">
        <f t="shared" si="0"/>
        <v>0</v>
      </c>
      <c r="E10" s="20">
        <v>0</v>
      </c>
      <c r="F10" s="21">
        <f t="shared" si="1"/>
        <v>0</v>
      </c>
      <c r="G10" s="22">
        <v>0</v>
      </c>
      <c r="H10" s="21">
        <f t="shared" si="2"/>
        <v>0</v>
      </c>
      <c r="I10" s="22">
        <v>0</v>
      </c>
      <c r="J10" s="21">
        <f t="shared" si="3"/>
        <v>0</v>
      </c>
      <c r="K10" s="22">
        <v>0</v>
      </c>
      <c r="L10" s="21">
        <f t="shared" si="4"/>
        <v>0</v>
      </c>
      <c r="M10" s="22">
        <v>0</v>
      </c>
      <c r="N10" s="21">
        <f t="shared" si="5"/>
        <v>0</v>
      </c>
      <c r="O10" s="22">
        <f t="shared" si="6"/>
        <v>0</v>
      </c>
      <c r="P10" s="24">
        <f t="shared" si="7"/>
        <v>0</v>
      </c>
      <c r="Q10" s="20">
        <v>0</v>
      </c>
      <c r="R10" s="21">
        <f t="shared" si="8"/>
        <v>0</v>
      </c>
      <c r="S10" s="22">
        <v>1</v>
      </c>
      <c r="T10" s="21">
        <f t="shared" si="9"/>
        <v>8.3333333333333321</v>
      </c>
      <c r="U10" s="22">
        <v>0</v>
      </c>
      <c r="V10" s="21">
        <f t="shared" si="10"/>
        <v>0</v>
      </c>
      <c r="W10" s="22">
        <v>1</v>
      </c>
      <c r="X10" s="21">
        <f t="shared" si="11"/>
        <v>6.666666666666667</v>
      </c>
      <c r="Y10" s="22">
        <v>0</v>
      </c>
      <c r="Z10" s="21">
        <f t="shared" si="12"/>
        <v>0</v>
      </c>
      <c r="AA10" s="22">
        <f t="shared" si="13"/>
        <v>1</v>
      </c>
      <c r="AB10" s="24">
        <f t="shared" si="14"/>
        <v>3.8461538461538463</v>
      </c>
      <c r="AC10" s="31">
        <f t="shared" si="15"/>
        <v>1</v>
      </c>
      <c r="AD10" s="24">
        <f t="shared" si="16"/>
        <v>1.2195121951219512</v>
      </c>
    </row>
    <row r="11" spans="1:30" x14ac:dyDescent="0.2">
      <c r="A11" s="122"/>
      <c r="B11" s="5" t="s">
        <v>32</v>
      </c>
      <c r="C11" s="20">
        <v>1</v>
      </c>
      <c r="D11" s="24">
        <f t="shared" si="0"/>
        <v>8.3333333333333321</v>
      </c>
      <c r="E11" s="20">
        <v>2</v>
      </c>
      <c r="F11" s="21">
        <f t="shared" si="1"/>
        <v>10.526315789473683</v>
      </c>
      <c r="G11" s="22">
        <v>2</v>
      </c>
      <c r="H11" s="21">
        <f t="shared" si="2"/>
        <v>9.5238095238095237</v>
      </c>
      <c r="I11" s="22">
        <v>1</v>
      </c>
      <c r="J11" s="21">
        <f t="shared" si="3"/>
        <v>25</v>
      </c>
      <c r="K11" s="22">
        <v>3</v>
      </c>
      <c r="L11" s="21">
        <f t="shared" si="4"/>
        <v>12</v>
      </c>
      <c r="M11" s="22">
        <v>2</v>
      </c>
      <c r="N11" s="21">
        <f t="shared" si="5"/>
        <v>10.526315789473683</v>
      </c>
      <c r="O11" s="22">
        <f t="shared" si="6"/>
        <v>5</v>
      </c>
      <c r="P11" s="24">
        <f t="shared" si="7"/>
        <v>11.363636363636363</v>
      </c>
      <c r="Q11" s="20">
        <v>2</v>
      </c>
      <c r="R11" s="21">
        <f t="shared" si="8"/>
        <v>22.222222222222221</v>
      </c>
      <c r="S11" s="22">
        <v>2</v>
      </c>
      <c r="T11" s="21">
        <f t="shared" si="9"/>
        <v>16.666666666666664</v>
      </c>
      <c r="U11" s="22">
        <v>2</v>
      </c>
      <c r="V11" s="21">
        <f t="shared" si="10"/>
        <v>40</v>
      </c>
      <c r="W11" s="22">
        <v>3</v>
      </c>
      <c r="X11" s="21">
        <f t="shared" si="11"/>
        <v>20</v>
      </c>
      <c r="Y11" s="22">
        <v>3</v>
      </c>
      <c r="Z11" s="21">
        <f t="shared" si="12"/>
        <v>27.27272727272727</v>
      </c>
      <c r="AA11" s="22">
        <f t="shared" si="13"/>
        <v>6</v>
      </c>
      <c r="AB11" s="24">
        <f t="shared" si="14"/>
        <v>23.076923076923077</v>
      </c>
      <c r="AC11" s="31">
        <f t="shared" si="15"/>
        <v>12</v>
      </c>
      <c r="AD11" s="24">
        <f t="shared" si="16"/>
        <v>14.634146341463413</v>
      </c>
    </row>
    <row r="12" spans="1:30" ht="17" thickBot="1" x14ac:dyDescent="0.25">
      <c r="A12" s="123"/>
      <c r="B12" s="25" t="s">
        <v>33</v>
      </c>
      <c r="C12" s="26">
        <v>0</v>
      </c>
      <c r="D12" s="29">
        <f t="shared" si="0"/>
        <v>0</v>
      </c>
      <c r="E12" s="26">
        <v>0</v>
      </c>
      <c r="F12" s="27">
        <f t="shared" si="1"/>
        <v>0</v>
      </c>
      <c r="G12" s="28">
        <v>1</v>
      </c>
      <c r="H12" s="27">
        <f t="shared" si="2"/>
        <v>4.7619047619047619</v>
      </c>
      <c r="I12" s="28">
        <v>0</v>
      </c>
      <c r="J12" s="27">
        <f t="shared" si="3"/>
        <v>0</v>
      </c>
      <c r="K12" s="28">
        <v>0</v>
      </c>
      <c r="L12" s="27">
        <f t="shared" si="4"/>
        <v>0</v>
      </c>
      <c r="M12" s="28">
        <v>1</v>
      </c>
      <c r="N12" s="27">
        <f t="shared" si="5"/>
        <v>5.2631578947368416</v>
      </c>
      <c r="O12" s="28">
        <f t="shared" si="6"/>
        <v>1</v>
      </c>
      <c r="P12" s="29">
        <f t="shared" si="7"/>
        <v>2.2727272727272729</v>
      </c>
      <c r="Q12" s="26">
        <v>0</v>
      </c>
      <c r="R12" s="27">
        <f t="shared" si="8"/>
        <v>0</v>
      </c>
      <c r="S12" s="28">
        <v>0</v>
      </c>
      <c r="T12" s="27">
        <f t="shared" si="9"/>
        <v>0</v>
      </c>
      <c r="U12" s="28">
        <v>0</v>
      </c>
      <c r="V12" s="27">
        <f t="shared" si="10"/>
        <v>0</v>
      </c>
      <c r="W12" s="28">
        <v>0</v>
      </c>
      <c r="X12" s="27">
        <f t="shared" si="11"/>
        <v>0</v>
      </c>
      <c r="Y12" s="28">
        <v>0</v>
      </c>
      <c r="Z12" s="27">
        <f t="shared" si="12"/>
        <v>0</v>
      </c>
      <c r="AA12" s="28">
        <f t="shared" si="13"/>
        <v>0</v>
      </c>
      <c r="AB12" s="29">
        <f t="shared" si="14"/>
        <v>0</v>
      </c>
      <c r="AC12" s="32">
        <f t="shared" si="15"/>
        <v>1</v>
      </c>
      <c r="AD12" s="29">
        <f t="shared" si="16"/>
        <v>1.2195121951219512</v>
      </c>
    </row>
    <row r="13" spans="1:30" x14ac:dyDescent="0.2">
      <c r="A13" s="121" t="s">
        <v>34</v>
      </c>
      <c r="B13" s="15" t="s">
        <v>35</v>
      </c>
      <c r="C13" s="16">
        <v>1</v>
      </c>
      <c r="D13" s="19">
        <f t="shared" si="0"/>
        <v>8.3333333333333321</v>
      </c>
      <c r="E13" s="16">
        <v>1</v>
      </c>
      <c r="F13" s="17">
        <f t="shared" si="1"/>
        <v>5.2631578947368416</v>
      </c>
      <c r="G13" s="18">
        <v>1</v>
      </c>
      <c r="H13" s="17">
        <f t="shared" si="2"/>
        <v>4.7619047619047619</v>
      </c>
      <c r="I13" s="18">
        <v>0</v>
      </c>
      <c r="J13" s="17">
        <f t="shared" si="3"/>
        <v>0</v>
      </c>
      <c r="K13" s="18">
        <v>2</v>
      </c>
      <c r="L13" s="17">
        <f t="shared" si="4"/>
        <v>8</v>
      </c>
      <c r="M13" s="18">
        <v>0</v>
      </c>
      <c r="N13" s="17">
        <f t="shared" si="5"/>
        <v>0</v>
      </c>
      <c r="O13" s="18">
        <f t="shared" si="6"/>
        <v>2</v>
      </c>
      <c r="P13" s="19">
        <f t="shared" si="7"/>
        <v>4.5454545454545459</v>
      </c>
      <c r="Q13" s="16">
        <v>0</v>
      </c>
      <c r="R13" s="17">
        <f t="shared" si="8"/>
        <v>0</v>
      </c>
      <c r="S13" s="18">
        <v>0</v>
      </c>
      <c r="T13" s="17">
        <f t="shared" si="9"/>
        <v>0</v>
      </c>
      <c r="U13" s="18">
        <v>0</v>
      </c>
      <c r="V13" s="17">
        <f t="shared" si="10"/>
        <v>0</v>
      </c>
      <c r="W13" s="18">
        <v>0</v>
      </c>
      <c r="X13" s="17">
        <f t="shared" si="11"/>
        <v>0</v>
      </c>
      <c r="Y13" s="18">
        <v>0</v>
      </c>
      <c r="Z13" s="17">
        <f t="shared" si="12"/>
        <v>0</v>
      </c>
      <c r="AA13" s="18">
        <f t="shared" si="13"/>
        <v>0</v>
      </c>
      <c r="AB13" s="19">
        <f t="shared" si="14"/>
        <v>0</v>
      </c>
      <c r="AC13" s="30">
        <f t="shared" si="15"/>
        <v>3</v>
      </c>
      <c r="AD13" s="19">
        <f t="shared" si="16"/>
        <v>3.6585365853658534</v>
      </c>
    </row>
    <row r="14" spans="1:30" ht="17" thickBot="1" x14ac:dyDescent="0.25">
      <c r="A14" s="123"/>
      <c r="B14" s="25" t="s">
        <v>36</v>
      </c>
      <c r="C14" s="26">
        <v>11</v>
      </c>
      <c r="D14" s="29">
        <f t="shared" si="0"/>
        <v>91.666666666666657</v>
      </c>
      <c r="E14" s="26">
        <v>18</v>
      </c>
      <c r="F14" s="27">
        <f t="shared" si="1"/>
        <v>94.73684210526315</v>
      </c>
      <c r="G14" s="28">
        <v>20</v>
      </c>
      <c r="H14" s="27">
        <f t="shared" si="2"/>
        <v>95.238095238095227</v>
      </c>
      <c r="I14" s="28">
        <v>4</v>
      </c>
      <c r="J14" s="27">
        <f t="shared" si="3"/>
        <v>100</v>
      </c>
      <c r="K14" s="28">
        <v>23</v>
      </c>
      <c r="L14" s="27">
        <f t="shared" si="4"/>
        <v>92</v>
      </c>
      <c r="M14" s="28">
        <v>19</v>
      </c>
      <c r="N14" s="27">
        <f t="shared" si="5"/>
        <v>100</v>
      </c>
      <c r="O14" s="28">
        <f t="shared" si="6"/>
        <v>42</v>
      </c>
      <c r="P14" s="29">
        <f t="shared" si="7"/>
        <v>95.454545454545453</v>
      </c>
      <c r="Q14" s="26">
        <v>9</v>
      </c>
      <c r="R14" s="27">
        <f t="shared" si="8"/>
        <v>100</v>
      </c>
      <c r="S14" s="28">
        <v>12</v>
      </c>
      <c r="T14" s="27">
        <f t="shared" si="9"/>
        <v>100</v>
      </c>
      <c r="U14" s="28">
        <v>5</v>
      </c>
      <c r="V14" s="27">
        <f t="shared" si="10"/>
        <v>100</v>
      </c>
      <c r="W14" s="28">
        <v>15</v>
      </c>
      <c r="X14" s="27">
        <f t="shared" si="11"/>
        <v>100</v>
      </c>
      <c r="Y14" s="28">
        <v>11</v>
      </c>
      <c r="Z14" s="27">
        <f t="shared" si="12"/>
        <v>100</v>
      </c>
      <c r="AA14" s="28">
        <f t="shared" si="13"/>
        <v>26</v>
      </c>
      <c r="AB14" s="29">
        <f t="shared" si="14"/>
        <v>100</v>
      </c>
      <c r="AC14" s="32">
        <f t="shared" si="15"/>
        <v>79</v>
      </c>
      <c r="AD14" s="29">
        <f t="shared" si="16"/>
        <v>96.341463414634148</v>
      </c>
    </row>
    <row r="15" spans="1:30" x14ac:dyDescent="0.2">
      <c r="A15" s="124" t="s">
        <v>37</v>
      </c>
      <c r="B15" s="15" t="s">
        <v>38</v>
      </c>
      <c r="C15" s="16">
        <v>10</v>
      </c>
      <c r="D15" s="19">
        <f t="shared" si="0"/>
        <v>83.333333333333343</v>
      </c>
      <c r="E15" s="16">
        <v>17</v>
      </c>
      <c r="F15" s="17">
        <f t="shared" si="1"/>
        <v>89.473684210526315</v>
      </c>
      <c r="G15" s="18">
        <v>21</v>
      </c>
      <c r="H15" s="17">
        <f t="shared" si="2"/>
        <v>100</v>
      </c>
      <c r="I15" s="18">
        <v>4</v>
      </c>
      <c r="J15" s="17">
        <f t="shared" si="3"/>
        <v>100</v>
      </c>
      <c r="K15" s="18">
        <v>24</v>
      </c>
      <c r="L15" s="17">
        <f t="shared" si="4"/>
        <v>96</v>
      </c>
      <c r="M15" s="18">
        <v>18</v>
      </c>
      <c r="N15" s="17">
        <f t="shared" si="5"/>
        <v>94.73684210526315</v>
      </c>
      <c r="O15" s="18">
        <f t="shared" si="6"/>
        <v>42</v>
      </c>
      <c r="P15" s="19">
        <f t="shared" si="7"/>
        <v>95.454545454545453</v>
      </c>
      <c r="Q15" s="16">
        <v>9</v>
      </c>
      <c r="R15" s="17">
        <f t="shared" si="8"/>
        <v>100</v>
      </c>
      <c r="S15" s="18">
        <v>11</v>
      </c>
      <c r="T15" s="17">
        <f t="shared" si="9"/>
        <v>91.666666666666657</v>
      </c>
      <c r="U15" s="18">
        <v>5</v>
      </c>
      <c r="V15" s="17">
        <f t="shared" si="10"/>
        <v>100</v>
      </c>
      <c r="W15" s="18">
        <v>14</v>
      </c>
      <c r="X15" s="17">
        <f t="shared" si="11"/>
        <v>93.333333333333329</v>
      </c>
      <c r="Y15" s="18">
        <v>11</v>
      </c>
      <c r="Z15" s="17">
        <f t="shared" si="12"/>
        <v>100</v>
      </c>
      <c r="AA15" s="18">
        <f t="shared" si="13"/>
        <v>25</v>
      </c>
      <c r="AB15" s="19">
        <f t="shared" si="14"/>
        <v>96.15384615384616</v>
      </c>
      <c r="AC15" s="30">
        <f t="shared" si="15"/>
        <v>77</v>
      </c>
      <c r="AD15" s="19">
        <f t="shared" si="16"/>
        <v>93.902439024390233</v>
      </c>
    </row>
    <row r="16" spans="1:30" x14ac:dyDescent="0.2">
      <c r="A16" s="125"/>
      <c r="B16" s="5" t="s">
        <v>39</v>
      </c>
      <c r="C16" s="20">
        <v>2</v>
      </c>
      <c r="D16" s="24">
        <f t="shared" si="0"/>
        <v>16.666666666666664</v>
      </c>
      <c r="E16" s="20">
        <v>1</v>
      </c>
      <c r="F16" s="21">
        <f t="shared" si="1"/>
        <v>5.2631578947368416</v>
      </c>
      <c r="G16" s="22">
        <v>0</v>
      </c>
      <c r="H16" s="21">
        <f t="shared" si="2"/>
        <v>0</v>
      </c>
      <c r="I16" s="22">
        <v>0</v>
      </c>
      <c r="J16" s="21">
        <f t="shared" si="3"/>
        <v>0</v>
      </c>
      <c r="K16" s="22">
        <v>1</v>
      </c>
      <c r="L16" s="21">
        <f t="shared" si="4"/>
        <v>4</v>
      </c>
      <c r="M16" s="22">
        <v>0</v>
      </c>
      <c r="N16" s="21">
        <f t="shared" si="5"/>
        <v>0</v>
      </c>
      <c r="O16" s="22">
        <f t="shared" si="6"/>
        <v>1</v>
      </c>
      <c r="P16" s="24">
        <f t="shared" si="7"/>
        <v>2.2727272727272729</v>
      </c>
      <c r="Q16" s="20">
        <v>0</v>
      </c>
      <c r="R16" s="21">
        <f t="shared" si="8"/>
        <v>0</v>
      </c>
      <c r="S16" s="22">
        <v>1</v>
      </c>
      <c r="T16" s="21">
        <f t="shared" si="9"/>
        <v>8.3333333333333321</v>
      </c>
      <c r="U16" s="22">
        <v>0</v>
      </c>
      <c r="V16" s="21">
        <f t="shared" si="10"/>
        <v>0</v>
      </c>
      <c r="W16" s="22">
        <v>1</v>
      </c>
      <c r="X16" s="21">
        <f t="shared" si="11"/>
        <v>6.666666666666667</v>
      </c>
      <c r="Y16" s="22">
        <v>0</v>
      </c>
      <c r="Z16" s="21">
        <f t="shared" si="12"/>
        <v>0</v>
      </c>
      <c r="AA16" s="22">
        <f t="shared" si="13"/>
        <v>1</v>
      </c>
      <c r="AB16" s="24">
        <f t="shared" si="14"/>
        <v>3.8461538461538463</v>
      </c>
      <c r="AC16" s="31">
        <f t="shared" si="15"/>
        <v>4</v>
      </c>
      <c r="AD16" s="24">
        <f t="shared" si="16"/>
        <v>4.8780487804878048</v>
      </c>
    </row>
    <row r="17" spans="1:30" ht="17" thickBot="1" x14ac:dyDescent="0.25">
      <c r="A17" s="126"/>
      <c r="B17" s="25" t="s">
        <v>40</v>
      </c>
      <c r="C17" s="26">
        <v>0</v>
      </c>
      <c r="D17" s="29">
        <f t="shared" si="0"/>
        <v>0</v>
      </c>
      <c r="E17" s="26">
        <v>1</v>
      </c>
      <c r="F17" s="27">
        <f t="shared" si="1"/>
        <v>5.2631578947368416</v>
      </c>
      <c r="G17" s="28">
        <v>0</v>
      </c>
      <c r="H17" s="27">
        <f t="shared" si="2"/>
        <v>0</v>
      </c>
      <c r="I17" s="28">
        <v>0</v>
      </c>
      <c r="J17" s="27">
        <f t="shared" si="3"/>
        <v>0</v>
      </c>
      <c r="K17" s="28">
        <v>0</v>
      </c>
      <c r="L17" s="27">
        <f t="shared" si="4"/>
        <v>0</v>
      </c>
      <c r="M17" s="28">
        <v>1</v>
      </c>
      <c r="N17" s="27">
        <f t="shared" si="5"/>
        <v>5.2631578947368416</v>
      </c>
      <c r="O17" s="28">
        <f t="shared" si="6"/>
        <v>1</v>
      </c>
      <c r="P17" s="29">
        <f t="shared" si="7"/>
        <v>2.2727272727272729</v>
      </c>
      <c r="Q17" s="26">
        <v>0</v>
      </c>
      <c r="R17" s="27">
        <f t="shared" si="8"/>
        <v>0</v>
      </c>
      <c r="S17" s="28">
        <v>0</v>
      </c>
      <c r="T17" s="27">
        <f t="shared" si="9"/>
        <v>0</v>
      </c>
      <c r="U17" s="28">
        <v>0</v>
      </c>
      <c r="V17" s="27">
        <f t="shared" si="10"/>
        <v>0</v>
      </c>
      <c r="W17" s="28">
        <v>0</v>
      </c>
      <c r="X17" s="27">
        <f t="shared" si="11"/>
        <v>0</v>
      </c>
      <c r="Y17" s="28">
        <v>0</v>
      </c>
      <c r="Z17" s="27">
        <f t="shared" si="12"/>
        <v>0</v>
      </c>
      <c r="AA17" s="28">
        <f t="shared" si="13"/>
        <v>0</v>
      </c>
      <c r="AB17" s="29">
        <f t="shared" si="14"/>
        <v>0</v>
      </c>
      <c r="AC17" s="32">
        <f t="shared" si="15"/>
        <v>1</v>
      </c>
      <c r="AD17" s="29">
        <f t="shared" si="16"/>
        <v>1.2195121951219512</v>
      </c>
    </row>
    <row r="18" spans="1:30" x14ac:dyDescent="0.2">
      <c r="A18" s="124" t="s">
        <v>41</v>
      </c>
      <c r="B18" s="15" t="s">
        <v>42</v>
      </c>
      <c r="C18" s="16">
        <v>2</v>
      </c>
      <c r="D18" s="19">
        <f t="shared" si="0"/>
        <v>16.666666666666664</v>
      </c>
      <c r="E18" s="16">
        <v>2</v>
      </c>
      <c r="F18" s="17">
        <f t="shared" si="1"/>
        <v>10.526315789473683</v>
      </c>
      <c r="G18" s="18">
        <v>4</v>
      </c>
      <c r="H18" s="17">
        <f t="shared" si="2"/>
        <v>19.047619047619047</v>
      </c>
      <c r="I18" s="18">
        <v>1</v>
      </c>
      <c r="J18" s="17">
        <f t="shared" si="3"/>
        <v>25</v>
      </c>
      <c r="K18" s="18">
        <v>5</v>
      </c>
      <c r="L18" s="17">
        <f t="shared" si="4"/>
        <v>20</v>
      </c>
      <c r="M18" s="18">
        <v>2</v>
      </c>
      <c r="N18" s="17">
        <f t="shared" si="5"/>
        <v>10.526315789473683</v>
      </c>
      <c r="O18" s="18">
        <f t="shared" si="6"/>
        <v>7</v>
      </c>
      <c r="P18" s="19">
        <f t="shared" si="7"/>
        <v>15.909090909090908</v>
      </c>
      <c r="Q18" s="16">
        <v>2</v>
      </c>
      <c r="R18" s="17">
        <f t="shared" si="8"/>
        <v>22.222222222222221</v>
      </c>
      <c r="S18" s="18">
        <v>3</v>
      </c>
      <c r="T18" s="17">
        <f t="shared" si="9"/>
        <v>25</v>
      </c>
      <c r="U18" s="18">
        <v>1</v>
      </c>
      <c r="V18" s="17">
        <f t="shared" si="10"/>
        <v>20</v>
      </c>
      <c r="W18" s="18">
        <v>3</v>
      </c>
      <c r="X18" s="17">
        <f t="shared" si="11"/>
        <v>20</v>
      </c>
      <c r="Y18" s="18">
        <v>3</v>
      </c>
      <c r="Z18" s="17">
        <f t="shared" si="12"/>
        <v>27.27272727272727</v>
      </c>
      <c r="AA18" s="18">
        <f t="shared" si="13"/>
        <v>6</v>
      </c>
      <c r="AB18" s="19">
        <f t="shared" si="14"/>
        <v>23.076923076923077</v>
      </c>
      <c r="AC18" s="30">
        <f t="shared" si="15"/>
        <v>15</v>
      </c>
      <c r="AD18" s="19">
        <f t="shared" si="16"/>
        <v>18.292682926829269</v>
      </c>
    </row>
    <row r="19" spans="1:30" x14ac:dyDescent="0.2">
      <c r="A19" s="125"/>
      <c r="B19" s="5" t="s">
        <v>43</v>
      </c>
      <c r="C19" s="20">
        <v>2</v>
      </c>
      <c r="D19" s="24">
        <f t="shared" si="0"/>
        <v>16.666666666666664</v>
      </c>
      <c r="E19" s="20">
        <v>7</v>
      </c>
      <c r="F19" s="21">
        <f t="shared" si="1"/>
        <v>36.84210526315789</v>
      </c>
      <c r="G19" s="22">
        <v>7</v>
      </c>
      <c r="H19" s="21">
        <f t="shared" si="2"/>
        <v>33.333333333333329</v>
      </c>
      <c r="I19" s="22">
        <v>2</v>
      </c>
      <c r="J19" s="21">
        <f t="shared" si="3"/>
        <v>50</v>
      </c>
      <c r="K19" s="22">
        <v>9</v>
      </c>
      <c r="L19" s="21">
        <f t="shared" si="4"/>
        <v>36</v>
      </c>
      <c r="M19" s="22">
        <v>7</v>
      </c>
      <c r="N19" s="21">
        <f t="shared" si="5"/>
        <v>36.84210526315789</v>
      </c>
      <c r="O19" s="22">
        <f t="shared" si="6"/>
        <v>16</v>
      </c>
      <c r="P19" s="24">
        <f t="shared" si="7"/>
        <v>36.363636363636367</v>
      </c>
      <c r="Q19" s="20">
        <v>4</v>
      </c>
      <c r="R19" s="21">
        <f t="shared" si="8"/>
        <v>44.444444444444443</v>
      </c>
      <c r="S19" s="22">
        <v>7</v>
      </c>
      <c r="T19" s="21">
        <f t="shared" si="9"/>
        <v>58.333333333333336</v>
      </c>
      <c r="U19" s="22">
        <v>1</v>
      </c>
      <c r="V19" s="21">
        <f t="shared" si="10"/>
        <v>20</v>
      </c>
      <c r="W19" s="22">
        <v>10</v>
      </c>
      <c r="X19" s="21">
        <f t="shared" si="11"/>
        <v>66.666666666666657</v>
      </c>
      <c r="Y19" s="22">
        <v>2</v>
      </c>
      <c r="Z19" s="21">
        <f t="shared" si="12"/>
        <v>18.181818181818183</v>
      </c>
      <c r="AA19" s="22">
        <f t="shared" si="13"/>
        <v>12</v>
      </c>
      <c r="AB19" s="24">
        <f t="shared" si="14"/>
        <v>46.153846153846153</v>
      </c>
      <c r="AC19" s="31">
        <f t="shared" si="15"/>
        <v>30</v>
      </c>
      <c r="AD19" s="24">
        <f t="shared" si="16"/>
        <v>36.585365853658537</v>
      </c>
    </row>
    <row r="20" spans="1:30" x14ac:dyDescent="0.2">
      <c r="A20" s="125"/>
      <c r="B20" s="5" t="s">
        <v>44</v>
      </c>
      <c r="C20" s="20">
        <v>1</v>
      </c>
      <c r="D20" s="24">
        <f t="shared" si="0"/>
        <v>8.3333333333333321</v>
      </c>
      <c r="E20" s="20">
        <v>1</v>
      </c>
      <c r="F20" s="21">
        <f t="shared" si="1"/>
        <v>5.2631578947368416</v>
      </c>
      <c r="G20" s="22">
        <v>2</v>
      </c>
      <c r="H20" s="21">
        <f t="shared" si="2"/>
        <v>9.5238095238095237</v>
      </c>
      <c r="I20" s="22">
        <v>0</v>
      </c>
      <c r="J20" s="21">
        <f t="shared" si="3"/>
        <v>0</v>
      </c>
      <c r="K20" s="22">
        <v>3</v>
      </c>
      <c r="L20" s="21">
        <f t="shared" si="4"/>
        <v>12</v>
      </c>
      <c r="M20" s="22">
        <v>0</v>
      </c>
      <c r="N20" s="21">
        <f t="shared" si="5"/>
        <v>0</v>
      </c>
      <c r="O20" s="22">
        <f t="shared" si="6"/>
        <v>3</v>
      </c>
      <c r="P20" s="24">
        <f t="shared" si="7"/>
        <v>6.8181818181818175</v>
      </c>
      <c r="Q20" s="20">
        <v>0</v>
      </c>
      <c r="R20" s="21">
        <f t="shared" si="8"/>
        <v>0</v>
      </c>
      <c r="S20" s="22">
        <v>1</v>
      </c>
      <c r="T20" s="21">
        <f t="shared" si="9"/>
        <v>8.3333333333333321</v>
      </c>
      <c r="U20" s="22">
        <v>3</v>
      </c>
      <c r="V20" s="21">
        <f t="shared" si="10"/>
        <v>60</v>
      </c>
      <c r="W20" s="22">
        <v>1</v>
      </c>
      <c r="X20" s="21">
        <f t="shared" si="11"/>
        <v>6.666666666666667</v>
      </c>
      <c r="Y20" s="22">
        <v>3</v>
      </c>
      <c r="Z20" s="21">
        <f t="shared" si="12"/>
        <v>27.27272727272727</v>
      </c>
      <c r="AA20" s="22">
        <f t="shared" si="13"/>
        <v>4</v>
      </c>
      <c r="AB20" s="24">
        <f t="shared" si="14"/>
        <v>15.384615384615385</v>
      </c>
      <c r="AC20" s="31">
        <f t="shared" si="15"/>
        <v>8</v>
      </c>
      <c r="AD20" s="24">
        <f t="shared" si="16"/>
        <v>9.7560975609756095</v>
      </c>
    </row>
    <row r="21" spans="1:30" x14ac:dyDescent="0.2">
      <c r="A21" s="125"/>
      <c r="B21" s="5" t="s">
        <v>45</v>
      </c>
      <c r="C21" s="20">
        <v>6</v>
      </c>
      <c r="D21" s="24">
        <f t="shared" si="0"/>
        <v>50</v>
      </c>
      <c r="E21" s="20">
        <v>5</v>
      </c>
      <c r="F21" s="21">
        <f t="shared" si="1"/>
        <v>26.315789473684209</v>
      </c>
      <c r="G21" s="22">
        <v>7</v>
      </c>
      <c r="H21" s="21">
        <f t="shared" si="2"/>
        <v>33.333333333333329</v>
      </c>
      <c r="I21" s="22">
        <v>1</v>
      </c>
      <c r="J21" s="21">
        <f t="shared" si="3"/>
        <v>25</v>
      </c>
      <c r="K21" s="22">
        <v>5</v>
      </c>
      <c r="L21" s="21">
        <f t="shared" si="4"/>
        <v>20</v>
      </c>
      <c r="M21" s="22">
        <v>8</v>
      </c>
      <c r="N21" s="21">
        <f t="shared" si="5"/>
        <v>42.105263157894733</v>
      </c>
      <c r="O21" s="22">
        <f t="shared" si="6"/>
        <v>13</v>
      </c>
      <c r="P21" s="24">
        <f t="shared" si="7"/>
        <v>29.545454545454547</v>
      </c>
      <c r="Q21" s="20">
        <v>3</v>
      </c>
      <c r="R21" s="21">
        <f t="shared" si="8"/>
        <v>33.333333333333329</v>
      </c>
      <c r="S21" s="22">
        <v>1</v>
      </c>
      <c r="T21" s="21">
        <f t="shared" si="9"/>
        <v>8.3333333333333321</v>
      </c>
      <c r="U21" s="22">
        <v>0</v>
      </c>
      <c r="V21" s="21">
        <f t="shared" si="10"/>
        <v>0</v>
      </c>
      <c r="W21" s="22">
        <v>1</v>
      </c>
      <c r="X21" s="21">
        <f t="shared" si="11"/>
        <v>6.666666666666667</v>
      </c>
      <c r="Y21" s="22">
        <v>3</v>
      </c>
      <c r="Z21" s="21">
        <f t="shared" si="12"/>
        <v>27.27272727272727</v>
      </c>
      <c r="AA21" s="22">
        <f t="shared" si="13"/>
        <v>4</v>
      </c>
      <c r="AB21" s="24">
        <f t="shared" si="14"/>
        <v>15.384615384615385</v>
      </c>
      <c r="AC21" s="31">
        <f t="shared" si="15"/>
        <v>23</v>
      </c>
      <c r="AD21" s="24">
        <f t="shared" si="16"/>
        <v>28.04878048780488</v>
      </c>
    </row>
    <row r="22" spans="1:30" x14ac:dyDescent="0.2">
      <c r="A22" s="125"/>
      <c r="B22" s="5" t="s">
        <v>46</v>
      </c>
      <c r="C22" s="20">
        <v>0</v>
      </c>
      <c r="D22" s="24">
        <f t="shared" si="0"/>
        <v>0</v>
      </c>
      <c r="E22" s="20">
        <v>3</v>
      </c>
      <c r="F22" s="21">
        <f t="shared" si="1"/>
        <v>15.789473684210526</v>
      </c>
      <c r="G22" s="22">
        <v>1</v>
      </c>
      <c r="H22" s="21">
        <f t="shared" si="2"/>
        <v>4.7619047619047619</v>
      </c>
      <c r="I22" s="22">
        <v>0</v>
      </c>
      <c r="J22" s="21">
        <f t="shared" si="3"/>
        <v>0</v>
      </c>
      <c r="K22" s="22">
        <v>2</v>
      </c>
      <c r="L22" s="21">
        <f t="shared" si="4"/>
        <v>8</v>
      </c>
      <c r="M22" s="22">
        <v>2</v>
      </c>
      <c r="N22" s="21">
        <f t="shared" si="5"/>
        <v>10.526315789473683</v>
      </c>
      <c r="O22" s="22">
        <f t="shared" si="6"/>
        <v>4</v>
      </c>
      <c r="P22" s="24">
        <f t="shared" si="7"/>
        <v>9.0909090909090917</v>
      </c>
      <c r="Q22" s="20">
        <v>0</v>
      </c>
      <c r="R22" s="21">
        <f t="shared" si="8"/>
        <v>0</v>
      </c>
      <c r="S22" s="22">
        <v>0</v>
      </c>
      <c r="T22" s="21">
        <f t="shared" si="9"/>
        <v>0</v>
      </c>
      <c r="U22" s="22">
        <v>0</v>
      </c>
      <c r="V22" s="21">
        <f t="shared" si="10"/>
        <v>0</v>
      </c>
      <c r="W22" s="22">
        <v>0</v>
      </c>
      <c r="X22" s="21">
        <f t="shared" si="11"/>
        <v>0</v>
      </c>
      <c r="Y22" s="22">
        <v>0</v>
      </c>
      <c r="Z22" s="21">
        <f t="shared" si="12"/>
        <v>0</v>
      </c>
      <c r="AA22" s="22">
        <f t="shared" si="13"/>
        <v>0</v>
      </c>
      <c r="AB22" s="24">
        <f t="shared" si="14"/>
        <v>0</v>
      </c>
      <c r="AC22" s="31">
        <f t="shared" si="15"/>
        <v>4</v>
      </c>
      <c r="AD22" s="24">
        <f t="shared" si="16"/>
        <v>4.8780487804878048</v>
      </c>
    </row>
    <row r="23" spans="1:30" ht="17" thickBot="1" x14ac:dyDescent="0.25">
      <c r="A23" s="126"/>
      <c r="B23" s="25" t="s">
        <v>47</v>
      </c>
      <c r="C23" s="26">
        <v>1</v>
      </c>
      <c r="D23" s="29">
        <f t="shared" si="0"/>
        <v>8.3333333333333321</v>
      </c>
      <c r="E23" s="26">
        <v>1</v>
      </c>
      <c r="F23" s="27">
        <f t="shared" si="1"/>
        <v>5.2631578947368416</v>
      </c>
      <c r="G23" s="28">
        <v>0</v>
      </c>
      <c r="H23" s="27">
        <f t="shared" si="2"/>
        <v>0</v>
      </c>
      <c r="I23" s="28">
        <v>0</v>
      </c>
      <c r="J23" s="27">
        <f t="shared" si="3"/>
        <v>0</v>
      </c>
      <c r="K23" s="28">
        <v>1</v>
      </c>
      <c r="L23" s="27">
        <f t="shared" si="4"/>
        <v>4</v>
      </c>
      <c r="M23" s="28">
        <v>0</v>
      </c>
      <c r="N23" s="27">
        <f t="shared" si="5"/>
        <v>0</v>
      </c>
      <c r="O23" s="28">
        <f t="shared" si="6"/>
        <v>1</v>
      </c>
      <c r="P23" s="29">
        <f t="shared" si="7"/>
        <v>2.2727272727272729</v>
      </c>
      <c r="Q23" s="26">
        <v>0</v>
      </c>
      <c r="R23" s="27">
        <f t="shared" si="8"/>
        <v>0</v>
      </c>
      <c r="S23" s="28">
        <v>0</v>
      </c>
      <c r="T23" s="27">
        <f t="shared" si="9"/>
        <v>0</v>
      </c>
      <c r="U23" s="28">
        <v>0</v>
      </c>
      <c r="V23" s="27">
        <f t="shared" si="10"/>
        <v>0</v>
      </c>
      <c r="W23" s="28">
        <v>0</v>
      </c>
      <c r="X23" s="27">
        <f t="shared" si="11"/>
        <v>0</v>
      </c>
      <c r="Y23" s="28">
        <v>0</v>
      </c>
      <c r="Z23" s="27">
        <f t="shared" si="12"/>
        <v>0</v>
      </c>
      <c r="AA23" s="28">
        <f t="shared" si="13"/>
        <v>0</v>
      </c>
      <c r="AB23" s="29">
        <f t="shared" si="14"/>
        <v>0</v>
      </c>
      <c r="AC23" s="32">
        <f t="shared" si="15"/>
        <v>2</v>
      </c>
      <c r="AD23" s="29">
        <f t="shared" si="16"/>
        <v>2.4390243902439024</v>
      </c>
    </row>
    <row r="24" spans="1:30" x14ac:dyDescent="0.2">
      <c r="A24" s="121" t="s">
        <v>48</v>
      </c>
      <c r="B24" s="15" t="s">
        <v>49</v>
      </c>
      <c r="C24" s="16">
        <v>4</v>
      </c>
      <c r="D24" s="19">
        <f t="shared" si="0"/>
        <v>33.333333333333329</v>
      </c>
      <c r="E24" s="16">
        <v>9</v>
      </c>
      <c r="F24" s="17">
        <f t="shared" si="1"/>
        <v>47.368421052631575</v>
      </c>
      <c r="G24" s="18">
        <v>3</v>
      </c>
      <c r="H24" s="17">
        <f t="shared" si="2"/>
        <v>14.285714285714285</v>
      </c>
      <c r="I24" s="18">
        <v>0</v>
      </c>
      <c r="J24" s="17">
        <f t="shared" si="3"/>
        <v>0</v>
      </c>
      <c r="K24" s="18">
        <v>6</v>
      </c>
      <c r="L24" s="17">
        <f t="shared" si="4"/>
        <v>24</v>
      </c>
      <c r="M24" s="18">
        <v>6</v>
      </c>
      <c r="N24" s="17">
        <f t="shared" si="5"/>
        <v>31.578947368421051</v>
      </c>
      <c r="O24" s="18">
        <f t="shared" si="6"/>
        <v>12</v>
      </c>
      <c r="P24" s="19">
        <f t="shared" si="7"/>
        <v>27.27272727272727</v>
      </c>
      <c r="Q24" s="16">
        <v>2</v>
      </c>
      <c r="R24" s="17">
        <f t="shared" si="8"/>
        <v>22.222222222222221</v>
      </c>
      <c r="S24" s="18">
        <v>1</v>
      </c>
      <c r="T24" s="17">
        <f t="shared" si="9"/>
        <v>8.3333333333333321</v>
      </c>
      <c r="U24" s="18">
        <v>1</v>
      </c>
      <c r="V24" s="17">
        <f t="shared" si="10"/>
        <v>20</v>
      </c>
      <c r="W24" s="18">
        <v>2</v>
      </c>
      <c r="X24" s="17">
        <f t="shared" si="11"/>
        <v>13.333333333333334</v>
      </c>
      <c r="Y24" s="18">
        <v>2</v>
      </c>
      <c r="Z24" s="17">
        <f t="shared" si="12"/>
        <v>18.181818181818183</v>
      </c>
      <c r="AA24" s="18">
        <f t="shared" si="13"/>
        <v>4</v>
      </c>
      <c r="AB24" s="19">
        <f t="shared" si="14"/>
        <v>15.384615384615385</v>
      </c>
      <c r="AC24" s="30">
        <f t="shared" si="15"/>
        <v>20</v>
      </c>
      <c r="AD24" s="19">
        <f t="shared" si="16"/>
        <v>24.390243902439025</v>
      </c>
    </row>
    <row r="25" spans="1:30" x14ac:dyDescent="0.2">
      <c r="A25" s="122"/>
      <c r="B25" s="5" t="s">
        <v>50</v>
      </c>
      <c r="C25" s="20">
        <v>5</v>
      </c>
      <c r="D25" s="24">
        <f t="shared" si="0"/>
        <v>41.666666666666671</v>
      </c>
      <c r="E25" s="20">
        <v>7</v>
      </c>
      <c r="F25" s="21">
        <f t="shared" si="1"/>
        <v>36.84210526315789</v>
      </c>
      <c r="G25" s="22">
        <v>14</v>
      </c>
      <c r="H25" s="21">
        <f t="shared" si="2"/>
        <v>66.666666666666657</v>
      </c>
      <c r="I25" s="22">
        <v>0</v>
      </c>
      <c r="J25" s="21">
        <f t="shared" si="3"/>
        <v>0</v>
      </c>
      <c r="K25" s="22">
        <v>15</v>
      </c>
      <c r="L25" s="21">
        <f t="shared" si="4"/>
        <v>60</v>
      </c>
      <c r="M25" s="22">
        <v>6</v>
      </c>
      <c r="N25" s="21">
        <f t="shared" si="5"/>
        <v>31.578947368421051</v>
      </c>
      <c r="O25" s="22">
        <f t="shared" si="6"/>
        <v>21</v>
      </c>
      <c r="P25" s="24">
        <f t="shared" si="7"/>
        <v>47.727272727272727</v>
      </c>
      <c r="Q25" s="20">
        <v>6</v>
      </c>
      <c r="R25" s="21">
        <f t="shared" si="8"/>
        <v>66.666666666666657</v>
      </c>
      <c r="S25" s="22">
        <v>9</v>
      </c>
      <c r="T25" s="21">
        <f t="shared" si="9"/>
        <v>75</v>
      </c>
      <c r="U25" s="22">
        <v>3</v>
      </c>
      <c r="V25" s="21">
        <f t="shared" si="10"/>
        <v>60</v>
      </c>
      <c r="W25" s="22">
        <v>11</v>
      </c>
      <c r="X25" s="21">
        <f t="shared" si="11"/>
        <v>73.333333333333329</v>
      </c>
      <c r="Y25" s="22">
        <v>7</v>
      </c>
      <c r="Z25" s="21">
        <f t="shared" si="12"/>
        <v>63.636363636363633</v>
      </c>
      <c r="AA25" s="22">
        <f t="shared" si="13"/>
        <v>18</v>
      </c>
      <c r="AB25" s="24">
        <f t="shared" si="14"/>
        <v>69.230769230769226</v>
      </c>
      <c r="AC25" s="31">
        <f t="shared" si="15"/>
        <v>44</v>
      </c>
      <c r="AD25" s="24">
        <f t="shared" si="16"/>
        <v>53.658536585365859</v>
      </c>
    </row>
    <row r="26" spans="1:30" x14ac:dyDescent="0.2">
      <c r="A26" s="122"/>
      <c r="B26" s="5" t="s">
        <v>33</v>
      </c>
      <c r="C26" s="20">
        <v>0</v>
      </c>
      <c r="D26" s="24">
        <f t="shared" si="0"/>
        <v>0</v>
      </c>
      <c r="E26" s="20">
        <v>1</v>
      </c>
      <c r="F26" s="21">
        <f t="shared" si="1"/>
        <v>5.2631578947368416</v>
      </c>
      <c r="G26" s="22">
        <v>2</v>
      </c>
      <c r="H26" s="21">
        <f t="shared" si="2"/>
        <v>9.5238095238095237</v>
      </c>
      <c r="I26" s="22">
        <v>0</v>
      </c>
      <c r="J26" s="21">
        <f t="shared" si="3"/>
        <v>0</v>
      </c>
      <c r="K26" s="22">
        <v>1</v>
      </c>
      <c r="L26" s="21">
        <f t="shared" si="4"/>
        <v>4</v>
      </c>
      <c r="M26" s="22">
        <v>2</v>
      </c>
      <c r="N26" s="21">
        <f t="shared" si="5"/>
        <v>10.526315789473683</v>
      </c>
      <c r="O26" s="22">
        <f t="shared" si="6"/>
        <v>3</v>
      </c>
      <c r="P26" s="24">
        <f t="shared" si="7"/>
        <v>6.8181818181818175</v>
      </c>
      <c r="Q26" s="20">
        <v>0</v>
      </c>
      <c r="R26" s="21">
        <f t="shared" si="8"/>
        <v>0</v>
      </c>
      <c r="S26" s="22">
        <v>0</v>
      </c>
      <c r="T26" s="21">
        <f t="shared" si="9"/>
        <v>0</v>
      </c>
      <c r="U26" s="22">
        <v>0</v>
      </c>
      <c r="V26" s="21">
        <f t="shared" si="10"/>
        <v>0</v>
      </c>
      <c r="W26" s="22">
        <v>0</v>
      </c>
      <c r="X26" s="21">
        <f t="shared" si="11"/>
        <v>0</v>
      </c>
      <c r="Y26" s="22">
        <v>0</v>
      </c>
      <c r="Z26" s="21">
        <f t="shared" si="12"/>
        <v>0</v>
      </c>
      <c r="AA26" s="22">
        <f t="shared" si="13"/>
        <v>0</v>
      </c>
      <c r="AB26" s="24">
        <f t="shared" si="14"/>
        <v>0</v>
      </c>
      <c r="AC26" s="31">
        <f t="shared" si="15"/>
        <v>3</v>
      </c>
      <c r="AD26" s="24">
        <f t="shared" si="16"/>
        <v>3.6585365853658534</v>
      </c>
    </row>
    <row r="27" spans="1:30" ht="17" thickBot="1" x14ac:dyDescent="0.25">
      <c r="A27" s="123"/>
      <c r="B27" s="25" t="s">
        <v>51</v>
      </c>
      <c r="C27" s="26">
        <v>3</v>
      </c>
      <c r="D27" s="29">
        <f t="shared" si="0"/>
        <v>25</v>
      </c>
      <c r="E27" s="26">
        <v>2</v>
      </c>
      <c r="F27" s="27">
        <f t="shared" si="1"/>
        <v>10.526315789473683</v>
      </c>
      <c r="G27" s="28">
        <v>2</v>
      </c>
      <c r="H27" s="27">
        <f t="shared" si="2"/>
        <v>9.5238095238095237</v>
      </c>
      <c r="I27" s="28">
        <v>4</v>
      </c>
      <c r="J27" s="27">
        <f t="shared" si="3"/>
        <v>100</v>
      </c>
      <c r="K27" s="28">
        <v>3</v>
      </c>
      <c r="L27" s="27">
        <f t="shared" si="4"/>
        <v>12</v>
      </c>
      <c r="M27" s="28">
        <v>5</v>
      </c>
      <c r="N27" s="27">
        <f t="shared" si="5"/>
        <v>26.315789473684209</v>
      </c>
      <c r="O27" s="28">
        <f t="shared" si="6"/>
        <v>8</v>
      </c>
      <c r="P27" s="29">
        <f t="shared" si="7"/>
        <v>18.181818181818183</v>
      </c>
      <c r="Q27" s="26">
        <v>1</v>
      </c>
      <c r="R27" s="27">
        <f t="shared" si="8"/>
        <v>11.111111111111111</v>
      </c>
      <c r="S27" s="28">
        <v>2</v>
      </c>
      <c r="T27" s="27">
        <f t="shared" si="9"/>
        <v>16.666666666666664</v>
      </c>
      <c r="U27" s="28">
        <v>1</v>
      </c>
      <c r="V27" s="27">
        <f t="shared" si="10"/>
        <v>20</v>
      </c>
      <c r="W27" s="28">
        <v>2</v>
      </c>
      <c r="X27" s="27">
        <f t="shared" si="11"/>
        <v>13.333333333333334</v>
      </c>
      <c r="Y27" s="28">
        <v>2</v>
      </c>
      <c r="Z27" s="27">
        <f t="shared" si="12"/>
        <v>18.181818181818183</v>
      </c>
      <c r="AA27" s="28">
        <f t="shared" si="13"/>
        <v>4</v>
      </c>
      <c r="AB27" s="29">
        <f t="shared" si="14"/>
        <v>15.384615384615385</v>
      </c>
      <c r="AC27" s="32">
        <f t="shared" si="15"/>
        <v>15</v>
      </c>
      <c r="AD27" s="29">
        <f t="shared" si="16"/>
        <v>18.292682926829269</v>
      </c>
    </row>
  </sheetData>
  <mergeCells count="21">
    <mergeCell ref="A24:A27"/>
    <mergeCell ref="A18:A23"/>
    <mergeCell ref="A15:A17"/>
    <mergeCell ref="A13:A14"/>
    <mergeCell ref="A8:A12"/>
    <mergeCell ref="C4:D5"/>
    <mergeCell ref="E4:P4"/>
    <mergeCell ref="Q4:AB4"/>
    <mergeCell ref="E5:F5"/>
    <mergeCell ref="G5:H5"/>
    <mergeCell ref="I5:J5"/>
    <mergeCell ref="K5:L5"/>
    <mergeCell ref="M5:N5"/>
    <mergeCell ref="AC4:AD5"/>
    <mergeCell ref="W5:X5"/>
    <mergeCell ref="Y5:Z5"/>
    <mergeCell ref="AA5:AB5"/>
    <mergeCell ref="O5:P5"/>
    <mergeCell ref="Q5:R5"/>
    <mergeCell ref="S5:T5"/>
    <mergeCell ref="U5:V5"/>
  </mergeCells>
  <pageMargins left="0.7" right="0.7" top="0.75" bottom="0.75" header="0.3" footer="0.3"/>
  <pageSetup scale="4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5DFD-7E6F-564B-9CE4-EED150ED9EFC}">
  <dimension ref="A1:AC19"/>
  <sheetViews>
    <sheetView zoomScale="110" zoomScaleNormal="110" workbookViewId="0"/>
  </sheetViews>
  <sheetFormatPr baseColWidth="10" defaultColWidth="10.83203125" defaultRowHeight="16" x14ac:dyDescent="0.2"/>
  <cols>
    <col min="1" max="1" width="62.1640625" style="6" customWidth="1"/>
    <col min="2" max="2" width="4.33203125" style="6" customWidth="1"/>
    <col min="3" max="3" width="6.6640625" style="6" bestFit="1" customWidth="1"/>
    <col min="4" max="4" width="4.33203125" style="6" customWidth="1"/>
    <col min="5" max="5" width="6.6640625" style="6" bestFit="1" customWidth="1"/>
    <col min="6" max="6" width="4.33203125" style="6" customWidth="1"/>
    <col min="7" max="7" width="6.6640625" style="6" bestFit="1" customWidth="1"/>
    <col min="8" max="8" width="4.33203125" style="6" customWidth="1"/>
    <col min="9" max="9" width="7.83203125" style="6" bestFit="1" customWidth="1"/>
    <col min="10" max="10" width="4.33203125" style="6" customWidth="1"/>
    <col min="11" max="11" width="6.6640625" style="6" bestFit="1" customWidth="1"/>
    <col min="12" max="12" width="4.33203125" style="6" customWidth="1"/>
    <col min="13" max="13" width="6.6640625" style="6" bestFit="1" customWidth="1"/>
    <col min="14" max="14" width="4.33203125" style="6" customWidth="1"/>
    <col min="15" max="15" width="6.6640625" style="6" bestFit="1" customWidth="1"/>
    <col min="16" max="16" width="4.33203125" style="6" customWidth="1"/>
    <col min="17" max="17" width="6.6640625" style="6" bestFit="1" customWidth="1"/>
    <col min="18" max="18" width="4.33203125" style="6" customWidth="1"/>
    <col min="19" max="19" width="6.6640625" style="6" bestFit="1" customWidth="1"/>
    <col min="20" max="20" width="4.33203125" style="6" customWidth="1"/>
    <col min="21" max="21" width="6.6640625" style="6" bestFit="1" customWidth="1"/>
    <col min="22" max="22" width="4.33203125" style="6" customWidth="1"/>
    <col min="23" max="23" width="6.6640625" style="6" bestFit="1" customWidth="1"/>
    <col min="24" max="24" width="4.33203125" style="6" customWidth="1"/>
    <col min="25" max="25" width="6.6640625" style="6" bestFit="1" customWidth="1"/>
    <col min="26" max="26" width="4.33203125" style="6" customWidth="1"/>
    <col min="27" max="27" width="6.6640625" style="6" bestFit="1" customWidth="1"/>
    <col min="28" max="28" width="4.33203125" style="6" customWidth="1"/>
    <col min="29" max="29" width="6.6640625" style="6" bestFit="1" customWidth="1"/>
    <col min="30" max="16384" width="10.83203125" style="6"/>
  </cols>
  <sheetData>
    <row r="1" spans="1:29" x14ac:dyDescent="0.2">
      <c r="A1" s="33" t="s">
        <v>52</v>
      </c>
    </row>
    <row r="2" spans="1:29" ht="17" thickBot="1" x14ac:dyDescent="0.25"/>
    <row r="3" spans="1:29" ht="20" customHeight="1" thickBot="1" x14ac:dyDescent="0.25">
      <c r="B3" s="116" t="s">
        <v>1</v>
      </c>
      <c r="C3" s="117"/>
      <c r="D3" s="118" t="s">
        <v>2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P3" s="118" t="s">
        <v>3</v>
      </c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6" t="s">
        <v>4</v>
      </c>
      <c r="AC3" s="117"/>
    </row>
    <row r="4" spans="1:29" s="7" customFormat="1" ht="38" customHeight="1" thickBot="1" x14ac:dyDescent="0.25">
      <c r="B4" s="115"/>
      <c r="C4" s="130"/>
      <c r="D4" s="116" t="s">
        <v>53</v>
      </c>
      <c r="E4" s="128"/>
      <c r="F4" s="129" t="s">
        <v>54</v>
      </c>
      <c r="G4" s="128"/>
      <c r="H4" s="129" t="s">
        <v>7</v>
      </c>
      <c r="I4" s="127"/>
      <c r="J4" s="127" t="s">
        <v>8</v>
      </c>
      <c r="K4" s="128"/>
      <c r="L4" s="129" t="s">
        <v>9</v>
      </c>
      <c r="M4" s="127"/>
      <c r="N4" s="127" t="s">
        <v>10</v>
      </c>
      <c r="O4" s="117"/>
      <c r="P4" s="127" t="s">
        <v>55</v>
      </c>
      <c r="Q4" s="128"/>
      <c r="R4" s="129" t="s">
        <v>56</v>
      </c>
      <c r="S4" s="128"/>
      <c r="T4" s="129" t="s">
        <v>13</v>
      </c>
      <c r="U4" s="127"/>
      <c r="V4" s="127" t="s">
        <v>14</v>
      </c>
      <c r="W4" s="128"/>
      <c r="X4" s="129" t="s">
        <v>57</v>
      </c>
      <c r="Y4" s="127"/>
      <c r="Z4" s="127" t="s">
        <v>58</v>
      </c>
      <c r="AA4" s="127"/>
      <c r="AB4" s="115"/>
      <c r="AC4" s="114"/>
    </row>
    <row r="5" spans="1:29" ht="17" thickBot="1" x14ac:dyDescent="0.25">
      <c r="B5" s="8" t="s">
        <v>17</v>
      </c>
      <c r="C5" s="12" t="s">
        <v>18</v>
      </c>
      <c r="D5" s="11" t="s">
        <v>17</v>
      </c>
      <c r="E5" s="9" t="s">
        <v>18</v>
      </c>
      <c r="F5" s="10" t="s">
        <v>17</v>
      </c>
      <c r="G5" s="9" t="s">
        <v>18</v>
      </c>
      <c r="H5" s="10" t="s">
        <v>17</v>
      </c>
      <c r="I5" s="11" t="s">
        <v>18</v>
      </c>
      <c r="J5" s="11" t="s">
        <v>17</v>
      </c>
      <c r="K5" s="9" t="s">
        <v>18</v>
      </c>
      <c r="L5" s="10" t="s">
        <v>17</v>
      </c>
      <c r="M5" s="11" t="s">
        <v>18</v>
      </c>
      <c r="N5" s="11" t="s">
        <v>17</v>
      </c>
      <c r="O5" s="12" t="s">
        <v>18</v>
      </c>
      <c r="P5" s="11" t="s">
        <v>17</v>
      </c>
      <c r="Q5" s="9" t="s">
        <v>18</v>
      </c>
      <c r="R5" s="10" t="s">
        <v>17</v>
      </c>
      <c r="S5" s="9" t="s">
        <v>18</v>
      </c>
      <c r="T5" s="10" t="s">
        <v>17</v>
      </c>
      <c r="U5" s="11" t="s">
        <v>18</v>
      </c>
      <c r="V5" s="11" t="s">
        <v>17</v>
      </c>
      <c r="W5" s="9" t="s">
        <v>18</v>
      </c>
      <c r="X5" s="10" t="s">
        <v>17</v>
      </c>
      <c r="Y5" s="11" t="s">
        <v>18</v>
      </c>
      <c r="Z5" s="11" t="s">
        <v>17</v>
      </c>
      <c r="AA5" s="11" t="s">
        <v>18</v>
      </c>
      <c r="AB5" s="8" t="s">
        <v>17</v>
      </c>
      <c r="AC5" s="12" t="s">
        <v>18</v>
      </c>
    </row>
    <row r="6" spans="1:29" x14ac:dyDescent="0.2">
      <c r="A6" s="34" t="s">
        <v>59</v>
      </c>
      <c r="B6" s="20" t="s">
        <v>60</v>
      </c>
      <c r="C6" s="35" t="s">
        <v>60</v>
      </c>
      <c r="D6" s="31">
        <v>12</v>
      </c>
      <c r="E6" s="23">
        <f t="shared" ref="E6:E17" si="0">D6/19*100</f>
        <v>63.157894736842103</v>
      </c>
      <c r="F6" s="31">
        <v>12</v>
      </c>
      <c r="G6" s="23">
        <f t="shared" ref="G6:G17" si="1">F6/21*100</f>
        <v>57.142857142857139</v>
      </c>
      <c r="H6" s="31">
        <v>1</v>
      </c>
      <c r="I6" s="23">
        <f t="shared" ref="I6:I17" si="2">H6/4*100</f>
        <v>25</v>
      </c>
      <c r="J6" s="31" t="s">
        <v>60</v>
      </c>
      <c r="K6" s="36" t="s">
        <v>60</v>
      </c>
      <c r="L6" s="31" t="s">
        <v>60</v>
      </c>
      <c r="M6" s="36" t="s">
        <v>60</v>
      </c>
      <c r="N6" s="31" t="s">
        <v>60</v>
      </c>
      <c r="O6" s="35" t="s">
        <v>60</v>
      </c>
      <c r="P6" s="31">
        <v>5</v>
      </c>
      <c r="Q6" s="23">
        <f t="shared" ref="Q6:Q17" si="3">P6/9*100</f>
        <v>55.555555555555557</v>
      </c>
      <c r="R6" s="31">
        <v>9</v>
      </c>
      <c r="S6" s="23">
        <f t="shared" ref="S6:S17" si="4">R6/12*100</f>
        <v>75</v>
      </c>
      <c r="T6" s="31">
        <v>1</v>
      </c>
      <c r="U6" s="23">
        <f t="shared" ref="U6:U17" si="5">T6/5*100</f>
        <v>20</v>
      </c>
      <c r="V6" s="31" t="s">
        <v>60</v>
      </c>
      <c r="W6" s="36" t="s">
        <v>60</v>
      </c>
      <c r="X6" s="31" t="s">
        <v>60</v>
      </c>
      <c r="Y6" s="36" t="s">
        <v>60</v>
      </c>
      <c r="Z6" s="31" t="s">
        <v>60</v>
      </c>
      <c r="AA6" s="36" t="s">
        <v>60</v>
      </c>
      <c r="AB6" s="20" t="s">
        <v>60</v>
      </c>
      <c r="AC6" s="35" t="s">
        <v>60</v>
      </c>
    </row>
    <row r="7" spans="1:29" x14ac:dyDescent="0.2">
      <c r="A7" s="37" t="s">
        <v>61</v>
      </c>
      <c r="B7" s="20">
        <v>5</v>
      </c>
      <c r="C7" s="24">
        <f t="shared" ref="C7:C17" si="6">B7/12*100</f>
        <v>41.666666666666671</v>
      </c>
      <c r="D7" s="31">
        <v>13</v>
      </c>
      <c r="E7" s="21">
        <f t="shared" si="0"/>
        <v>68.421052631578945</v>
      </c>
      <c r="F7" s="22">
        <v>9</v>
      </c>
      <c r="G7" s="21">
        <f t="shared" si="1"/>
        <v>42.857142857142854</v>
      </c>
      <c r="H7" s="22">
        <v>3</v>
      </c>
      <c r="I7" s="23">
        <f t="shared" si="2"/>
        <v>75</v>
      </c>
      <c r="J7" s="31">
        <v>15</v>
      </c>
      <c r="K7" s="21">
        <f t="shared" ref="K7:K17" si="7">J7/25*100</f>
        <v>60</v>
      </c>
      <c r="L7" s="22">
        <v>10</v>
      </c>
      <c r="M7" s="23">
        <f t="shared" ref="M7:M17" si="8">L7/19*100</f>
        <v>52.631578947368418</v>
      </c>
      <c r="N7" s="31">
        <f t="shared" ref="N7:N17" si="9">SUM(J7,L7)</f>
        <v>25</v>
      </c>
      <c r="O7" s="24">
        <f t="shared" ref="O7:O17" si="10">N7/44*100</f>
        <v>56.81818181818182</v>
      </c>
      <c r="P7" s="31">
        <v>6</v>
      </c>
      <c r="Q7" s="21">
        <f t="shared" si="3"/>
        <v>66.666666666666657</v>
      </c>
      <c r="R7" s="22">
        <v>6</v>
      </c>
      <c r="S7" s="21">
        <f t="shared" si="4"/>
        <v>50</v>
      </c>
      <c r="T7" s="22">
        <v>3</v>
      </c>
      <c r="U7" s="23">
        <f t="shared" si="5"/>
        <v>60</v>
      </c>
      <c r="V7" s="31">
        <v>10</v>
      </c>
      <c r="W7" s="21">
        <f t="shared" ref="W7:W17" si="11">V7/15*100</f>
        <v>66.666666666666657</v>
      </c>
      <c r="X7" s="22">
        <v>5</v>
      </c>
      <c r="Y7" s="23">
        <f t="shared" ref="Y7:Y17" si="12">X7/11*100</f>
        <v>45.454545454545453</v>
      </c>
      <c r="Z7" s="31">
        <f t="shared" ref="Z7:Z17" si="13">SUM(V7,X7)</f>
        <v>15</v>
      </c>
      <c r="AA7" s="23">
        <f t="shared" ref="AA7:AA17" si="14">Z7/26*100</f>
        <v>57.692307692307686</v>
      </c>
      <c r="AB7" s="20">
        <f t="shared" ref="AB7:AB17" si="15">B7+N7+Z7</f>
        <v>45</v>
      </c>
      <c r="AC7" s="24">
        <f t="shared" ref="AC7:AC17" si="16">AB7/82*100</f>
        <v>54.878048780487809</v>
      </c>
    </row>
    <row r="8" spans="1:29" x14ac:dyDescent="0.2">
      <c r="A8" s="37" t="s">
        <v>62</v>
      </c>
      <c r="B8" s="20">
        <v>0</v>
      </c>
      <c r="C8" s="24">
        <f t="shared" si="6"/>
        <v>0</v>
      </c>
      <c r="D8" s="31">
        <v>1</v>
      </c>
      <c r="E8" s="21">
        <f t="shared" si="0"/>
        <v>5.2631578947368416</v>
      </c>
      <c r="F8" s="22">
        <v>1</v>
      </c>
      <c r="G8" s="21">
        <f t="shared" si="1"/>
        <v>4.7619047619047619</v>
      </c>
      <c r="H8" s="22">
        <v>0</v>
      </c>
      <c r="I8" s="23">
        <f t="shared" si="2"/>
        <v>0</v>
      </c>
      <c r="J8" s="31">
        <v>1</v>
      </c>
      <c r="K8" s="21">
        <f t="shared" si="7"/>
        <v>4</v>
      </c>
      <c r="L8" s="22">
        <v>1</v>
      </c>
      <c r="M8" s="23">
        <f t="shared" si="8"/>
        <v>5.2631578947368416</v>
      </c>
      <c r="N8" s="31">
        <f t="shared" si="9"/>
        <v>2</v>
      </c>
      <c r="O8" s="24">
        <f t="shared" si="10"/>
        <v>4.5454545454545459</v>
      </c>
      <c r="P8" s="31">
        <v>0</v>
      </c>
      <c r="Q8" s="21">
        <f t="shared" si="3"/>
        <v>0</v>
      </c>
      <c r="R8" s="22">
        <v>2</v>
      </c>
      <c r="S8" s="21">
        <f t="shared" si="4"/>
        <v>16.666666666666664</v>
      </c>
      <c r="T8" s="22">
        <v>2</v>
      </c>
      <c r="U8" s="23">
        <f t="shared" si="5"/>
        <v>40</v>
      </c>
      <c r="V8" s="31">
        <v>3</v>
      </c>
      <c r="W8" s="21">
        <f t="shared" si="11"/>
        <v>20</v>
      </c>
      <c r="X8" s="22">
        <v>1</v>
      </c>
      <c r="Y8" s="23">
        <f t="shared" si="12"/>
        <v>9.0909090909090917</v>
      </c>
      <c r="Z8" s="31">
        <f t="shared" si="13"/>
        <v>4</v>
      </c>
      <c r="AA8" s="23">
        <f t="shared" si="14"/>
        <v>15.384615384615385</v>
      </c>
      <c r="AB8" s="20">
        <f t="shared" si="15"/>
        <v>6</v>
      </c>
      <c r="AC8" s="24">
        <f t="shared" si="16"/>
        <v>7.3170731707317067</v>
      </c>
    </row>
    <row r="9" spans="1:29" x14ac:dyDescent="0.2">
      <c r="A9" s="37" t="s">
        <v>63</v>
      </c>
      <c r="B9" s="20">
        <v>1</v>
      </c>
      <c r="C9" s="24">
        <f t="shared" si="6"/>
        <v>8.3333333333333321</v>
      </c>
      <c r="D9" s="31">
        <v>4</v>
      </c>
      <c r="E9" s="21">
        <f t="shared" si="0"/>
        <v>21.052631578947366</v>
      </c>
      <c r="F9" s="22">
        <v>5</v>
      </c>
      <c r="G9" s="21">
        <f t="shared" si="1"/>
        <v>23.809523809523807</v>
      </c>
      <c r="H9" s="22">
        <v>1</v>
      </c>
      <c r="I9" s="23">
        <f t="shared" si="2"/>
        <v>25</v>
      </c>
      <c r="J9" s="31">
        <v>6</v>
      </c>
      <c r="K9" s="21">
        <f t="shared" si="7"/>
        <v>24</v>
      </c>
      <c r="L9" s="22">
        <v>4</v>
      </c>
      <c r="M9" s="23">
        <f t="shared" si="8"/>
        <v>21.052631578947366</v>
      </c>
      <c r="N9" s="31">
        <f t="shared" si="9"/>
        <v>10</v>
      </c>
      <c r="O9" s="24">
        <f t="shared" si="10"/>
        <v>22.727272727272727</v>
      </c>
      <c r="P9" s="31">
        <v>4</v>
      </c>
      <c r="Q9" s="21">
        <f t="shared" si="3"/>
        <v>44.444444444444443</v>
      </c>
      <c r="R9" s="22">
        <v>3</v>
      </c>
      <c r="S9" s="21">
        <f t="shared" si="4"/>
        <v>25</v>
      </c>
      <c r="T9" s="22">
        <v>2</v>
      </c>
      <c r="U9" s="23">
        <f t="shared" si="5"/>
        <v>40</v>
      </c>
      <c r="V9" s="31">
        <v>6</v>
      </c>
      <c r="W9" s="21">
        <f t="shared" si="11"/>
        <v>40</v>
      </c>
      <c r="X9" s="22">
        <v>3</v>
      </c>
      <c r="Y9" s="23">
        <f t="shared" si="12"/>
        <v>27.27272727272727</v>
      </c>
      <c r="Z9" s="31">
        <f t="shared" si="13"/>
        <v>9</v>
      </c>
      <c r="AA9" s="23">
        <f t="shared" si="14"/>
        <v>34.615384615384613</v>
      </c>
      <c r="AB9" s="20">
        <f t="shared" si="15"/>
        <v>20</v>
      </c>
      <c r="AC9" s="24">
        <f t="shared" si="16"/>
        <v>24.390243902439025</v>
      </c>
    </row>
    <row r="10" spans="1:29" x14ac:dyDescent="0.2">
      <c r="A10" s="37" t="s">
        <v>64</v>
      </c>
      <c r="B10" s="20">
        <v>0</v>
      </c>
      <c r="C10" s="24">
        <f t="shared" si="6"/>
        <v>0</v>
      </c>
      <c r="D10" s="31">
        <v>0</v>
      </c>
      <c r="E10" s="21">
        <f t="shared" si="0"/>
        <v>0</v>
      </c>
      <c r="F10" s="22">
        <v>1</v>
      </c>
      <c r="G10" s="21">
        <f t="shared" si="1"/>
        <v>4.7619047619047619</v>
      </c>
      <c r="H10" s="22">
        <v>0</v>
      </c>
      <c r="I10" s="23">
        <f t="shared" si="2"/>
        <v>0</v>
      </c>
      <c r="J10" s="31">
        <v>0</v>
      </c>
      <c r="K10" s="21">
        <f t="shared" si="7"/>
        <v>0</v>
      </c>
      <c r="L10" s="22">
        <v>1</v>
      </c>
      <c r="M10" s="23">
        <f t="shared" si="8"/>
        <v>5.2631578947368416</v>
      </c>
      <c r="N10" s="31">
        <f t="shared" si="9"/>
        <v>1</v>
      </c>
      <c r="O10" s="24">
        <f t="shared" si="10"/>
        <v>2.2727272727272729</v>
      </c>
      <c r="P10" s="31">
        <v>1</v>
      </c>
      <c r="Q10" s="21">
        <f t="shared" si="3"/>
        <v>11.111111111111111</v>
      </c>
      <c r="R10" s="22">
        <v>3</v>
      </c>
      <c r="S10" s="21">
        <f t="shared" si="4"/>
        <v>25</v>
      </c>
      <c r="T10" s="22">
        <v>1</v>
      </c>
      <c r="U10" s="23">
        <f t="shared" si="5"/>
        <v>20</v>
      </c>
      <c r="V10" s="31">
        <v>2</v>
      </c>
      <c r="W10" s="21">
        <f t="shared" si="11"/>
        <v>13.333333333333334</v>
      </c>
      <c r="X10" s="22">
        <v>3</v>
      </c>
      <c r="Y10" s="23">
        <f t="shared" si="12"/>
        <v>27.27272727272727</v>
      </c>
      <c r="Z10" s="31">
        <f t="shared" si="13"/>
        <v>5</v>
      </c>
      <c r="AA10" s="23">
        <f t="shared" si="14"/>
        <v>19.230769230769234</v>
      </c>
      <c r="AB10" s="20">
        <f t="shared" si="15"/>
        <v>6</v>
      </c>
      <c r="AC10" s="24">
        <f t="shared" si="16"/>
        <v>7.3170731707317067</v>
      </c>
    </row>
    <row r="11" spans="1:29" x14ac:dyDescent="0.2">
      <c r="A11" s="37" t="s">
        <v>65</v>
      </c>
      <c r="B11" s="20">
        <v>0</v>
      </c>
      <c r="C11" s="24">
        <f t="shared" si="6"/>
        <v>0</v>
      </c>
      <c r="D11" s="31">
        <v>0</v>
      </c>
      <c r="E11" s="21">
        <f t="shared" si="0"/>
        <v>0</v>
      </c>
      <c r="F11" s="22">
        <v>4</v>
      </c>
      <c r="G11" s="21">
        <f t="shared" si="1"/>
        <v>19.047619047619047</v>
      </c>
      <c r="H11" s="22">
        <v>0</v>
      </c>
      <c r="I11" s="23">
        <f t="shared" si="2"/>
        <v>0</v>
      </c>
      <c r="J11" s="31">
        <v>2</v>
      </c>
      <c r="K11" s="21">
        <f t="shared" si="7"/>
        <v>8</v>
      </c>
      <c r="L11" s="22">
        <v>2</v>
      </c>
      <c r="M11" s="23">
        <f t="shared" si="8"/>
        <v>10.526315789473683</v>
      </c>
      <c r="N11" s="31">
        <f t="shared" si="9"/>
        <v>4</v>
      </c>
      <c r="O11" s="24">
        <f t="shared" si="10"/>
        <v>9.0909090909090917</v>
      </c>
      <c r="P11" s="31">
        <v>0</v>
      </c>
      <c r="Q11" s="21">
        <f t="shared" si="3"/>
        <v>0</v>
      </c>
      <c r="R11" s="22">
        <v>1</v>
      </c>
      <c r="S11" s="21">
        <f t="shared" si="4"/>
        <v>8.3333333333333321</v>
      </c>
      <c r="T11" s="22">
        <v>0</v>
      </c>
      <c r="U11" s="23">
        <f t="shared" si="5"/>
        <v>0</v>
      </c>
      <c r="V11" s="31">
        <v>1</v>
      </c>
      <c r="W11" s="21">
        <f t="shared" si="11"/>
        <v>6.666666666666667</v>
      </c>
      <c r="X11" s="22">
        <v>0</v>
      </c>
      <c r="Y11" s="23">
        <f t="shared" si="12"/>
        <v>0</v>
      </c>
      <c r="Z11" s="31">
        <f t="shared" si="13"/>
        <v>1</v>
      </c>
      <c r="AA11" s="23">
        <f t="shared" si="14"/>
        <v>3.8461538461538463</v>
      </c>
      <c r="AB11" s="20">
        <f t="shared" si="15"/>
        <v>5</v>
      </c>
      <c r="AC11" s="24">
        <f t="shared" si="16"/>
        <v>6.0975609756097562</v>
      </c>
    </row>
    <row r="12" spans="1:29" x14ac:dyDescent="0.2">
      <c r="A12" s="37" t="s">
        <v>66</v>
      </c>
      <c r="B12" s="20">
        <v>1</v>
      </c>
      <c r="C12" s="24">
        <f t="shared" si="6"/>
        <v>8.3333333333333321</v>
      </c>
      <c r="D12" s="31">
        <v>1</v>
      </c>
      <c r="E12" s="21">
        <f t="shared" si="0"/>
        <v>5.2631578947368416</v>
      </c>
      <c r="F12" s="22">
        <v>3</v>
      </c>
      <c r="G12" s="21">
        <f t="shared" si="1"/>
        <v>14.285714285714285</v>
      </c>
      <c r="H12" s="22">
        <v>1</v>
      </c>
      <c r="I12" s="23">
        <f t="shared" si="2"/>
        <v>25</v>
      </c>
      <c r="J12" s="31">
        <v>1</v>
      </c>
      <c r="K12" s="21">
        <f t="shared" si="7"/>
        <v>4</v>
      </c>
      <c r="L12" s="22">
        <v>4</v>
      </c>
      <c r="M12" s="23">
        <f t="shared" si="8"/>
        <v>21.052631578947366</v>
      </c>
      <c r="N12" s="31">
        <f t="shared" si="9"/>
        <v>5</v>
      </c>
      <c r="O12" s="24">
        <f t="shared" si="10"/>
        <v>11.363636363636363</v>
      </c>
      <c r="P12" s="31">
        <v>0</v>
      </c>
      <c r="Q12" s="21">
        <f t="shared" si="3"/>
        <v>0</v>
      </c>
      <c r="R12" s="22">
        <v>0</v>
      </c>
      <c r="S12" s="21">
        <f t="shared" si="4"/>
        <v>0</v>
      </c>
      <c r="T12" s="22">
        <v>0</v>
      </c>
      <c r="U12" s="23">
        <f t="shared" si="5"/>
        <v>0</v>
      </c>
      <c r="V12" s="31">
        <v>0</v>
      </c>
      <c r="W12" s="21">
        <f t="shared" si="11"/>
        <v>0</v>
      </c>
      <c r="X12" s="22">
        <v>0</v>
      </c>
      <c r="Y12" s="23">
        <f t="shared" si="12"/>
        <v>0</v>
      </c>
      <c r="Z12" s="31">
        <f t="shared" si="13"/>
        <v>0</v>
      </c>
      <c r="AA12" s="23">
        <f t="shared" si="14"/>
        <v>0</v>
      </c>
      <c r="AB12" s="20">
        <f t="shared" si="15"/>
        <v>6</v>
      </c>
      <c r="AC12" s="24">
        <f t="shared" si="16"/>
        <v>7.3170731707317067</v>
      </c>
    </row>
    <row r="13" spans="1:29" x14ac:dyDescent="0.2">
      <c r="A13" s="37" t="s">
        <v>67</v>
      </c>
      <c r="B13" s="20">
        <v>4</v>
      </c>
      <c r="C13" s="24">
        <f t="shared" si="6"/>
        <v>33.333333333333329</v>
      </c>
      <c r="D13" s="31">
        <v>4</v>
      </c>
      <c r="E13" s="21">
        <f t="shared" si="0"/>
        <v>21.052631578947366</v>
      </c>
      <c r="F13" s="22">
        <v>6</v>
      </c>
      <c r="G13" s="21">
        <f t="shared" si="1"/>
        <v>28.571428571428569</v>
      </c>
      <c r="H13" s="22">
        <v>1</v>
      </c>
      <c r="I13" s="23">
        <f t="shared" si="2"/>
        <v>25</v>
      </c>
      <c r="J13" s="31">
        <v>2</v>
      </c>
      <c r="K13" s="21">
        <f t="shared" si="7"/>
        <v>8</v>
      </c>
      <c r="L13" s="22">
        <v>9</v>
      </c>
      <c r="M13" s="23">
        <f t="shared" si="8"/>
        <v>47.368421052631575</v>
      </c>
      <c r="N13" s="31">
        <f t="shared" si="9"/>
        <v>11</v>
      </c>
      <c r="O13" s="24">
        <f t="shared" si="10"/>
        <v>25</v>
      </c>
      <c r="P13" s="31">
        <v>3</v>
      </c>
      <c r="Q13" s="21">
        <f t="shared" si="3"/>
        <v>33.333333333333329</v>
      </c>
      <c r="R13" s="22">
        <v>5</v>
      </c>
      <c r="S13" s="21">
        <f t="shared" si="4"/>
        <v>41.666666666666671</v>
      </c>
      <c r="T13" s="22">
        <v>0</v>
      </c>
      <c r="U13" s="23">
        <f t="shared" si="5"/>
        <v>0</v>
      </c>
      <c r="V13" s="31">
        <v>4</v>
      </c>
      <c r="W13" s="21">
        <f t="shared" si="11"/>
        <v>26.666666666666668</v>
      </c>
      <c r="X13" s="22">
        <v>4</v>
      </c>
      <c r="Y13" s="23">
        <f t="shared" si="12"/>
        <v>36.363636363636367</v>
      </c>
      <c r="Z13" s="31">
        <f t="shared" si="13"/>
        <v>8</v>
      </c>
      <c r="AA13" s="23">
        <f t="shared" si="14"/>
        <v>30.76923076923077</v>
      </c>
      <c r="AB13" s="20">
        <f t="shared" si="15"/>
        <v>23</v>
      </c>
      <c r="AC13" s="24">
        <f t="shared" si="16"/>
        <v>28.04878048780488</v>
      </c>
    </row>
    <row r="14" spans="1:29" x14ac:dyDescent="0.2">
      <c r="A14" s="37" t="s">
        <v>68</v>
      </c>
      <c r="B14" s="20">
        <v>5</v>
      </c>
      <c r="C14" s="24">
        <f t="shared" si="6"/>
        <v>41.666666666666671</v>
      </c>
      <c r="D14" s="31">
        <v>4</v>
      </c>
      <c r="E14" s="21">
        <f t="shared" si="0"/>
        <v>21.052631578947366</v>
      </c>
      <c r="F14" s="22">
        <v>10</v>
      </c>
      <c r="G14" s="21">
        <f t="shared" si="1"/>
        <v>47.619047619047613</v>
      </c>
      <c r="H14" s="22">
        <v>1</v>
      </c>
      <c r="I14" s="23">
        <f t="shared" si="2"/>
        <v>25</v>
      </c>
      <c r="J14" s="31">
        <v>7</v>
      </c>
      <c r="K14" s="21">
        <f t="shared" si="7"/>
        <v>28.000000000000004</v>
      </c>
      <c r="L14" s="22">
        <v>8</v>
      </c>
      <c r="M14" s="23">
        <f t="shared" si="8"/>
        <v>42.105263157894733</v>
      </c>
      <c r="N14" s="31">
        <f t="shared" si="9"/>
        <v>15</v>
      </c>
      <c r="O14" s="24">
        <f t="shared" si="10"/>
        <v>34.090909090909086</v>
      </c>
      <c r="P14" s="31">
        <v>3</v>
      </c>
      <c r="Q14" s="21">
        <f t="shared" si="3"/>
        <v>33.333333333333329</v>
      </c>
      <c r="R14" s="22">
        <v>10</v>
      </c>
      <c r="S14" s="21">
        <f t="shared" si="4"/>
        <v>83.333333333333343</v>
      </c>
      <c r="T14" s="22">
        <v>0</v>
      </c>
      <c r="U14" s="23">
        <f t="shared" si="5"/>
        <v>0</v>
      </c>
      <c r="V14" s="31">
        <v>9</v>
      </c>
      <c r="W14" s="21">
        <f t="shared" si="11"/>
        <v>60</v>
      </c>
      <c r="X14" s="22">
        <v>4</v>
      </c>
      <c r="Y14" s="23">
        <f t="shared" si="12"/>
        <v>36.363636363636367</v>
      </c>
      <c r="Z14" s="31">
        <f t="shared" si="13"/>
        <v>13</v>
      </c>
      <c r="AA14" s="23">
        <f t="shared" si="14"/>
        <v>50</v>
      </c>
      <c r="AB14" s="20">
        <f t="shared" si="15"/>
        <v>33</v>
      </c>
      <c r="AC14" s="24">
        <f t="shared" si="16"/>
        <v>40.243902439024396</v>
      </c>
    </row>
    <row r="15" spans="1:29" x14ac:dyDescent="0.2">
      <c r="A15" s="37" t="s">
        <v>69</v>
      </c>
      <c r="B15" s="20">
        <v>2</v>
      </c>
      <c r="C15" s="24">
        <f t="shared" si="6"/>
        <v>16.666666666666664</v>
      </c>
      <c r="D15" s="31">
        <v>3</v>
      </c>
      <c r="E15" s="21">
        <f t="shared" si="0"/>
        <v>15.789473684210526</v>
      </c>
      <c r="F15" s="22">
        <v>0</v>
      </c>
      <c r="G15" s="21">
        <f t="shared" si="1"/>
        <v>0</v>
      </c>
      <c r="H15" s="22">
        <v>0</v>
      </c>
      <c r="I15" s="23">
        <f t="shared" si="2"/>
        <v>0</v>
      </c>
      <c r="J15" s="31">
        <v>1</v>
      </c>
      <c r="K15" s="21">
        <f t="shared" si="7"/>
        <v>4</v>
      </c>
      <c r="L15" s="22">
        <v>2</v>
      </c>
      <c r="M15" s="23">
        <f t="shared" si="8"/>
        <v>10.526315789473683</v>
      </c>
      <c r="N15" s="31">
        <f t="shared" si="9"/>
        <v>3</v>
      </c>
      <c r="O15" s="24">
        <f t="shared" si="10"/>
        <v>6.8181818181818175</v>
      </c>
      <c r="P15" s="31">
        <v>1</v>
      </c>
      <c r="Q15" s="21">
        <f t="shared" si="3"/>
        <v>11.111111111111111</v>
      </c>
      <c r="R15" s="22">
        <v>0</v>
      </c>
      <c r="S15" s="21">
        <f t="shared" si="4"/>
        <v>0</v>
      </c>
      <c r="T15" s="22">
        <v>1</v>
      </c>
      <c r="U15" s="23">
        <f t="shared" si="5"/>
        <v>20</v>
      </c>
      <c r="V15" s="31">
        <v>1</v>
      </c>
      <c r="W15" s="21">
        <f t="shared" si="11"/>
        <v>6.666666666666667</v>
      </c>
      <c r="X15" s="22">
        <v>1</v>
      </c>
      <c r="Y15" s="23">
        <f t="shared" si="12"/>
        <v>9.0909090909090917</v>
      </c>
      <c r="Z15" s="31">
        <f t="shared" si="13"/>
        <v>2</v>
      </c>
      <c r="AA15" s="23">
        <f t="shared" si="14"/>
        <v>7.6923076923076925</v>
      </c>
      <c r="AB15" s="20">
        <f t="shared" si="15"/>
        <v>7</v>
      </c>
      <c r="AC15" s="24">
        <f t="shared" si="16"/>
        <v>8.536585365853659</v>
      </c>
    </row>
    <row r="16" spans="1:29" x14ac:dyDescent="0.2">
      <c r="A16" s="37" t="s">
        <v>70</v>
      </c>
      <c r="B16" s="20">
        <v>7</v>
      </c>
      <c r="C16" s="24">
        <f t="shared" si="6"/>
        <v>58.333333333333336</v>
      </c>
      <c r="D16" s="31">
        <v>8</v>
      </c>
      <c r="E16" s="21">
        <f t="shared" si="0"/>
        <v>42.105263157894733</v>
      </c>
      <c r="F16" s="22">
        <v>9</v>
      </c>
      <c r="G16" s="21">
        <f t="shared" si="1"/>
        <v>42.857142857142854</v>
      </c>
      <c r="H16" s="22">
        <v>2</v>
      </c>
      <c r="I16" s="23">
        <f t="shared" si="2"/>
        <v>50</v>
      </c>
      <c r="J16" s="31">
        <v>11</v>
      </c>
      <c r="K16" s="21">
        <f t="shared" si="7"/>
        <v>44</v>
      </c>
      <c r="L16" s="22">
        <v>8</v>
      </c>
      <c r="M16" s="23">
        <f t="shared" si="8"/>
        <v>42.105263157894733</v>
      </c>
      <c r="N16" s="31">
        <f t="shared" si="9"/>
        <v>19</v>
      </c>
      <c r="O16" s="24">
        <f t="shared" si="10"/>
        <v>43.18181818181818</v>
      </c>
      <c r="P16" s="31">
        <v>5</v>
      </c>
      <c r="Q16" s="21">
        <f t="shared" si="3"/>
        <v>55.555555555555557</v>
      </c>
      <c r="R16" s="22">
        <v>5</v>
      </c>
      <c r="S16" s="21">
        <f t="shared" si="4"/>
        <v>41.666666666666671</v>
      </c>
      <c r="T16" s="22">
        <v>2</v>
      </c>
      <c r="U16" s="23">
        <f t="shared" si="5"/>
        <v>40</v>
      </c>
      <c r="V16" s="31">
        <v>7</v>
      </c>
      <c r="W16" s="21">
        <f t="shared" si="11"/>
        <v>46.666666666666664</v>
      </c>
      <c r="X16" s="22">
        <v>5</v>
      </c>
      <c r="Y16" s="23">
        <f t="shared" si="12"/>
        <v>45.454545454545453</v>
      </c>
      <c r="Z16" s="31">
        <f t="shared" si="13"/>
        <v>12</v>
      </c>
      <c r="AA16" s="23">
        <f t="shared" si="14"/>
        <v>46.153846153846153</v>
      </c>
      <c r="AB16" s="20">
        <f t="shared" si="15"/>
        <v>38</v>
      </c>
      <c r="AC16" s="24">
        <f t="shared" si="16"/>
        <v>46.341463414634148</v>
      </c>
    </row>
    <row r="17" spans="1:29" x14ac:dyDescent="0.2">
      <c r="A17" s="37" t="s">
        <v>71</v>
      </c>
      <c r="B17" s="20">
        <v>4</v>
      </c>
      <c r="C17" s="24">
        <f t="shared" si="6"/>
        <v>33.333333333333329</v>
      </c>
      <c r="D17" s="31">
        <v>4</v>
      </c>
      <c r="E17" s="21">
        <f t="shared" si="0"/>
        <v>21.052631578947366</v>
      </c>
      <c r="F17" s="22">
        <v>5</v>
      </c>
      <c r="G17" s="21">
        <f t="shared" si="1"/>
        <v>23.809523809523807</v>
      </c>
      <c r="H17" s="22">
        <v>0</v>
      </c>
      <c r="I17" s="23">
        <f t="shared" si="2"/>
        <v>0</v>
      </c>
      <c r="J17" s="31">
        <v>2</v>
      </c>
      <c r="K17" s="21">
        <f t="shared" si="7"/>
        <v>8</v>
      </c>
      <c r="L17" s="22">
        <v>7</v>
      </c>
      <c r="M17" s="23">
        <f t="shared" si="8"/>
        <v>36.84210526315789</v>
      </c>
      <c r="N17" s="31">
        <f t="shared" si="9"/>
        <v>9</v>
      </c>
      <c r="O17" s="24">
        <f t="shared" si="10"/>
        <v>20.454545454545457</v>
      </c>
      <c r="P17" s="31">
        <v>0</v>
      </c>
      <c r="Q17" s="21">
        <f t="shared" si="3"/>
        <v>0</v>
      </c>
      <c r="R17" s="22">
        <v>1</v>
      </c>
      <c r="S17" s="21">
        <f t="shared" si="4"/>
        <v>8.3333333333333321</v>
      </c>
      <c r="T17" s="22">
        <v>0</v>
      </c>
      <c r="U17" s="23">
        <f t="shared" si="5"/>
        <v>0</v>
      </c>
      <c r="V17" s="31">
        <v>0</v>
      </c>
      <c r="W17" s="21">
        <f t="shared" si="11"/>
        <v>0</v>
      </c>
      <c r="X17" s="22">
        <v>1</v>
      </c>
      <c r="Y17" s="23">
        <f t="shared" si="12"/>
        <v>9.0909090909090917</v>
      </c>
      <c r="Z17" s="31">
        <f t="shared" si="13"/>
        <v>1</v>
      </c>
      <c r="AA17" s="23">
        <f t="shared" si="14"/>
        <v>3.8461538461538463</v>
      </c>
      <c r="AB17" s="20">
        <f t="shared" si="15"/>
        <v>14</v>
      </c>
      <c r="AC17" s="24">
        <f t="shared" si="16"/>
        <v>17.073170731707318</v>
      </c>
    </row>
    <row r="18" spans="1:29" s="45" customFormat="1" ht="17" thickBot="1" x14ac:dyDescent="0.25">
      <c r="A18" s="39" t="s">
        <v>72</v>
      </c>
      <c r="B18" s="40" t="s">
        <v>73</v>
      </c>
      <c r="C18" s="41" t="s">
        <v>74</v>
      </c>
      <c r="D18" s="42" t="s">
        <v>75</v>
      </c>
      <c r="E18" s="43" t="s">
        <v>76</v>
      </c>
      <c r="F18" s="44" t="s">
        <v>77</v>
      </c>
      <c r="G18" s="43" t="s">
        <v>78</v>
      </c>
      <c r="H18" s="44" t="s">
        <v>79</v>
      </c>
      <c r="I18" s="42" t="s">
        <v>80</v>
      </c>
      <c r="J18" s="42" t="s">
        <v>81</v>
      </c>
      <c r="K18" s="43" t="s">
        <v>78</v>
      </c>
      <c r="L18" s="44" t="s">
        <v>73</v>
      </c>
      <c r="M18" s="42" t="s">
        <v>82</v>
      </c>
      <c r="N18" s="42" t="s">
        <v>81</v>
      </c>
      <c r="O18" s="41" t="s">
        <v>82</v>
      </c>
      <c r="P18" s="42" t="s">
        <v>81</v>
      </c>
      <c r="Q18" s="43" t="s">
        <v>83</v>
      </c>
      <c r="R18" s="44" t="s">
        <v>84</v>
      </c>
      <c r="S18" s="43" t="s">
        <v>85</v>
      </c>
      <c r="T18" s="44" t="s">
        <v>86</v>
      </c>
      <c r="U18" s="42" t="s">
        <v>87</v>
      </c>
      <c r="V18" s="42" t="s">
        <v>73</v>
      </c>
      <c r="W18" s="43" t="s">
        <v>85</v>
      </c>
      <c r="X18" s="44" t="s">
        <v>86</v>
      </c>
      <c r="Y18" s="42" t="s">
        <v>88</v>
      </c>
      <c r="Z18" s="42" t="s">
        <v>89</v>
      </c>
      <c r="AA18" s="42" t="s">
        <v>85</v>
      </c>
      <c r="AB18" s="40" t="s">
        <v>75</v>
      </c>
      <c r="AC18" s="41" t="s">
        <v>90</v>
      </c>
    </row>
    <row r="19" spans="1:29" x14ac:dyDescent="0.2">
      <c r="A19" s="46"/>
    </row>
  </sheetData>
  <mergeCells count="16">
    <mergeCell ref="B3:C4"/>
    <mergeCell ref="D3:O3"/>
    <mergeCell ref="P3:AA3"/>
    <mergeCell ref="D4:E4"/>
    <mergeCell ref="F4:G4"/>
    <mergeCell ref="H4:I4"/>
    <mergeCell ref="J4:K4"/>
    <mergeCell ref="L4:M4"/>
    <mergeCell ref="AB3:AC4"/>
    <mergeCell ref="V4:W4"/>
    <mergeCell ref="X4:Y4"/>
    <mergeCell ref="Z4:AA4"/>
    <mergeCell ref="N4:O4"/>
    <mergeCell ref="P4:Q4"/>
    <mergeCell ref="R4:S4"/>
    <mergeCell ref="T4:U4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0E16-CDC8-694D-B962-0929B01C83ED}">
  <dimension ref="A1:D37"/>
  <sheetViews>
    <sheetView workbookViewId="0">
      <selection activeCell="G22" sqref="G22"/>
    </sheetView>
  </sheetViews>
  <sheetFormatPr baseColWidth="10" defaultColWidth="10.83203125" defaultRowHeight="16" x14ac:dyDescent="0.2"/>
  <cols>
    <col min="1" max="1" width="9.5" style="6" customWidth="1"/>
    <col min="2" max="2" width="20.6640625" style="6" customWidth="1"/>
    <col min="3" max="3" width="10.83203125" style="6"/>
    <col min="4" max="4" width="12" style="6" customWidth="1"/>
    <col min="5" max="16384" width="10.83203125" style="6"/>
  </cols>
  <sheetData>
    <row r="1" spans="1:4" x14ac:dyDescent="0.2">
      <c r="A1" s="33" t="s">
        <v>91</v>
      </c>
    </row>
    <row r="3" spans="1:4" x14ac:dyDescent="0.2">
      <c r="A3" s="47" t="s">
        <v>92</v>
      </c>
      <c r="B3" s="47" t="s">
        <v>93</v>
      </c>
      <c r="C3" s="47" t="s">
        <v>94</v>
      </c>
      <c r="D3" s="47" t="s">
        <v>95</v>
      </c>
    </row>
    <row r="4" spans="1:4" x14ac:dyDescent="0.2">
      <c r="A4" s="48" t="s">
        <v>96</v>
      </c>
      <c r="B4" s="48" t="s">
        <v>97</v>
      </c>
      <c r="C4" s="48" t="s">
        <v>98</v>
      </c>
      <c r="D4" s="48" t="s">
        <v>99</v>
      </c>
    </row>
    <row r="5" spans="1:4" x14ac:dyDescent="0.2">
      <c r="A5" s="48" t="s">
        <v>100</v>
      </c>
      <c r="B5" s="48" t="s">
        <v>101</v>
      </c>
      <c r="C5" s="48" t="s">
        <v>98</v>
      </c>
      <c r="D5" s="49" t="s">
        <v>102</v>
      </c>
    </row>
    <row r="6" spans="1:4" x14ac:dyDescent="0.2">
      <c r="A6" s="48" t="s">
        <v>103</v>
      </c>
      <c r="B6" s="48" t="s">
        <v>104</v>
      </c>
      <c r="C6" s="48" t="s">
        <v>105</v>
      </c>
      <c r="D6" s="48" t="s">
        <v>99</v>
      </c>
    </row>
    <row r="7" spans="1:4" x14ac:dyDescent="0.2">
      <c r="A7" s="48" t="s">
        <v>106</v>
      </c>
      <c r="B7" s="48" t="s">
        <v>107</v>
      </c>
      <c r="C7" s="48" t="s">
        <v>108</v>
      </c>
      <c r="D7" s="49" t="s">
        <v>102</v>
      </c>
    </row>
    <row r="8" spans="1:4" x14ac:dyDescent="0.2">
      <c r="A8" s="48" t="s">
        <v>109</v>
      </c>
      <c r="B8" s="48" t="s">
        <v>110</v>
      </c>
      <c r="C8" s="48" t="s">
        <v>111</v>
      </c>
      <c r="D8" s="48" t="s">
        <v>99</v>
      </c>
    </row>
    <row r="9" spans="1:4" x14ac:dyDescent="0.2">
      <c r="A9" s="48" t="s">
        <v>112</v>
      </c>
      <c r="B9" s="48" t="s">
        <v>113</v>
      </c>
      <c r="C9" s="48" t="s">
        <v>114</v>
      </c>
      <c r="D9" s="49" t="s">
        <v>115</v>
      </c>
    </row>
    <row r="10" spans="1:4" x14ac:dyDescent="0.2">
      <c r="A10" s="48" t="s">
        <v>116</v>
      </c>
      <c r="B10" s="48" t="s">
        <v>117</v>
      </c>
      <c r="C10" s="48" t="s">
        <v>118</v>
      </c>
      <c r="D10" s="48" t="s">
        <v>99</v>
      </c>
    </row>
    <row r="11" spans="1:4" x14ac:dyDescent="0.2">
      <c r="A11" s="48" t="s">
        <v>119</v>
      </c>
      <c r="B11" s="48" t="s">
        <v>120</v>
      </c>
      <c r="C11" s="48" t="s">
        <v>121</v>
      </c>
      <c r="D11" s="48" t="s">
        <v>99</v>
      </c>
    </row>
    <row r="12" spans="1:4" x14ac:dyDescent="0.2">
      <c r="A12" s="48" t="s">
        <v>122</v>
      </c>
      <c r="B12" s="48" t="s">
        <v>123</v>
      </c>
      <c r="C12" s="48" t="s">
        <v>124</v>
      </c>
      <c r="D12" s="49" t="s">
        <v>102</v>
      </c>
    </row>
    <row r="13" spans="1:4" x14ac:dyDescent="0.2">
      <c r="A13" s="48" t="s">
        <v>125</v>
      </c>
      <c r="B13" s="48" t="s">
        <v>126</v>
      </c>
      <c r="C13" s="48">
        <v>205410</v>
      </c>
      <c r="D13" s="49" t="s">
        <v>99</v>
      </c>
    </row>
    <row r="14" spans="1:4" x14ac:dyDescent="0.2">
      <c r="A14" s="48" t="s">
        <v>127</v>
      </c>
      <c r="B14" s="48" t="s">
        <v>128</v>
      </c>
      <c r="C14" s="48" t="s">
        <v>129</v>
      </c>
      <c r="D14" s="49" t="s">
        <v>99</v>
      </c>
    </row>
    <row r="15" spans="1:4" x14ac:dyDescent="0.2">
      <c r="A15" s="48" t="s">
        <v>130</v>
      </c>
      <c r="B15" s="48" t="s">
        <v>131</v>
      </c>
      <c r="C15" s="48" t="s">
        <v>132</v>
      </c>
      <c r="D15" s="49" t="s">
        <v>99</v>
      </c>
    </row>
    <row r="16" spans="1:4" x14ac:dyDescent="0.2">
      <c r="A16" s="48" t="s">
        <v>133</v>
      </c>
      <c r="B16" s="48" t="s">
        <v>134</v>
      </c>
      <c r="C16" s="48" t="s">
        <v>135</v>
      </c>
      <c r="D16" s="49" t="s">
        <v>99</v>
      </c>
    </row>
    <row r="17" spans="1:4" x14ac:dyDescent="0.2">
      <c r="A17" s="48" t="s">
        <v>136</v>
      </c>
      <c r="B17" s="48" t="s">
        <v>137</v>
      </c>
      <c r="C17" s="48" t="s">
        <v>138</v>
      </c>
      <c r="D17" s="49" t="s">
        <v>102</v>
      </c>
    </row>
    <row r="18" spans="1:4" x14ac:dyDescent="0.2">
      <c r="A18" s="48" t="s">
        <v>139</v>
      </c>
      <c r="B18" s="48" t="s">
        <v>140</v>
      </c>
      <c r="C18" s="48" t="s">
        <v>141</v>
      </c>
      <c r="D18" s="49" t="s">
        <v>99</v>
      </c>
    </row>
    <row r="19" spans="1:4" x14ac:dyDescent="0.2">
      <c r="A19" s="48" t="s">
        <v>142</v>
      </c>
      <c r="B19" s="48" t="s">
        <v>143</v>
      </c>
      <c r="C19" s="48" t="s">
        <v>144</v>
      </c>
      <c r="D19" s="49" t="s">
        <v>99</v>
      </c>
    </row>
    <row r="20" spans="1:4" x14ac:dyDescent="0.2">
      <c r="A20" s="48" t="s">
        <v>145</v>
      </c>
      <c r="B20" s="48" t="s">
        <v>146</v>
      </c>
      <c r="C20" s="48" t="s">
        <v>147</v>
      </c>
      <c r="D20" s="49" t="s">
        <v>99</v>
      </c>
    </row>
    <row r="21" spans="1:4" x14ac:dyDescent="0.2">
      <c r="A21" s="48" t="s">
        <v>148</v>
      </c>
      <c r="B21" s="48" t="s">
        <v>149</v>
      </c>
      <c r="C21" s="48" t="s">
        <v>150</v>
      </c>
      <c r="D21" s="49" t="s">
        <v>99</v>
      </c>
    </row>
    <row r="22" spans="1:4" x14ac:dyDescent="0.2">
      <c r="A22" s="48" t="s">
        <v>151</v>
      </c>
      <c r="B22" s="48" t="s">
        <v>152</v>
      </c>
      <c r="C22" s="48" t="s">
        <v>153</v>
      </c>
      <c r="D22" s="49" t="s">
        <v>102</v>
      </c>
    </row>
    <row r="23" spans="1:4" x14ac:dyDescent="0.2">
      <c r="A23" s="48" t="s">
        <v>154</v>
      </c>
      <c r="B23" s="48" t="s">
        <v>155</v>
      </c>
      <c r="C23" s="48" t="s">
        <v>156</v>
      </c>
      <c r="D23" s="49" t="s">
        <v>102</v>
      </c>
    </row>
    <row r="24" spans="1:4" x14ac:dyDescent="0.2">
      <c r="A24" s="48" t="s">
        <v>157</v>
      </c>
      <c r="B24" s="48" t="s">
        <v>158</v>
      </c>
      <c r="C24" s="48" t="s">
        <v>159</v>
      </c>
      <c r="D24" s="49" t="s">
        <v>99</v>
      </c>
    </row>
    <row r="25" spans="1:4" x14ac:dyDescent="0.2">
      <c r="A25" s="48" t="s">
        <v>160</v>
      </c>
      <c r="B25" s="48" t="s">
        <v>161</v>
      </c>
      <c r="C25" s="48" t="s">
        <v>162</v>
      </c>
      <c r="D25" s="49" t="s">
        <v>163</v>
      </c>
    </row>
    <row r="26" spans="1:4" x14ac:dyDescent="0.2">
      <c r="A26" s="48" t="s">
        <v>164</v>
      </c>
      <c r="B26" s="48" t="s">
        <v>165</v>
      </c>
      <c r="C26" s="48" t="s">
        <v>166</v>
      </c>
      <c r="D26" s="49" t="s">
        <v>99</v>
      </c>
    </row>
    <row r="27" spans="1:4" x14ac:dyDescent="0.2">
      <c r="A27" s="48" t="s">
        <v>167</v>
      </c>
      <c r="B27" s="48" t="s">
        <v>168</v>
      </c>
      <c r="C27" s="48" t="s">
        <v>169</v>
      </c>
      <c r="D27" s="49" t="s">
        <v>99</v>
      </c>
    </row>
    <row r="28" spans="1:4" x14ac:dyDescent="0.2">
      <c r="A28" s="48" t="s">
        <v>170</v>
      </c>
      <c r="B28" s="48" t="s">
        <v>171</v>
      </c>
      <c r="C28" s="48" t="s">
        <v>172</v>
      </c>
      <c r="D28" s="49" t="s">
        <v>99</v>
      </c>
    </row>
    <row r="29" spans="1:4" x14ac:dyDescent="0.2">
      <c r="A29" s="48" t="s">
        <v>173</v>
      </c>
      <c r="B29" s="48" t="s">
        <v>174</v>
      </c>
      <c r="C29" s="48" t="s">
        <v>175</v>
      </c>
      <c r="D29" s="49" t="s">
        <v>99</v>
      </c>
    </row>
    <row r="30" spans="1:4" x14ac:dyDescent="0.2">
      <c r="A30" s="48" t="s">
        <v>176</v>
      </c>
      <c r="B30" s="48" t="s">
        <v>177</v>
      </c>
      <c r="C30" s="48" t="s">
        <v>178</v>
      </c>
      <c r="D30" s="49" t="s">
        <v>99</v>
      </c>
    </row>
    <row r="31" spans="1:4" x14ac:dyDescent="0.2">
      <c r="A31" s="48" t="s">
        <v>179</v>
      </c>
      <c r="B31" s="48" t="s">
        <v>180</v>
      </c>
      <c r="C31" s="48" t="s">
        <v>181</v>
      </c>
      <c r="D31" s="49" t="s">
        <v>99</v>
      </c>
    </row>
    <row r="32" spans="1:4" x14ac:dyDescent="0.2">
      <c r="A32" s="48" t="s">
        <v>182</v>
      </c>
      <c r="B32" s="48" t="s">
        <v>183</v>
      </c>
      <c r="C32" s="48" t="s">
        <v>184</v>
      </c>
      <c r="D32" s="49" t="s">
        <v>99</v>
      </c>
    </row>
    <row r="33" spans="1:4" x14ac:dyDescent="0.2">
      <c r="A33" s="48" t="s">
        <v>185</v>
      </c>
      <c r="B33" s="48" t="s">
        <v>186</v>
      </c>
      <c r="C33" s="48" t="s">
        <v>187</v>
      </c>
      <c r="D33" s="49" t="s">
        <v>99</v>
      </c>
    </row>
    <row r="34" spans="1:4" x14ac:dyDescent="0.2">
      <c r="A34" s="48" t="s">
        <v>188</v>
      </c>
      <c r="B34" s="48" t="s">
        <v>189</v>
      </c>
      <c r="C34" s="48" t="s">
        <v>190</v>
      </c>
      <c r="D34" s="49" t="s">
        <v>102</v>
      </c>
    </row>
    <row r="35" spans="1:4" x14ac:dyDescent="0.2">
      <c r="A35" s="48" t="s">
        <v>191</v>
      </c>
      <c r="B35" s="48" t="s">
        <v>192</v>
      </c>
      <c r="C35" s="48" t="s">
        <v>193</v>
      </c>
      <c r="D35" s="49" t="s">
        <v>99</v>
      </c>
    </row>
    <row r="36" spans="1:4" x14ac:dyDescent="0.2">
      <c r="A36" s="48" t="s">
        <v>194</v>
      </c>
      <c r="B36" s="48" t="s">
        <v>195</v>
      </c>
      <c r="C36" s="48" t="s">
        <v>196</v>
      </c>
      <c r="D36" s="49" t="s">
        <v>102</v>
      </c>
    </row>
    <row r="37" spans="1:4" x14ac:dyDescent="0.2">
      <c r="A37" s="48" t="s">
        <v>197</v>
      </c>
      <c r="B37" s="48" t="s">
        <v>198</v>
      </c>
      <c r="C37" s="48" t="s">
        <v>199</v>
      </c>
      <c r="D37" s="49" t="s">
        <v>99</v>
      </c>
    </row>
  </sheetData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79F5-F5C7-8741-B2CC-0A54DBBB645B}">
  <dimension ref="A1:H121"/>
  <sheetViews>
    <sheetView zoomScale="110" zoomScaleNormal="110" workbookViewId="0">
      <selection activeCell="F59" sqref="F59"/>
    </sheetView>
  </sheetViews>
  <sheetFormatPr baseColWidth="10" defaultColWidth="10.83203125" defaultRowHeight="16" x14ac:dyDescent="0.2"/>
  <cols>
    <col min="1" max="5" width="3.83203125" style="51" customWidth="1"/>
    <col min="6" max="6" width="29" style="51" customWidth="1"/>
    <col min="7" max="7" width="47.33203125" style="51" customWidth="1"/>
    <col min="8" max="8" width="69.5" style="51" customWidth="1"/>
    <col min="9" max="16384" width="10.83203125" style="51"/>
  </cols>
  <sheetData>
    <row r="1" spans="1:8" x14ac:dyDescent="0.2">
      <c r="A1" s="50" t="s">
        <v>200</v>
      </c>
    </row>
    <row r="3" spans="1:8" x14ac:dyDescent="0.2">
      <c r="A3" s="131" t="s">
        <v>201</v>
      </c>
      <c r="B3" s="131"/>
      <c r="C3" s="131"/>
      <c r="D3" s="131"/>
      <c r="E3" s="131"/>
      <c r="F3" s="131"/>
      <c r="G3" s="52" t="s">
        <v>202</v>
      </c>
      <c r="H3" s="82" t="s">
        <v>203</v>
      </c>
    </row>
    <row r="4" spans="1:8" x14ac:dyDescent="0.2">
      <c r="A4" s="53" t="s">
        <v>204</v>
      </c>
      <c r="F4" s="54"/>
      <c r="G4" s="55" t="s">
        <v>205</v>
      </c>
      <c r="H4" s="57"/>
    </row>
    <row r="5" spans="1:8" x14ac:dyDescent="0.2">
      <c r="A5" s="56"/>
      <c r="B5" s="51" t="s">
        <v>206</v>
      </c>
      <c r="F5" s="54"/>
      <c r="G5" s="57" t="s">
        <v>207</v>
      </c>
      <c r="H5" s="57"/>
    </row>
    <row r="6" spans="1:8" s="59" customFormat="1" x14ac:dyDescent="0.2">
      <c r="A6" s="58"/>
      <c r="B6" s="59" t="s">
        <v>208</v>
      </c>
      <c r="F6" s="60"/>
      <c r="G6" s="61" t="s">
        <v>209</v>
      </c>
      <c r="H6" s="61"/>
    </row>
    <row r="7" spans="1:8" x14ac:dyDescent="0.2">
      <c r="A7" s="53"/>
      <c r="B7" s="62"/>
      <c r="C7" s="51" t="s">
        <v>210</v>
      </c>
      <c r="F7" s="54"/>
      <c r="G7" s="57" t="s">
        <v>211</v>
      </c>
      <c r="H7" s="57"/>
    </row>
    <row r="8" spans="1:8" x14ac:dyDescent="0.2">
      <c r="A8" s="53"/>
      <c r="B8" s="62"/>
      <c r="C8" s="63" t="s">
        <v>212</v>
      </c>
      <c r="D8" s="62"/>
      <c r="E8" s="62"/>
      <c r="F8" s="64"/>
      <c r="G8" s="57" t="s">
        <v>213</v>
      </c>
      <c r="H8" s="57"/>
    </row>
    <row r="9" spans="1:8" x14ac:dyDescent="0.2">
      <c r="A9" s="53"/>
      <c r="B9" s="62"/>
      <c r="C9" s="63" t="s">
        <v>214</v>
      </c>
      <c r="D9" s="62"/>
      <c r="E9" s="62"/>
      <c r="F9" s="64"/>
      <c r="G9" s="57" t="s">
        <v>215</v>
      </c>
      <c r="H9" s="57"/>
    </row>
    <row r="10" spans="1:8" x14ac:dyDescent="0.2">
      <c r="A10" s="56" t="s">
        <v>216</v>
      </c>
      <c r="B10" s="62"/>
      <c r="C10" s="62"/>
      <c r="D10" s="62"/>
      <c r="E10" s="62"/>
      <c r="F10" s="64"/>
      <c r="G10" s="57" t="s">
        <v>217</v>
      </c>
      <c r="H10" s="57"/>
    </row>
    <row r="11" spans="1:8" x14ac:dyDescent="0.2">
      <c r="A11" s="53"/>
      <c r="B11" s="63" t="s">
        <v>218</v>
      </c>
      <c r="C11" s="63"/>
      <c r="D11" s="63"/>
      <c r="E11" s="63"/>
      <c r="F11" s="65"/>
      <c r="G11" s="57" t="s">
        <v>219</v>
      </c>
      <c r="H11" s="57"/>
    </row>
    <row r="12" spans="1:8" s="59" customFormat="1" x14ac:dyDescent="0.2">
      <c r="A12" s="58"/>
      <c r="B12" s="66" t="s">
        <v>220</v>
      </c>
      <c r="C12" s="66"/>
      <c r="D12" s="66"/>
      <c r="E12" s="66"/>
      <c r="F12" s="67"/>
      <c r="G12" s="61" t="s">
        <v>209</v>
      </c>
      <c r="H12" s="61"/>
    </row>
    <row r="13" spans="1:8" x14ac:dyDescent="0.2">
      <c r="A13" s="53"/>
      <c r="B13" s="62"/>
      <c r="C13" s="63" t="s">
        <v>221</v>
      </c>
      <c r="D13" s="62"/>
      <c r="E13" s="62"/>
      <c r="F13" s="64"/>
      <c r="G13" s="57" t="s">
        <v>222</v>
      </c>
      <c r="H13" s="57"/>
    </row>
    <row r="14" spans="1:8" x14ac:dyDescent="0.2">
      <c r="A14" s="53"/>
      <c r="B14" s="62"/>
      <c r="C14" s="66" t="s">
        <v>223</v>
      </c>
      <c r="D14" s="62"/>
      <c r="E14" s="62"/>
      <c r="F14" s="64"/>
      <c r="G14" s="57" t="s">
        <v>209</v>
      </c>
      <c r="H14" s="57"/>
    </row>
    <row r="15" spans="1:8" x14ac:dyDescent="0.2">
      <c r="A15" s="53"/>
      <c r="B15" s="62"/>
      <c r="D15" s="63" t="s">
        <v>224</v>
      </c>
      <c r="E15" s="62"/>
      <c r="F15" s="64"/>
      <c r="G15" s="57" t="s">
        <v>225</v>
      </c>
      <c r="H15" s="57"/>
    </row>
    <row r="16" spans="1:8" x14ac:dyDescent="0.2">
      <c r="A16" s="53"/>
      <c r="B16" s="62"/>
      <c r="D16" s="63" t="s">
        <v>226</v>
      </c>
      <c r="E16" s="62"/>
      <c r="F16" s="64"/>
      <c r="G16" s="57" t="s">
        <v>227</v>
      </c>
      <c r="H16" s="57"/>
    </row>
    <row r="17" spans="1:8" x14ac:dyDescent="0.2">
      <c r="A17" s="53"/>
      <c r="B17" s="62"/>
      <c r="D17" s="63" t="s">
        <v>228</v>
      </c>
      <c r="E17" s="62"/>
      <c r="F17" s="64"/>
      <c r="G17" s="57" t="s">
        <v>229</v>
      </c>
      <c r="H17" s="57"/>
    </row>
    <row r="18" spans="1:8" x14ac:dyDescent="0.2">
      <c r="A18" s="53"/>
      <c r="B18" s="62"/>
      <c r="D18" s="63" t="s">
        <v>230</v>
      </c>
      <c r="E18" s="62"/>
      <c r="F18" s="64"/>
      <c r="G18" s="57" t="s">
        <v>231</v>
      </c>
      <c r="H18" s="57"/>
    </row>
    <row r="19" spans="1:8" x14ac:dyDescent="0.2">
      <c r="A19" s="53"/>
      <c r="B19" s="62"/>
      <c r="C19" s="62"/>
      <c r="E19" s="63" t="s">
        <v>232</v>
      </c>
      <c r="F19" s="64"/>
      <c r="G19" s="57" t="s">
        <v>233</v>
      </c>
      <c r="H19" s="57"/>
    </row>
    <row r="20" spans="1:8" x14ac:dyDescent="0.2">
      <c r="A20" s="53"/>
      <c r="B20" s="62"/>
      <c r="C20" s="62"/>
      <c r="E20" s="63" t="s">
        <v>234</v>
      </c>
      <c r="F20" s="64"/>
      <c r="G20" s="57" t="s">
        <v>235</v>
      </c>
      <c r="H20" s="57"/>
    </row>
    <row r="21" spans="1:8" x14ac:dyDescent="0.2">
      <c r="A21" s="53" t="s">
        <v>236</v>
      </c>
      <c r="F21" s="54"/>
      <c r="G21" s="57" t="s">
        <v>237</v>
      </c>
      <c r="H21" s="57"/>
    </row>
    <row r="22" spans="1:8" x14ac:dyDescent="0.2">
      <c r="A22" s="53"/>
      <c r="B22" s="51" t="s">
        <v>238</v>
      </c>
      <c r="F22" s="54"/>
      <c r="G22" s="57" t="s">
        <v>239</v>
      </c>
      <c r="H22" s="57"/>
    </row>
    <row r="23" spans="1:8" x14ac:dyDescent="0.2">
      <c r="A23" s="53"/>
      <c r="C23" s="51" t="s">
        <v>240</v>
      </c>
      <c r="F23" s="54"/>
      <c r="G23" s="57" t="s">
        <v>241</v>
      </c>
      <c r="H23" s="57"/>
    </row>
    <row r="24" spans="1:8" s="59" customFormat="1" x14ac:dyDescent="0.2">
      <c r="A24" s="68"/>
      <c r="C24" s="59" t="s">
        <v>242</v>
      </c>
      <c r="F24" s="60"/>
      <c r="G24" s="61" t="s">
        <v>209</v>
      </c>
      <c r="H24" s="61"/>
    </row>
    <row r="25" spans="1:8" x14ac:dyDescent="0.2">
      <c r="A25" s="53"/>
      <c r="D25" s="51" t="s">
        <v>243</v>
      </c>
      <c r="F25" s="54"/>
      <c r="G25" s="57" t="s">
        <v>244</v>
      </c>
      <c r="H25" s="57"/>
    </row>
    <row r="26" spans="1:8" s="59" customFormat="1" x14ac:dyDescent="0.2">
      <c r="A26" s="68"/>
      <c r="D26" s="59" t="s">
        <v>245</v>
      </c>
      <c r="F26" s="60"/>
      <c r="G26" s="61" t="s">
        <v>209</v>
      </c>
      <c r="H26" s="61"/>
    </row>
    <row r="27" spans="1:8" x14ac:dyDescent="0.2">
      <c r="A27" s="53"/>
      <c r="E27" s="51" t="s">
        <v>246</v>
      </c>
      <c r="F27" s="54"/>
      <c r="G27" s="57" t="s">
        <v>247</v>
      </c>
      <c r="H27" s="57"/>
    </row>
    <row r="28" spans="1:8" x14ac:dyDescent="0.2">
      <c r="A28" s="53"/>
      <c r="F28" s="54" t="s">
        <v>248</v>
      </c>
      <c r="G28" s="57" t="s">
        <v>249</v>
      </c>
      <c r="H28" s="57"/>
    </row>
    <row r="29" spans="1:8" x14ac:dyDescent="0.2">
      <c r="A29" s="53"/>
      <c r="F29" s="54" t="s">
        <v>250</v>
      </c>
      <c r="G29" s="57" t="s">
        <v>251</v>
      </c>
      <c r="H29" s="57"/>
    </row>
    <row r="30" spans="1:8" x14ac:dyDescent="0.2">
      <c r="A30" s="53"/>
      <c r="F30" s="54" t="s">
        <v>252</v>
      </c>
      <c r="G30" s="57" t="s">
        <v>253</v>
      </c>
      <c r="H30" s="57"/>
    </row>
    <row r="31" spans="1:8" x14ac:dyDescent="0.2">
      <c r="A31" s="53"/>
      <c r="F31" s="54" t="s">
        <v>254</v>
      </c>
      <c r="G31" s="57" t="s">
        <v>255</v>
      </c>
      <c r="H31" s="57"/>
    </row>
    <row r="32" spans="1:8" x14ac:dyDescent="0.2">
      <c r="A32" s="53"/>
      <c r="F32" s="54" t="s">
        <v>256</v>
      </c>
      <c r="G32" s="57" t="s">
        <v>257</v>
      </c>
      <c r="H32" s="57"/>
    </row>
    <row r="33" spans="1:8" x14ac:dyDescent="0.2">
      <c r="A33" s="53"/>
      <c r="F33" s="54" t="s">
        <v>258</v>
      </c>
      <c r="G33" s="57" t="s">
        <v>259</v>
      </c>
      <c r="H33" s="57"/>
    </row>
    <row r="34" spans="1:8" x14ac:dyDescent="0.2">
      <c r="A34" s="53"/>
      <c r="F34" s="54" t="s">
        <v>260</v>
      </c>
      <c r="G34" s="57" t="s">
        <v>261</v>
      </c>
      <c r="H34" s="57"/>
    </row>
    <row r="35" spans="1:8" x14ac:dyDescent="0.2">
      <c r="A35" s="53"/>
      <c r="E35" s="51" t="s">
        <v>262</v>
      </c>
      <c r="F35" s="54"/>
      <c r="G35" s="57" t="s">
        <v>263</v>
      </c>
      <c r="H35" s="57"/>
    </row>
    <row r="36" spans="1:8" x14ac:dyDescent="0.2">
      <c r="A36" s="53"/>
      <c r="F36" s="54" t="s">
        <v>248</v>
      </c>
      <c r="G36" s="57" t="s">
        <v>249</v>
      </c>
      <c r="H36" s="57"/>
    </row>
    <row r="37" spans="1:8" x14ac:dyDescent="0.2">
      <c r="A37" s="53"/>
      <c r="F37" s="54" t="s">
        <v>250</v>
      </c>
      <c r="G37" s="57" t="s">
        <v>251</v>
      </c>
      <c r="H37" s="57"/>
    </row>
    <row r="38" spans="1:8" x14ac:dyDescent="0.2">
      <c r="A38" s="53"/>
      <c r="F38" s="54" t="s">
        <v>252</v>
      </c>
      <c r="G38" s="57" t="s">
        <v>253</v>
      </c>
      <c r="H38" s="57"/>
    </row>
    <row r="39" spans="1:8" x14ac:dyDescent="0.2">
      <c r="A39" s="53"/>
      <c r="F39" s="54" t="s">
        <v>254</v>
      </c>
      <c r="G39" s="57" t="s">
        <v>255</v>
      </c>
      <c r="H39" s="57"/>
    </row>
    <row r="40" spans="1:8" x14ac:dyDescent="0.2">
      <c r="A40" s="53"/>
      <c r="F40" s="54" t="s">
        <v>256</v>
      </c>
      <c r="G40" s="57" t="s">
        <v>257</v>
      </c>
      <c r="H40" s="57"/>
    </row>
    <row r="41" spans="1:8" x14ac:dyDescent="0.2">
      <c r="A41" s="53"/>
      <c r="F41" s="54" t="s">
        <v>258</v>
      </c>
      <c r="G41" s="57" t="s">
        <v>259</v>
      </c>
      <c r="H41" s="57"/>
    </row>
    <row r="42" spans="1:8" x14ac:dyDescent="0.2">
      <c r="A42" s="53"/>
      <c r="F42" s="54" t="s">
        <v>260</v>
      </c>
      <c r="G42" s="57" t="s">
        <v>261</v>
      </c>
      <c r="H42" s="57"/>
    </row>
    <row r="43" spans="1:8" x14ac:dyDescent="0.2">
      <c r="A43" s="53"/>
      <c r="E43" s="51" t="s">
        <v>264</v>
      </c>
      <c r="F43" s="54"/>
      <c r="G43" s="57" t="s">
        <v>265</v>
      </c>
      <c r="H43" s="57"/>
    </row>
    <row r="44" spans="1:8" x14ac:dyDescent="0.2">
      <c r="A44" s="53"/>
      <c r="E44" s="51" t="s">
        <v>266</v>
      </c>
      <c r="F44" s="54"/>
      <c r="G44" s="57" t="s">
        <v>267</v>
      </c>
      <c r="H44" s="57"/>
    </row>
    <row r="45" spans="1:8" x14ac:dyDescent="0.2">
      <c r="A45" s="53"/>
      <c r="E45" s="51" t="s">
        <v>268</v>
      </c>
      <c r="F45" s="54"/>
      <c r="G45" s="57" t="s">
        <v>269</v>
      </c>
      <c r="H45" s="57"/>
    </row>
    <row r="46" spans="1:8" x14ac:dyDescent="0.2">
      <c r="A46" s="53"/>
      <c r="B46" s="51" t="s">
        <v>270</v>
      </c>
      <c r="F46" s="54"/>
      <c r="G46" s="57" t="s">
        <v>271</v>
      </c>
      <c r="H46" s="57"/>
    </row>
    <row r="47" spans="1:8" x14ac:dyDescent="0.2">
      <c r="A47" s="53"/>
      <c r="C47" s="51" t="s">
        <v>240</v>
      </c>
      <c r="F47" s="54"/>
      <c r="G47" s="57" t="s">
        <v>241</v>
      </c>
      <c r="H47" s="57"/>
    </row>
    <row r="48" spans="1:8" x14ac:dyDescent="0.2">
      <c r="A48" s="53"/>
      <c r="C48" s="59" t="s">
        <v>242</v>
      </c>
      <c r="F48" s="54"/>
      <c r="G48" s="57" t="s">
        <v>209</v>
      </c>
      <c r="H48" s="57"/>
    </row>
    <row r="49" spans="1:8" x14ac:dyDescent="0.2">
      <c r="A49" s="53"/>
      <c r="D49" s="51" t="s">
        <v>243</v>
      </c>
      <c r="F49" s="54"/>
      <c r="G49" s="57" t="s">
        <v>244</v>
      </c>
      <c r="H49" s="57" t="s">
        <v>272</v>
      </c>
    </row>
    <row r="50" spans="1:8" x14ac:dyDescent="0.2">
      <c r="A50" s="53"/>
      <c r="D50" s="59" t="s">
        <v>245</v>
      </c>
      <c r="F50" s="54"/>
      <c r="G50" s="57" t="s">
        <v>209</v>
      </c>
      <c r="H50" s="57"/>
    </row>
    <row r="51" spans="1:8" x14ac:dyDescent="0.2">
      <c r="A51" s="53"/>
      <c r="E51" s="51" t="s">
        <v>246</v>
      </c>
      <c r="F51" s="54"/>
      <c r="G51" s="57" t="s">
        <v>247</v>
      </c>
      <c r="H51" s="57"/>
    </row>
    <row r="52" spans="1:8" x14ac:dyDescent="0.2">
      <c r="A52" s="53"/>
      <c r="F52" s="54" t="s">
        <v>273</v>
      </c>
      <c r="G52" s="57" t="s">
        <v>249</v>
      </c>
      <c r="H52" s="57" t="s">
        <v>274</v>
      </c>
    </row>
    <row r="53" spans="1:8" x14ac:dyDescent="0.2">
      <c r="A53" s="53"/>
      <c r="F53" s="54" t="s">
        <v>275</v>
      </c>
      <c r="G53" s="57" t="s">
        <v>251</v>
      </c>
      <c r="H53" s="57"/>
    </row>
    <row r="54" spans="1:8" x14ac:dyDescent="0.2">
      <c r="A54" s="53"/>
      <c r="F54" s="54" t="s">
        <v>276</v>
      </c>
      <c r="G54" s="57" t="s">
        <v>253</v>
      </c>
      <c r="H54" s="57"/>
    </row>
    <row r="55" spans="1:8" x14ac:dyDescent="0.2">
      <c r="A55" s="53"/>
      <c r="F55" s="54" t="s">
        <v>277</v>
      </c>
      <c r="G55" s="57" t="s">
        <v>255</v>
      </c>
      <c r="H55" s="57" t="s">
        <v>278</v>
      </c>
    </row>
    <row r="56" spans="1:8" x14ac:dyDescent="0.2">
      <c r="A56" s="53"/>
      <c r="F56" s="54" t="s">
        <v>279</v>
      </c>
      <c r="G56" s="57" t="s">
        <v>257</v>
      </c>
      <c r="H56" s="57"/>
    </row>
    <row r="57" spans="1:8" x14ac:dyDescent="0.2">
      <c r="A57" s="53"/>
      <c r="F57" s="54" t="s">
        <v>280</v>
      </c>
      <c r="G57" s="57" t="s">
        <v>259</v>
      </c>
      <c r="H57" s="57"/>
    </row>
    <row r="58" spans="1:8" x14ac:dyDescent="0.2">
      <c r="A58" s="53"/>
      <c r="F58" s="54" t="s">
        <v>281</v>
      </c>
      <c r="G58" s="57" t="s">
        <v>261</v>
      </c>
      <c r="H58" s="57"/>
    </row>
    <row r="59" spans="1:8" x14ac:dyDescent="0.2">
      <c r="A59" s="53"/>
      <c r="E59" s="51" t="s">
        <v>262</v>
      </c>
      <c r="F59" s="54"/>
      <c r="G59" s="57" t="s">
        <v>263</v>
      </c>
      <c r="H59" s="57"/>
    </row>
    <row r="60" spans="1:8" x14ac:dyDescent="0.2">
      <c r="A60" s="53"/>
      <c r="F60" s="54" t="s">
        <v>273</v>
      </c>
      <c r="G60" s="57" t="s">
        <v>249</v>
      </c>
      <c r="H60" s="57" t="s">
        <v>282</v>
      </c>
    </row>
    <row r="61" spans="1:8" x14ac:dyDescent="0.2">
      <c r="A61" s="53"/>
      <c r="F61" s="54" t="s">
        <v>275</v>
      </c>
      <c r="G61" s="57" t="s">
        <v>251</v>
      </c>
      <c r="H61" s="57"/>
    </row>
    <row r="62" spans="1:8" x14ac:dyDescent="0.2">
      <c r="A62" s="53"/>
      <c r="F62" s="54" t="s">
        <v>276</v>
      </c>
      <c r="G62" s="57" t="s">
        <v>253</v>
      </c>
      <c r="H62" s="57"/>
    </row>
    <row r="63" spans="1:8" x14ac:dyDescent="0.2">
      <c r="A63" s="53"/>
      <c r="F63" s="54" t="s">
        <v>277</v>
      </c>
      <c r="G63" s="57" t="s">
        <v>255</v>
      </c>
      <c r="H63" s="57" t="s">
        <v>283</v>
      </c>
    </row>
    <row r="64" spans="1:8" x14ac:dyDescent="0.2">
      <c r="A64" s="53"/>
      <c r="F64" s="54" t="s">
        <v>279</v>
      </c>
      <c r="G64" s="57" t="s">
        <v>257</v>
      </c>
      <c r="H64" s="57"/>
    </row>
    <row r="65" spans="1:8" x14ac:dyDescent="0.2">
      <c r="A65" s="53"/>
      <c r="F65" s="54" t="s">
        <v>280</v>
      </c>
      <c r="G65" s="57" t="s">
        <v>259</v>
      </c>
      <c r="H65" s="57"/>
    </row>
    <row r="66" spans="1:8" x14ac:dyDescent="0.2">
      <c r="A66" s="53"/>
      <c r="F66" s="54" t="s">
        <v>281</v>
      </c>
      <c r="G66" s="57" t="s">
        <v>261</v>
      </c>
      <c r="H66" s="57"/>
    </row>
    <row r="67" spans="1:8" x14ac:dyDescent="0.2">
      <c r="A67" s="53"/>
      <c r="E67" s="51" t="s">
        <v>264</v>
      </c>
      <c r="F67" s="54"/>
      <c r="G67" s="57" t="s">
        <v>265</v>
      </c>
      <c r="H67" s="57"/>
    </row>
    <row r="68" spans="1:8" x14ac:dyDescent="0.2">
      <c r="A68" s="53"/>
      <c r="E68" s="51" t="s">
        <v>266</v>
      </c>
      <c r="F68" s="54"/>
      <c r="G68" s="57" t="s">
        <v>267</v>
      </c>
      <c r="H68" s="57"/>
    </row>
    <row r="69" spans="1:8" x14ac:dyDescent="0.2">
      <c r="A69" s="69"/>
      <c r="B69" s="70"/>
      <c r="C69" s="70"/>
      <c r="D69" s="70"/>
      <c r="E69" s="70" t="s">
        <v>268</v>
      </c>
      <c r="F69" s="71"/>
      <c r="G69" s="72" t="s">
        <v>269</v>
      </c>
      <c r="H69" s="72"/>
    </row>
    <row r="78" spans="1:8" x14ac:dyDescent="0.2">
      <c r="A78" s="73"/>
      <c r="B78" s="73"/>
      <c r="C78" s="73"/>
      <c r="D78" s="73"/>
      <c r="E78" s="73"/>
      <c r="F78" s="73"/>
    </row>
    <row r="87" spans="1:7" x14ac:dyDescent="0.2">
      <c r="A87" s="73"/>
      <c r="B87" s="73"/>
      <c r="C87" s="73"/>
      <c r="D87" s="73"/>
      <c r="E87" s="73"/>
      <c r="F87" s="73"/>
    </row>
    <row r="88" spans="1:7" x14ac:dyDescent="0.2">
      <c r="G88" s="74"/>
    </row>
    <row r="91" spans="1:7" x14ac:dyDescent="0.2">
      <c r="A91" s="74"/>
      <c r="B91" s="74"/>
      <c r="C91" s="74"/>
      <c r="D91" s="74"/>
      <c r="E91" s="74"/>
      <c r="F91" s="74"/>
    </row>
    <row r="94" spans="1:7" x14ac:dyDescent="0.2">
      <c r="A94" s="74"/>
      <c r="B94" s="74"/>
      <c r="C94" s="74"/>
      <c r="D94" s="74"/>
      <c r="E94" s="74"/>
      <c r="F94" s="74"/>
    </row>
    <row r="97" spans="1:7" x14ac:dyDescent="0.2">
      <c r="A97" s="74"/>
      <c r="B97" s="74"/>
      <c r="C97" s="74"/>
      <c r="D97" s="74"/>
      <c r="E97" s="74"/>
      <c r="F97" s="74"/>
      <c r="G97" s="74"/>
    </row>
    <row r="101" spans="1:7" x14ac:dyDescent="0.2">
      <c r="A101" s="74"/>
      <c r="B101" s="74"/>
      <c r="C101" s="74"/>
      <c r="D101" s="74"/>
      <c r="E101" s="74"/>
      <c r="F101" s="74"/>
    </row>
    <row r="104" spans="1:7" x14ac:dyDescent="0.2">
      <c r="A104" s="74"/>
      <c r="B104" s="74"/>
      <c r="C104" s="74"/>
      <c r="D104" s="74"/>
      <c r="E104" s="74"/>
      <c r="F104" s="74"/>
    </row>
    <row r="107" spans="1:7" x14ac:dyDescent="0.2">
      <c r="A107" s="74"/>
      <c r="B107" s="74"/>
      <c r="C107" s="74"/>
      <c r="D107" s="74"/>
      <c r="E107" s="74"/>
      <c r="F107" s="74"/>
      <c r="G107" s="74"/>
    </row>
    <row r="111" spans="1:7" x14ac:dyDescent="0.2">
      <c r="A111" s="74"/>
      <c r="B111" s="74"/>
      <c r="C111" s="74"/>
      <c r="D111" s="74"/>
      <c r="E111" s="74"/>
      <c r="F111" s="74"/>
      <c r="G111" s="74"/>
    </row>
    <row r="113" spans="1:6" x14ac:dyDescent="0.2">
      <c r="A113" s="63"/>
      <c r="B113" s="63"/>
      <c r="C113" s="63"/>
      <c r="D113" s="63"/>
      <c r="E113" s="63"/>
      <c r="F113" s="63"/>
    </row>
    <row r="114" spans="1:6" x14ac:dyDescent="0.2">
      <c r="A114" s="63"/>
      <c r="B114" s="62"/>
      <c r="C114" s="62"/>
      <c r="D114" s="62"/>
      <c r="E114" s="62"/>
      <c r="F114" s="62"/>
    </row>
    <row r="115" spans="1:6" x14ac:dyDescent="0.2">
      <c r="A115" s="63"/>
      <c r="B115" s="62"/>
      <c r="C115" s="62"/>
      <c r="D115" s="62"/>
      <c r="E115" s="62"/>
      <c r="F115" s="62"/>
    </row>
    <row r="116" spans="1:6" x14ac:dyDescent="0.2">
      <c r="A116" s="63"/>
      <c r="B116" s="62"/>
      <c r="C116" s="62"/>
      <c r="D116" s="62"/>
      <c r="E116" s="62"/>
      <c r="F116" s="62"/>
    </row>
    <row r="117" spans="1:6" x14ac:dyDescent="0.2">
      <c r="A117" s="63"/>
      <c r="B117" s="62"/>
      <c r="C117" s="62"/>
      <c r="D117" s="62"/>
      <c r="E117" s="62"/>
      <c r="F117" s="62"/>
    </row>
    <row r="118" spans="1:6" x14ac:dyDescent="0.2">
      <c r="A118" s="63"/>
      <c r="B118" s="62"/>
      <c r="C118" s="62"/>
      <c r="D118" s="62"/>
      <c r="E118" s="62"/>
      <c r="F118" s="62"/>
    </row>
    <row r="119" spans="1:6" x14ac:dyDescent="0.2">
      <c r="A119" s="63"/>
      <c r="B119" s="62"/>
      <c r="C119" s="62"/>
      <c r="D119" s="62"/>
      <c r="E119" s="62"/>
      <c r="F119" s="62"/>
    </row>
    <row r="120" spans="1:6" x14ac:dyDescent="0.2">
      <c r="A120" s="63"/>
      <c r="B120" s="62"/>
      <c r="C120" s="62"/>
      <c r="D120" s="62"/>
      <c r="E120" s="62"/>
      <c r="F120" s="62"/>
    </row>
    <row r="121" spans="1:6" x14ac:dyDescent="0.2">
      <c r="A121" s="63"/>
      <c r="B121" s="63"/>
      <c r="C121" s="63"/>
      <c r="D121" s="63"/>
      <c r="E121" s="63"/>
      <c r="F121" s="63"/>
    </row>
  </sheetData>
  <mergeCells count="1">
    <mergeCell ref="A3:F3"/>
  </mergeCells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1C744-5898-CA43-A8E9-A2DDFEE7E24A}">
  <dimension ref="A1:S29"/>
  <sheetViews>
    <sheetView tabSelected="1" zoomScale="110" zoomScaleNormal="110" workbookViewId="0">
      <selection activeCell="S7" sqref="S7"/>
    </sheetView>
  </sheetViews>
  <sheetFormatPr baseColWidth="10" defaultColWidth="11" defaultRowHeight="16" x14ac:dyDescent="0.2"/>
  <cols>
    <col min="1" max="1" width="4.33203125" style="2" bestFit="1" customWidth="1"/>
    <col min="2" max="2" width="7.6640625" bestFit="1" customWidth="1"/>
    <col min="3" max="5" width="5.33203125" bestFit="1" customWidth="1"/>
    <col min="6" max="6" width="6.33203125" bestFit="1" customWidth="1"/>
    <col min="7" max="7" width="5.33203125" bestFit="1" customWidth="1"/>
    <col min="8" max="8" width="32.1640625" bestFit="1" customWidth="1"/>
    <col min="9" max="9" width="2.1640625" bestFit="1" customWidth="1"/>
    <col min="11" max="11" width="3.1640625" style="2" bestFit="1" customWidth="1"/>
    <col min="12" max="12" width="7.6640625" bestFit="1" customWidth="1"/>
    <col min="13" max="15" width="5.33203125" bestFit="1" customWidth="1"/>
    <col min="16" max="16" width="6.33203125" bestFit="1" customWidth="1"/>
    <col min="17" max="17" width="5.33203125" bestFit="1" customWidth="1"/>
    <col min="18" max="18" width="31.33203125" bestFit="1" customWidth="1"/>
    <col min="19" max="19" width="2.1640625" bestFit="1" customWidth="1"/>
  </cols>
  <sheetData>
    <row r="1" spans="1:19" x14ac:dyDescent="0.2">
      <c r="A1" s="2" t="s">
        <v>409</v>
      </c>
    </row>
    <row r="3" spans="1:19" s="2" customFormat="1" x14ac:dyDescent="0.2">
      <c r="A3" s="132" t="s">
        <v>117</v>
      </c>
      <c r="B3" s="132"/>
      <c r="C3" s="132"/>
      <c r="D3" s="132"/>
      <c r="E3" s="132"/>
      <c r="F3" s="132"/>
      <c r="G3" s="132"/>
      <c r="H3" s="132"/>
      <c r="K3" s="132" t="s">
        <v>351</v>
      </c>
      <c r="L3" s="132"/>
      <c r="M3" s="132"/>
      <c r="N3" s="132"/>
      <c r="O3" s="132"/>
      <c r="P3" s="132"/>
      <c r="Q3" s="132"/>
      <c r="R3" s="132"/>
    </row>
    <row r="4" spans="1:19" s="2" customFormat="1" x14ac:dyDescent="0.2">
      <c r="A4" s="3"/>
      <c r="B4" s="3" t="s">
        <v>110</v>
      </c>
      <c r="C4" s="3" t="s">
        <v>368</v>
      </c>
      <c r="D4" s="3" t="s">
        <v>165</v>
      </c>
      <c r="E4" s="3" t="s">
        <v>369</v>
      </c>
      <c r="F4" s="3" t="s">
        <v>370</v>
      </c>
      <c r="G4" s="3" t="s">
        <v>371</v>
      </c>
      <c r="H4" s="3" t="s">
        <v>372</v>
      </c>
      <c r="K4" s="3"/>
      <c r="L4" s="3" t="s">
        <v>110</v>
      </c>
      <c r="M4" s="3" t="s">
        <v>368</v>
      </c>
      <c r="N4" s="3" t="s">
        <v>165</v>
      </c>
      <c r="O4" s="3" t="s">
        <v>369</v>
      </c>
      <c r="P4" s="3" t="s">
        <v>370</v>
      </c>
      <c r="Q4" s="3" t="s">
        <v>371</v>
      </c>
      <c r="R4" s="3" t="s">
        <v>372</v>
      </c>
    </row>
    <row r="5" spans="1:19" x14ac:dyDescent="0.2">
      <c r="A5" s="3">
        <v>1</v>
      </c>
      <c r="B5" s="4" t="s">
        <v>373</v>
      </c>
      <c r="C5" s="4" t="s">
        <v>374</v>
      </c>
      <c r="D5" s="4" t="s">
        <v>209</v>
      </c>
      <c r="E5" s="4" t="s">
        <v>209</v>
      </c>
      <c r="F5" s="4" t="s">
        <v>209</v>
      </c>
      <c r="G5" s="4" t="s">
        <v>209</v>
      </c>
      <c r="H5" s="4" t="s">
        <v>375</v>
      </c>
      <c r="K5" s="3">
        <v>1</v>
      </c>
      <c r="L5" s="4" t="s">
        <v>373</v>
      </c>
      <c r="M5" s="4" t="s">
        <v>373</v>
      </c>
      <c r="N5" s="4" t="s">
        <v>209</v>
      </c>
      <c r="O5" s="4" t="s">
        <v>209</v>
      </c>
      <c r="P5" s="4" t="s">
        <v>376</v>
      </c>
      <c r="Q5" s="4" t="s">
        <v>209</v>
      </c>
      <c r="R5" s="4" t="s">
        <v>377</v>
      </c>
    </row>
    <row r="6" spans="1:19" x14ac:dyDescent="0.2">
      <c r="A6" s="3">
        <v>2</v>
      </c>
      <c r="B6" s="4" t="s">
        <v>209</v>
      </c>
      <c r="C6" s="4" t="s">
        <v>378</v>
      </c>
      <c r="D6" s="4" t="s">
        <v>374</v>
      </c>
      <c r="E6" s="4" t="s">
        <v>209</v>
      </c>
      <c r="F6" s="4" t="s">
        <v>374</v>
      </c>
      <c r="G6" s="4" t="s">
        <v>378</v>
      </c>
      <c r="H6" s="4" t="s">
        <v>379</v>
      </c>
      <c r="K6" s="3">
        <v>2</v>
      </c>
      <c r="L6" s="4" t="s">
        <v>209</v>
      </c>
      <c r="M6" s="4" t="s">
        <v>209</v>
      </c>
      <c r="N6" s="4" t="s">
        <v>376</v>
      </c>
      <c r="O6" s="4" t="s">
        <v>209</v>
      </c>
      <c r="P6" s="4" t="s">
        <v>209</v>
      </c>
      <c r="Q6" s="4" t="s">
        <v>209</v>
      </c>
      <c r="R6" s="4" t="s">
        <v>380</v>
      </c>
    </row>
    <row r="7" spans="1:19" x14ac:dyDescent="0.2">
      <c r="A7" s="3">
        <v>3</v>
      </c>
      <c r="B7" s="4" t="s">
        <v>209</v>
      </c>
      <c r="C7" s="4" t="s">
        <v>209</v>
      </c>
      <c r="D7" s="4" t="s">
        <v>378</v>
      </c>
      <c r="E7" s="4" t="s">
        <v>209</v>
      </c>
      <c r="F7" s="4" t="s">
        <v>209</v>
      </c>
      <c r="G7" s="4" t="s">
        <v>374</v>
      </c>
      <c r="H7" s="4" t="s">
        <v>381</v>
      </c>
      <c r="K7" s="3">
        <v>3</v>
      </c>
      <c r="L7" s="4" t="s">
        <v>373</v>
      </c>
      <c r="M7" s="4" t="s">
        <v>209</v>
      </c>
      <c r="N7" s="4" t="s">
        <v>374</v>
      </c>
      <c r="O7" s="4" t="s">
        <v>209</v>
      </c>
      <c r="P7" s="4" t="s">
        <v>209</v>
      </c>
      <c r="Q7" s="4" t="s">
        <v>209</v>
      </c>
      <c r="R7" s="4" t="s">
        <v>382</v>
      </c>
      <c r="S7" s="1"/>
    </row>
    <row r="8" spans="1:19" x14ac:dyDescent="0.2">
      <c r="A8" s="3">
        <v>4</v>
      </c>
      <c r="B8" s="4" t="s">
        <v>209</v>
      </c>
      <c r="C8" s="4" t="s">
        <v>209</v>
      </c>
      <c r="D8" s="4" t="s">
        <v>373</v>
      </c>
      <c r="E8" s="4" t="s">
        <v>209</v>
      </c>
      <c r="F8" s="4" t="s">
        <v>209</v>
      </c>
      <c r="G8" s="4" t="s">
        <v>374</v>
      </c>
      <c r="H8" s="4" t="s">
        <v>381</v>
      </c>
      <c r="K8" s="3">
        <v>4</v>
      </c>
      <c r="L8" s="4" t="s">
        <v>374</v>
      </c>
      <c r="M8" s="4" t="s">
        <v>374</v>
      </c>
      <c r="N8" s="4" t="s">
        <v>209</v>
      </c>
      <c r="O8" s="4" t="s">
        <v>209</v>
      </c>
      <c r="P8" s="4" t="s">
        <v>374</v>
      </c>
      <c r="Q8" s="4" t="s">
        <v>209</v>
      </c>
      <c r="R8" s="4" t="s">
        <v>383</v>
      </c>
    </row>
    <row r="9" spans="1:19" x14ac:dyDescent="0.2">
      <c r="A9" s="3">
        <v>5</v>
      </c>
      <c r="B9" s="4" t="s">
        <v>209</v>
      </c>
      <c r="C9" s="4" t="s">
        <v>374</v>
      </c>
      <c r="D9" s="4" t="s">
        <v>374</v>
      </c>
      <c r="E9" s="4" t="s">
        <v>209</v>
      </c>
      <c r="F9" s="4" t="s">
        <v>209</v>
      </c>
      <c r="G9" s="4" t="s">
        <v>209</v>
      </c>
      <c r="H9" s="4" t="s">
        <v>384</v>
      </c>
      <c r="K9" s="3">
        <v>5</v>
      </c>
      <c r="L9" s="4" t="s">
        <v>376</v>
      </c>
      <c r="M9" s="4" t="s">
        <v>209</v>
      </c>
      <c r="N9" s="4" t="s">
        <v>374</v>
      </c>
      <c r="O9" s="4" t="s">
        <v>374</v>
      </c>
      <c r="P9" s="4" t="s">
        <v>209</v>
      </c>
      <c r="Q9" s="4" t="s">
        <v>209</v>
      </c>
      <c r="R9" s="4" t="s">
        <v>385</v>
      </c>
    </row>
    <row r="10" spans="1:19" x14ac:dyDescent="0.2">
      <c r="A10" s="3">
        <v>6</v>
      </c>
      <c r="B10" s="4" t="s">
        <v>209</v>
      </c>
      <c r="C10" s="4" t="s">
        <v>374</v>
      </c>
      <c r="D10" s="4" t="s">
        <v>373</v>
      </c>
      <c r="E10" s="4" t="s">
        <v>209</v>
      </c>
      <c r="F10" s="4" t="s">
        <v>209</v>
      </c>
      <c r="G10" s="4" t="s">
        <v>374</v>
      </c>
      <c r="H10" s="4" t="s">
        <v>386</v>
      </c>
      <c r="K10" s="3">
        <v>6</v>
      </c>
      <c r="L10" s="4" t="s">
        <v>373</v>
      </c>
      <c r="M10" s="4" t="s">
        <v>374</v>
      </c>
      <c r="N10" s="4" t="s">
        <v>209</v>
      </c>
      <c r="O10" s="4" t="s">
        <v>209</v>
      </c>
      <c r="P10" s="4" t="s">
        <v>209</v>
      </c>
      <c r="Q10" s="4" t="s">
        <v>209</v>
      </c>
      <c r="R10" s="4" t="s">
        <v>387</v>
      </c>
    </row>
    <row r="11" spans="1:19" x14ac:dyDescent="0.2">
      <c r="A11" s="3">
        <v>7</v>
      </c>
      <c r="B11" s="4" t="s">
        <v>209</v>
      </c>
      <c r="C11" s="4" t="s">
        <v>209</v>
      </c>
      <c r="D11" s="4" t="s">
        <v>374</v>
      </c>
      <c r="E11" s="4" t="s">
        <v>209</v>
      </c>
      <c r="F11" s="4" t="s">
        <v>209</v>
      </c>
      <c r="G11" s="4" t="s">
        <v>209</v>
      </c>
      <c r="H11" s="4" t="s">
        <v>380</v>
      </c>
      <c r="K11" s="3">
        <v>7</v>
      </c>
      <c r="L11" s="4" t="s">
        <v>209</v>
      </c>
      <c r="M11" s="4" t="s">
        <v>376</v>
      </c>
      <c r="N11" s="4" t="s">
        <v>374</v>
      </c>
      <c r="O11" s="4" t="s">
        <v>209</v>
      </c>
      <c r="P11" s="4" t="s">
        <v>374</v>
      </c>
      <c r="Q11" s="4" t="s">
        <v>374</v>
      </c>
      <c r="R11" s="4" t="s">
        <v>388</v>
      </c>
    </row>
    <row r="12" spans="1:19" x14ac:dyDescent="0.2">
      <c r="A12" s="3">
        <v>8</v>
      </c>
      <c r="B12" s="4" t="s">
        <v>378</v>
      </c>
      <c r="C12" s="4" t="s">
        <v>374</v>
      </c>
      <c r="D12" s="4" t="s">
        <v>209</v>
      </c>
      <c r="E12" s="4" t="s">
        <v>209</v>
      </c>
      <c r="F12" s="4" t="s">
        <v>209</v>
      </c>
      <c r="G12" s="4" t="s">
        <v>209</v>
      </c>
      <c r="H12" s="4" t="s">
        <v>389</v>
      </c>
      <c r="K12" s="3">
        <v>8</v>
      </c>
      <c r="L12" s="4" t="s">
        <v>209</v>
      </c>
      <c r="M12" s="4" t="s">
        <v>376</v>
      </c>
      <c r="N12" s="4" t="s">
        <v>376</v>
      </c>
      <c r="O12" s="4" t="s">
        <v>209</v>
      </c>
      <c r="P12" s="4" t="s">
        <v>374</v>
      </c>
      <c r="Q12" s="4" t="s">
        <v>209</v>
      </c>
      <c r="R12" s="4" t="s">
        <v>390</v>
      </c>
    </row>
    <row r="13" spans="1:19" x14ac:dyDescent="0.2">
      <c r="A13" s="3">
        <v>9</v>
      </c>
      <c r="B13" s="4" t="s">
        <v>209</v>
      </c>
      <c r="C13" s="4" t="s">
        <v>209</v>
      </c>
      <c r="D13" s="4" t="s">
        <v>373</v>
      </c>
      <c r="E13" s="4" t="s">
        <v>209</v>
      </c>
      <c r="F13" s="4" t="s">
        <v>209</v>
      </c>
      <c r="G13" s="4" t="s">
        <v>374</v>
      </c>
      <c r="H13" s="4" t="s">
        <v>381</v>
      </c>
      <c r="K13" s="3">
        <v>9</v>
      </c>
      <c r="L13" s="4" t="s">
        <v>378</v>
      </c>
      <c r="M13" s="4" t="s">
        <v>209</v>
      </c>
      <c r="N13" s="4" t="s">
        <v>376</v>
      </c>
      <c r="O13" s="4" t="s">
        <v>209</v>
      </c>
      <c r="P13" s="4" t="s">
        <v>209</v>
      </c>
      <c r="Q13" s="4" t="s">
        <v>209</v>
      </c>
      <c r="R13" s="4" t="s">
        <v>382</v>
      </c>
    </row>
    <row r="14" spans="1:19" x14ac:dyDescent="0.2">
      <c r="A14" s="3">
        <v>10</v>
      </c>
      <c r="B14" s="4" t="s">
        <v>374</v>
      </c>
      <c r="C14" s="4" t="s">
        <v>376</v>
      </c>
      <c r="D14" s="4" t="s">
        <v>209</v>
      </c>
      <c r="E14" s="4" t="s">
        <v>209</v>
      </c>
      <c r="F14" s="4" t="s">
        <v>209</v>
      </c>
      <c r="G14" s="4" t="s">
        <v>209</v>
      </c>
      <c r="H14" s="4" t="s">
        <v>391</v>
      </c>
      <c r="K14" s="3">
        <v>10</v>
      </c>
      <c r="L14" s="4" t="s">
        <v>378</v>
      </c>
      <c r="M14" s="4" t="s">
        <v>378</v>
      </c>
      <c r="N14" s="4" t="s">
        <v>374</v>
      </c>
      <c r="O14" s="4" t="s">
        <v>209</v>
      </c>
      <c r="P14" s="4" t="s">
        <v>209</v>
      </c>
      <c r="Q14" s="4" t="s">
        <v>209</v>
      </c>
      <c r="R14" s="4" t="s">
        <v>392</v>
      </c>
    </row>
    <row r="15" spans="1:19" x14ac:dyDescent="0.2">
      <c r="A15" s="3">
        <v>11</v>
      </c>
      <c r="B15" s="4" t="s">
        <v>209</v>
      </c>
      <c r="C15" s="4" t="s">
        <v>374</v>
      </c>
      <c r="D15" s="4" t="s">
        <v>373</v>
      </c>
      <c r="E15" s="4" t="s">
        <v>209</v>
      </c>
      <c r="F15" s="4" t="s">
        <v>209</v>
      </c>
      <c r="G15" s="4" t="s">
        <v>376</v>
      </c>
      <c r="H15" s="4" t="s">
        <v>384</v>
      </c>
      <c r="K15" s="3">
        <v>11</v>
      </c>
      <c r="L15" s="4" t="s">
        <v>209</v>
      </c>
      <c r="M15" s="4" t="s">
        <v>376</v>
      </c>
      <c r="N15" s="4" t="s">
        <v>374</v>
      </c>
      <c r="O15" s="4" t="s">
        <v>209</v>
      </c>
      <c r="P15" s="4" t="s">
        <v>374</v>
      </c>
      <c r="Q15" s="4" t="s">
        <v>209</v>
      </c>
      <c r="R15" s="4" t="s">
        <v>390</v>
      </c>
    </row>
    <row r="16" spans="1:19" x14ac:dyDescent="0.2">
      <c r="A16" s="3">
        <v>12</v>
      </c>
      <c r="B16" s="4" t="s">
        <v>209</v>
      </c>
      <c r="C16" s="4" t="s">
        <v>376</v>
      </c>
      <c r="D16" s="4" t="s">
        <v>373</v>
      </c>
      <c r="E16" s="4" t="s">
        <v>374</v>
      </c>
      <c r="F16" s="4" t="s">
        <v>209</v>
      </c>
      <c r="G16" s="4" t="s">
        <v>374</v>
      </c>
      <c r="H16" s="4" t="s">
        <v>393</v>
      </c>
      <c r="I16" s="1"/>
      <c r="J16" s="1"/>
      <c r="K16" s="3">
        <v>12</v>
      </c>
      <c r="L16" s="4" t="s">
        <v>209</v>
      </c>
      <c r="M16" s="4" t="s">
        <v>376</v>
      </c>
      <c r="N16" s="4" t="s">
        <v>374</v>
      </c>
      <c r="O16" s="4" t="s">
        <v>209</v>
      </c>
      <c r="P16" s="4" t="s">
        <v>209</v>
      </c>
      <c r="Q16" s="4" t="s">
        <v>374</v>
      </c>
      <c r="R16" s="4" t="s">
        <v>394</v>
      </c>
    </row>
    <row r="17" spans="1:18" x14ac:dyDescent="0.2">
      <c r="A17" s="3">
        <v>13</v>
      </c>
      <c r="B17" s="4" t="s">
        <v>209</v>
      </c>
      <c r="C17" s="4" t="s">
        <v>209</v>
      </c>
      <c r="D17" s="4" t="s">
        <v>374</v>
      </c>
      <c r="E17" s="4" t="s">
        <v>209</v>
      </c>
      <c r="F17" s="4" t="s">
        <v>374</v>
      </c>
      <c r="G17" s="4" t="s">
        <v>209</v>
      </c>
      <c r="H17" s="4" t="s">
        <v>395</v>
      </c>
      <c r="K17" s="3">
        <v>13</v>
      </c>
      <c r="L17" s="4" t="s">
        <v>373</v>
      </c>
      <c r="M17" s="4" t="s">
        <v>373</v>
      </c>
      <c r="N17" s="4" t="s">
        <v>209</v>
      </c>
      <c r="O17" s="4" t="s">
        <v>209</v>
      </c>
      <c r="P17" s="4" t="s">
        <v>374</v>
      </c>
      <c r="Q17" s="4" t="s">
        <v>209</v>
      </c>
      <c r="R17" s="4" t="s">
        <v>396</v>
      </c>
    </row>
    <row r="18" spans="1:18" x14ac:dyDescent="0.2">
      <c r="A18" s="3">
        <v>14</v>
      </c>
      <c r="B18" s="4" t="s">
        <v>209</v>
      </c>
      <c r="C18" s="4" t="s">
        <v>376</v>
      </c>
      <c r="D18" s="4" t="s">
        <v>209</v>
      </c>
      <c r="E18" s="4" t="s">
        <v>209</v>
      </c>
      <c r="F18" s="4" t="s">
        <v>209</v>
      </c>
      <c r="G18" s="4" t="s">
        <v>209</v>
      </c>
      <c r="H18" s="4" t="s">
        <v>397</v>
      </c>
      <c r="I18" s="1"/>
      <c r="J18" s="1"/>
      <c r="K18" s="3">
        <v>14</v>
      </c>
      <c r="L18" s="4" t="s">
        <v>373</v>
      </c>
      <c r="M18" s="4" t="s">
        <v>209</v>
      </c>
      <c r="N18" s="4" t="s">
        <v>376</v>
      </c>
      <c r="O18" s="4" t="s">
        <v>209</v>
      </c>
      <c r="P18" s="4" t="s">
        <v>209</v>
      </c>
      <c r="Q18" s="4" t="s">
        <v>209</v>
      </c>
      <c r="R18" s="4" t="s">
        <v>382</v>
      </c>
    </row>
    <row r="19" spans="1:18" x14ac:dyDescent="0.2">
      <c r="A19" s="3">
        <v>15</v>
      </c>
      <c r="B19" s="4" t="s">
        <v>374</v>
      </c>
      <c r="C19" s="4" t="s">
        <v>374</v>
      </c>
      <c r="D19" s="4" t="s">
        <v>378</v>
      </c>
      <c r="E19" s="4" t="s">
        <v>209</v>
      </c>
      <c r="F19" s="4" t="s">
        <v>209</v>
      </c>
      <c r="G19" s="4" t="s">
        <v>209</v>
      </c>
      <c r="H19" s="4" t="s">
        <v>392</v>
      </c>
      <c r="K19" s="3">
        <v>15</v>
      </c>
      <c r="L19" s="4" t="s">
        <v>373</v>
      </c>
      <c r="M19" s="4" t="s">
        <v>373</v>
      </c>
      <c r="N19" s="4" t="s">
        <v>209</v>
      </c>
      <c r="O19" s="4" t="s">
        <v>209</v>
      </c>
      <c r="P19" s="4" t="s">
        <v>209</v>
      </c>
      <c r="Q19" s="4" t="s">
        <v>209</v>
      </c>
      <c r="R19" s="4" t="s">
        <v>398</v>
      </c>
    </row>
    <row r="20" spans="1:18" x14ac:dyDescent="0.2">
      <c r="A20" s="3">
        <v>16</v>
      </c>
      <c r="B20" s="4" t="s">
        <v>376</v>
      </c>
      <c r="C20" s="4" t="s">
        <v>374</v>
      </c>
      <c r="D20" s="4" t="s">
        <v>209</v>
      </c>
      <c r="E20" s="4" t="s">
        <v>209</v>
      </c>
      <c r="F20" s="4" t="s">
        <v>374</v>
      </c>
      <c r="G20" s="4" t="s">
        <v>376</v>
      </c>
      <c r="H20" s="4" t="s">
        <v>399</v>
      </c>
      <c r="I20" s="1"/>
      <c r="J20" s="1"/>
      <c r="K20" s="3">
        <v>16</v>
      </c>
      <c r="L20" s="4" t="s">
        <v>374</v>
      </c>
      <c r="M20" s="4" t="s">
        <v>374</v>
      </c>
      <c r="N20" s="4" t="s">
        <v>374</v>
      </c>
      <c r="O20" s="4" t="s">
        <v>209</v>
      </c>
      <c r="P20" s="4" t="s">
        <v>374</v>
      </c>
      <c r="Q20" s="4" t="s">
        <v>209</v>
      </c>
      <c r="R20" s="4" t="s">
        <v>400</v>
      </c>
    </row>
    <row r="21" spans="1:18" x14ac:dyDescent="0.2">
      <c r="A21" s="3">
        <v>17</v>
      </c>
      <c r="B21" s="4" t="s">
        <v>209</v>
      </c>
      <c r="C21" s="4" t="s">
        <v>374</v>
      </c>
      <c r="D21" s="4" t="s">
        <v>378</v>
      </c>
      <c r="E21" s="4" t="s">
        <v>209</v>
      </c>
      <c r="F21" s="4" t="s">
        <v>209</v>
      </c>
      <c r="G21" s="4" t="s">
        <v>374</v>
      </c>
      <c r="H21" s="4" t="s">
        <v>386</v>
      </c>
      <c r="K21" s="3">
        <v>17</v>
      </c>
      <c r="L21" s="4" t="s">
        <v>373</v>
      </c>
      <c r="M21" s="4" t="s">
        <v>378</v>
      </c>
      <c r="N21" s="4" t="s">
        <v>374</v>
      </c>
      <c r="O21" s="4" t="s">
        <v>209</v>
      </c>
      <c r="P21" s="4" t="s">
        <v>209</v>
      </c>
      <c r="Q21" s="4" t="s">
        <v>209</v>
      </c>
      <c r="R21" s="4" t="s">
        <v>392</v>
      </c>
    </row>
    <row r="22" spans="1:18" x14ac:dyDescent="0.2">
      <c r="A22" s="3">
        <v>18</v>
      </c>
      <c r="B22" s="4" t="s">
        <v>209</v>
      </c>
      <c r="C22" s="4" t="s">
        <v>374</v>
      </c>
      <c r="D22" s="4" t="s">
        <v>374</v>
      </c>
      <c r="E22" s="4" t="s">
        <v>209</v>
      </c>
      <c r="F22" s="4" t="s">
        <v>374</v>
      </c>
      <c r="G22" s="4" t="s">
        <v>209</v>
      </c>
      <c r="H22" s="4" t="s">
        <v>401</v>
      </c>
      <c r="K22" s="3">
        <v>18</v>
      </c>
      <c r="L22" s="4" t="s">
        <v>374</v>
      </c>
      <c r="M22" s="4" t="s">
        <v>376</v>
      </c>
      <c r="N22" s="4" t="s">
        <v>374</v>
      </c>
      <c r="O22" s="4" t="s">
        <v>209</v>
      </c>
      <c r="P22" s="4" t="s">
        <v>374</v>
      </c>
      <c r="Q22" s="4" t="s">
        <v>209</v>
      </c>
      <c r="R22" s="4" t="s">
        <v>402</v>
      </c>
    </row>
    <row r="23" spans="1:18" x14ac:dyDescent="0.2">
      <c r="A23" s="3">
        <v>19</v>
      </c>
      <c r="B23" s="4" t="s">
        <v>376</v>
      </c>
      <c r="C23" s="4" t="s">
        <v>373</v>
      </c>
      <c r="D23" s="4" t="s">
        <v>209</v>
      </c>
      <c r="E23" s="4" t="s">
        <v>209</v>
      </c>
      <c r="F23" s="4" t="s">
        <v>209</v>
      </c>
      <c r="G23" s="4" t="s">
        <v>209</v>
      </c>
      <c r="H23" s="4" t="s">
        <v>403</v>
      </c>
      <c r="K23" s="3">
        <v>19</v>
      </c>
      <c r="L23" s="4" t="s">
        <v>373</v>
      </c>
      <c r="M23" s="4" t="s">
        <v>374</v>
      </c>
      <c r="N23" s="4" t="s">
        <v>209</v>
      </c>
      <c r="O23" s="4" t="s">
        <v>209</v>
      </c>
      <c r="P23" s="4" t="s">
        <v>376</v>
      </c>
      <c r="Q23" s="4" t="s">
        <v>209</v>
      </c>
      <c r="R23" s="4" t="s">
        <v>404</v>
      </c>
    </row>
    <row r="24" spans="1:18" x14ac:dyDescent="0.2">
      <c r="A24" s="3">
        <v>20</v>
      </c>
      <c r="B24" s="4" t="s">
        <v>373</v>
      </c>
      <c r="C24" s="4" t="s">
        <v>373</v>
      </c>
      <c r="D24" s="4" t="s">
        <v>209</v>
      </c>
      <c r="E24" s="4" t="s">
        <v>209</v>
      </c>
      <c r="F24" s="4" t="s">
        <v>209</v>
      </c>
      <c r="G24" s="4" t="s">
        <v>209</v>
      </c>
      <c r="H24" s="4" t="s">
        <v>398</v>
      </c>
      <c r="K24" s="3">
        <v>20</v>
      </c>
      <c r="L24" s="4" t="s">
        <v>209</v>
      </c>
      <c r="M24" s="4" t="s">
        <v>378</v>
      </c>
      <c r="N24" s="4" t="s">
        <v>374</v>
      </c>
      <c r="O24" s="4" t="s">
        <v>209</v>
      </c>
      <c r="P24" s="4" t="s">
        <v>209</v>
      </c>
      <c r="Q24" s="4" t="s">
        <v>209</v>
      </c>
      <c r="R24" s="4" t="s">
        <v>384</v>
      </c>
    </row>
    <row r="25" spans="1:18" x14ac:dyDescent="0.2">
      <c r="A25" s="3">
        <v>21</v>
      </c>
      <c r="B25" s="4" t="s">
        <v>209</v>
      </c>
      <c r="C25" s="4" t="s">
        <v>376</v>
      </c>
      <c r="D25" s="4" t="s">
        <v>374</v>
      </c>
      <c r="E25" s="4" t="s">
        <v>374</v>
      </c>
      <c r="F25" s="4" t="s">
        <v>209</v>
      </c>
      <c r="G25" s="4" t="s">
        <v>209</v>
      </c>
      <c r="H25" s="4" t="s">
        <v>405</v>
      </c>
      <c r="I25" s="1"/>
      <c r="J25" s="1"/>
      <c r="K25" s="3">
        <v>21</v>
      </c>
      <c r="L25" s="4" t="s">
        <v>378</v>
      </c>
      <c r="M25" s="4" t="s">
        <v>209</v>
      </c>
      <c r="N25" s="4" t="s">
        <v>374</v>
      </c>
      <c r="O25" s="4" t="s">
        <v>209</v>
      </c>
      <c r="P25" s="4" t="s">
        <v>209</v>
      </c>
      <c r="Q25" s="4" t="s">
        <v>209</v>
      </c>
      <c r="R25" s="4" t="s">
        <v>382</v>
      </c>
    </row>
    <row r="26" spans="1:18" x14ac:dyDescent="0.2">
      <c r="A26" s="3">
        <v>22</v>
      </c>
      <c r="B26" s="4" t="s">
        <v>374</v>
      </c>
      <c r="C26" s="4" t="s">
        <v>373</v>
      </c>
      <c r="D26" s="4" t="s">
        <v>209</v>
      </c>
      <c r="E26" s="4" t="s">
        <v>209</v>
      </c>
      <c r="F26" s="4" t="s">
        <v>209</v>
      </c>
      <c r="G26" s="4" t="s">
        <v>209</v>
      </c>
      <c r="H26" s="4" t="s">
        <v>406</v>
      </c>
      <c r="K26" s="3">
        <v>22</v>
      </c>
      <c r="L26" s="4" t="s">
        <v>374</v>
      </c>
      <c r="M26" s="4" t="s">
        <v>373</v>
      </c>
      <c r="N26" s="4" t="s">
        <v>209</v>
      </c>
      <c r="O26" s="4" t="s">
        <v>209</v>
      </c>
      <c r="P26" s="4" t="s">
        <v>209</v>
      </c>
      <c r="Q26" s="4" t="s">
        <v>209</v>
      </c>
      <c r="R26" s="4" t="s">
        <v>406</v>
      </c>
    </row>
    <row r="27" spans="1:18" x14ac:dyDescent="0.2">
      <c r="A27" s="3">
        <v>23</v>
      </c>
      <c r="B27" s="4" t="s">
        <v>209</v>
      </c>
      <c r="C27" s="4" t="s">
        <v>376</v>
      </c>
      <c r="D27" s="4" t="s">
        <v>374</v>
      </c>
      <c r="E27" s="4" t="s">
        <v>209</v>
      </c>
      <c r="F27" s="4" t="s">
        <v>209</v>
      </c>
      <c r="G27" s="4" t="s">
        <v>209</v>
      </c>
      <c r="H27" s="4" t="s">
        <v>384</v>
      </c>
      <c r="K27" s="3">
        <v>23</v>
      </c>
      <c r="L27" s="4" t="s">
        <v>378</v>
      </c>
      <c r="M27" s="4" t="s">
        <v>374</v>
      </c>
      <c r="N27" s="4" t="s">
        <v>209</v>
      </c>
      <c r="O27" s="4" t="s">
        <v>209</v>
      </c>
      <c r="P27" s="4" t="s">
        <v>209</v>
      </c>
      <c r="Q27" s="4" t="s">
        <v>209</v>
      </c>
      <c r="R27" s="4" t="s">
        <v>389</v>
      </c>
    </row>
    <row r="28" spans="1:18" x14ac:dyDescent="0.2">
      <c r="A28" s="3">
        <v>24</v>
      </c>
      <c r="B28" s="4" t="s">
        <v>374</v>
      </c>
      <c r="C28" s="4" t="s">
        <v>209</v>
      </c>
      <c r="D28" s="4" t="s">
        <v>374</v>
      </c>
      <c r="E28" s="4" t="s">
        <v>209</v>
      </c>
      <c r="F28" s="4" t="s">
        <v>209</v>
      </c>
      <c r="G28" s="4" t="s">
        <v>209</v>
      </c>
      <c r="H28" s="4" t="s">
        <v>382</v>
      </c>
      <c r="K28" s="3">
        <v>24</v>
      </c>
      <c r="L28" s="4" t="s">
        <v>209</v>
      </c>
      <c r="M28" s="4" t="s">
        <v>209</v>
      </c>
      <c r="N28" s="4" t="s">
        <v>374</v>
      </c>
      <c r="O28" s="4" t="s">
        <v>209</v>
      </c>
      <c r="P28" s="4" t="s">
        <v>209</v>
      </c>
      <c r="Q28" s="4" t="s">
        <v>209</v>
      </c>
      <c r="R28" s="4" t="s">
        <v>380</v>
      </c>
    </row>
    <row r="29" spans="1:18" x14ac:dyDescent="0.2">
      <c r="A29" s="3">
        <v>25</v>
      </c>
      <c r="B29" s="4" t="s">
        <v>209</v>
      </c>
      <c r="C29" s="4" t="s">
        <v>209</v>
      </c>
      <c r="D29" s="4" t="s">
        <v>376</v>
      </c>
      <c r="E29" s="4" t="s">
        <v>209</v>
      </c>
      <c r="F29" s="4" t="s">
        <v>209</v>
      </c>
      <c r="G29" s="4" t="s">
        <v>209</v>
      </c>
      <c r="H29" s="4" t="s">
        <v>380</v>
      </c>
      <c r="K29" s="3">
        <v>25</v>
      </c>
      <c r="L29" s="4" t="s">
        <v>209</v>
      </c>
      <c r="M29" s="4" t="s">
        <v>374</v>
      </c>
      <c r="N29" s="4" t="s">
        <v>374</v>
      </c>
      <c r="O29" s="4" t="s">
        <v>209</v>
      </c>
      <c r="P29" s="4" t="s">
        <v>374</v>
      </c>
      <c r="Q29" s="4" t="s">
        <v>209</v>
      </c>
      <c r="R29" s="4" t="s">
        <v>390</v>
      </c>
    </row>
  </sheetData>
  <mergeCells count="2">
    <mergeCell ref="A3:H3"/>
    <mergeCell ref="K3:R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32D7-A970-D940-BACE-B617808EAB95}">
  <dimension ref="A1:AJ104"/>
  <sheetViews>
    <sheetView workbookViewId="0">
      <selection activeCell="A2" sqref="A2"/>
    </sheetView>
  </sheetViews>
  <sheetFormatPr baseColWidth="10" defaultColWidth="11" defaultRowHeight="16" x14ac:dyDescent="0.2"/>
  <cols>
    <col min="1" max="1" width="24" customWidth="1"/>
    <col min="2" max="2" width="8.33203125" customWidth="1"/>
    <col min="3" max="3" width="9.5" customWidth="1"/>
    <col min="4" max="4" width="17.6640625" customWidth="1"/>
    <col min="5" max="5" width="12.6640625" customWidth="1"/>
    <col min="6" max="6" width="9.6640625" customWidth="1"/>
    <col min="7" max="7" width="24" customWidth="1"/>
    <col min="8" max="8" width="8.1640625" bestFit="1" customWidth="1"/>
    <col min="9" max="9" width="9.5" bestFit="1" customWidth="1"/>
    <col min="10" max="10" width="17.6640625" bestFit="1" customWidth="1"/>
    <col min="11" max="11" width="12.6640625" bestFit="1" customWidth="1"/>
    <col min="12" max="12" width="9.5" bestFit="1" customWidth="1"/>
    <col min="13" max="13" width="24" customWidth="1"/>
    <col min="14" max="14" width="8.1640625" bestFit="1" customWidth="1"/>
    <col min="15" max="15" width="9.5" bestFit="1" customWidth="1"/>
    <col min="16" max="16" width="17.6640625" bestFit="1" customWidth="1"/>
    <col min="17" max="17" width="12.6640625" bestFit="1" customWidth="1"/>
    <col min="18" max="18" width="9.5" bestFit="1" customWidth="1"/>
    <col min="19" max="19" width="24" customWidth="1"/>
    <col min="20" max="20" width="8.1640625" bestFit="1" customWidth="1"/>
    <col min="21" max="21" width="9.5" bestFit="1" customWidth="1"/>
    <col min="22" max="22" width="17.6640625" bestFit="1" customWidth="1"/>
    <col min="23" max="23" width="12.6640625" bestFit="1" customWidth="1"/>
    <col min="24" max="24" width="9.5" bestFit="1" customWidth="1"/>
    <col min="25" max="25" width="14" bestFit="1" customWidth="1"/>
    <col min="26" max="26" width="8.1640625" bestFit="1" customWidth="1"/>
    <col min="27" max="27" width="9.5" bestFit="1" customWidth="1"/>
    <col min="28" max="28" width="17.6640625" bestFit="1" customWidth="1"/>
    <col min="29" max="29" width="10.6640625" bestFit="1" customWidth="1"/>
    <col min="30" max="30" width="9.5" bestFit="1" customWidth="1"/>
    <col min="31" max="31" width="24" customWidth="1"/>
    <col min="32" max="32" width="8.1640625" bestFit="1" customWidth="1"/>
    <col min="33" max="33" width="9.5" bestFit="1" customWidth="1"/>
    <col min="34" max="34" width="17.6640625" bestFit="1" customWidth="1"/>
    <col min="35" max="35" width="10.6640625" bestFit="1" customWidth="1"/>
    <col min="36" max="36" width="9.5" bestFit="1" customWidth="1"/>
  </cols>
  <sheetData>
    <row r="1" spans="1:36" x14ac:dyDescent="0.2">
      <c r="A1" t="s">
        <v>407</v>
      </c>
    </row>
    <row r="2" spans="1:36" ht="17" thickBot="1" x14ac:dyDescent="0.25"/>
    <row r="3" spans="1:36" s="2" customFormat="1" ht="17" thickBot="1" x14ac:dyDescent="0.25">
      <c r="A3" s="139" t="s">
        <v>117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1"/>
    </row>
    <row r="4" spans="1:36" s="2" customFormat="1" ht="17" thickBot="1" x14ac:dyDescent="0.25">
      <c r="A4" s="139" t="s">
        <v>284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1"/>
      <c r="M4" s="139" t="s">
        <v>285</v>
      </c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1"/>
      <c r="Y4" s="139" t="s">
        <v>286</v>
      </c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1"/>
    </row>
    <row r="5" spans="1:36" s="2" customFormat="1" ht="17" thickBot="1" x14ac:dyDescent="0.25">
      <c r="A5" s="139" t="s">
        <v>321</v>
      </c>
      <c r="B5" s="140"/>
      <c r="C5" s="140"/>
      <c r="D5" s="140"/>
      <c r="E5" s="140"/>
      <c r="F5" s="141"/>
      <c r="G5" s="140" t="s">
        <v>322</v>
      </c>
      <c r="H5" s="140"/>
      <c r="I5" s="140"/>
      <c r="J5" s="140"/>
      <c r="K5" s="140"/>
      <c r="L5" s="141"/>
      <c r="M5" s="139" t="s">
        <v>321</v>
      </c>
      <c r="N5" s="140"/>
      <c r="O5" s="140"/>
      <c r="P5" s="140"/>
      <c r="Q5" s="140"/>
      <c r="R5" s="141"/>
      <c r="S5" s="140" t="s">
        <v>322</v>
      </c>
      <c r="T5" s="140"/>
      <c r="U5" s="140"/>
      <c r="V5" s="140"/>
      <c r="W5" s="140"/>
      <c r="X5" s="141"/>
      <c r="Y5" s="140" t="s">
        <v>321</v>
      </c>
      <c r="Z5" s="140"/>
      <c r="AA5" s="140"/>
      <c r="AB5" s="140"/>
      <c r="AC5" s="140"/>
      <c r="AD5" s="141"/>
      <c r="AE5" s="139" t="s">
        <v>322</v>
      </c>
      <c r="AF5" s="140"/>
      <c r="AG5" s="140"/>
      <c r="AH5" s="140"/>
      <c r="AI5" s="140"/>
      <c r="AJ5" s="141"/>
    </row>
    <row r="6" spans="1:36" s="86" customFormat="1" ht="34" x14ac:dyDescent="0.2">
      <c r="A6" s="83" t="s">
        <v>323</v>
      </c>
      <c r="B6" s="84" t="s">
        <v>324</v>
      </c>
      <c r="C6" s="84" t="s">
        <v>287</v>
      </c>
      <c r="D6" s="84" t="s">
        <v>325</v>
      </c>
      <c r="E6" s="84" t="s">
        <v>326</v>
      </c>
      <c r="F6" s="85" t="s">
        <v>327</v>
      </c>
      <c r="G6" s="84" t="s">
        <v>323</v>
      </c>
      <c r="H6" s="84" t="s">
        <v>324</v>
      </c>
      <c r="I6" s="84" t="s">
        <v>287</v>
      </c>
      <c r="J6" s="84" t="s">
        <v>325</v>
      </c>
      <c r="K6" s="84" t="s">
        <v>326</v>
      </c>
      <c r="L6" s="85" t="s">
        <v>327</v>
      </c>
      <c r="M6" s="83" t="s">
        <v>323</v>
      </c>
      <c r="N6" s="84" t="s">
        <v>324</v>
      </c>
      <c r="O6" s="84" t="s">
        <v>287</v>
      </c>
      <c r="P6" s="84" t="s">
        <v>325</v>
      </c>
      <c r="Q6" s="84" t="s">
        <v>326</v>
      </c>
      <c r="R6" s="85" t="s">
        <v>327</v>
      </c>
      <c r="S6" s="84" t="s">
        <v>323</v>
      </c>
      <c r="T6" s="84" t="s">
        <v>324</v>
      </c>
      <c r="U6" s="84" t="s">
        <v>287</v>
      </c>
      <c r="V6" s="84" t="s">
        <v>325</v>
      </c>
      <c r="W6" s="84" t="s">
        <v>326</v>
      </c>
      <c r="X6" s="85" t="s">
        <v>327</v>
      </c>
      <c r="Y6" s="84" t="s">
        <v>323</v>
      </c>
      <c r="Z6" s="84" t="s">
        <v>324</v>
      </c>
      <c r="AA6" s="84" t="s">
        <v>287</v>
      </c>
      <c r="AB6" s="84" t="s">
        <v>325</v>
      </c>
      <c r="AC6" s="84" t="s">
        <v>326</v>
      </c>
      <c r="AD6" s="85" t="s">
        <v>328</v>
      </c>
      <c r="AE6" s="83" t="s">
        <v>323</v>
      </c>
      <c r="AF6" s="84" t="s">
        <v>324</v>
      </c>
      <c r="AG6" s="84" t="s">
        <v>287</v>
      </c>
      <c r="AH6" s="84" t="s">
        <v>325</v>
      </c>
      <c r="AI6" s="84" t="s">
        <v>326</v>
      </c>
      <c r="AJ6" s="85" t="s">
        <v>328</v>
      </c>
    </row>
    <row r="7" spans="1:36" x14ac:dyDescent="0.2">
      <c r="A7" s="133" t="s">
        <v>329</v>
      </c>
      <c r="B7" s="136">
        <v>1.47E-2</v>
      </c>
      <c r="C7" s="87">
        <v>3.9100000000000003E-2</v>
      </c>
      <c r="D7" s="104" t="s">
        <v>297</v>
      </c>
      <c r="E7" s="87" t="s">
        <v>330</v>
      </c>
      <c r="F7" s="88" t="s">
        <v>331</v>
      </c>
      <c r="G7" s="136" t="s">
        <v>329</v>
      </c>
      <c r="H7" s="136">
        <v>2.06E-2</v>
      </c>
      <c r="I7" s="87">
        <v>4.6899999999999997E-2</v>
      </c>
      <c r="J7" s="87" t="s">
        <v>319</v>
      </c>
      <c r="K7" s="87" t="s">
        <v>330</v>
      </c>
      <c r="L7" s="88" t="s">
        <v>331</v>
      </c>
      <c r="M7" s="133" t="s">
        <v>332</v>
      </c>
      <c r="N7" s="136">
        <v>1.34E-2</v>
      </c>
      <c r="O7" s="87">
        <v>3.39E-2</v>
      </c>
      <c r="P7" s="104" t="s">
        <v>314</v>
      </c>
      <c r="Q7" s="87" t="s">
        <v>330</v>
      </c>
      <c r="R7" s="88" t="s">
        <v>331</v>
      </c>
      <c r="S7" s="136" t="s">
        <v>333</v>
      </c>
      <c r="T7" s="136">
        <v>9.9000000000000008E-3</v>
      </c>
      <c r="U7" s="87">
        <v>1.84E-2</v>
      </c>
      <c r="V7" s="87" t="s">
        <v>317</v>
      </c>
      <c r="W7" s="87" t="s">
        <v>330</v>
      </c>
      <c r="X7" s="88" t="s">
        <v>331</v>
      </c>
      <c r="Y7" s="136" t="s">
        <v>334</v>
      </c>
      <c r="Z7" s="136">
        <v>7.4000000000000003E-3</v>
      </c>
      <c r="AA7" s="87">
        <v>1.52E-2</v>
      </c>
      <c r="AB7" s="87" t="s">
        <v>288</v>
      </c>
      <c r="AC7" s="87" t="s">
        <v>335</v>
      </c>
      <c r="AD7" s="88" t="s">
        <v>336</v>
      </c>
      <c r="AE7" s="133" t="s">
        <v>329</v>
      </c>
      <c r="AF7" s="136">
        <v>8.8999999999999999E-3</v>
      </c>
      <c r="AG7" s="87">
        <v>1.7899999999999999E-2</v>
      </c>
      <c r="AH7" s="87" t="s">
        <v>299</v>
      </c>
      <c r="AI7" s="87" t="s">
        <v>335</v>
      </c>
      <c r="AJ7" s="88" t="s">
        <v>336</v>
      </c>
    </row>
    <row r="8" spans="1:36" x14ac:dyDescent="0.2">
      <c r="A8" s="134"/>
      <c r="B8" s="137"/>
      <c r="C8" s="1">
        <v>3.6200000000000003E-2</v>
      </c>
      <c r="D8" s="103" t="s">
        <v>319</v>
      </c>
      <c r="E8" s="1" t="s">
        <v>330</v>
      </c>
      <c r="F8" s="90" t="s">
        <v>331</v>
      </c>
      <c r="G8" s="137"/>
      <c r="H8" s="137"/>
      <c r="I8" s="1">
        <v>3.61E-2</v>
      </c>
      <c r="J8" s="1" t="s">
        <v>302</v>
      </c>
      <c r="K8" s="1" t="s">
        <v>330</v>
      </c>
      <c r="L8" s="90" t="s">
        <v>331</v>
      </c>
      <c r="M8" s="134"/>
      <c r="N8" s="137"/>
      <c r="O8" s="1">
        <v>3.78E-2</v>
      </c>
      <c r="P8" s="103" t="s">
        <v>318</v>
      </c>
      <c r="Q8" s="1" t="s">
        <v>330</v>
      </c>
      <c r="R8" s="90" t="s">
        <v>331</v>
      </c>
      <c r="S8" s="137"/>
      <c r="T8" s="137"/>
      <c r="U8" s="1">
        <v>1.9300000000000001E-2</v>
      </c>
      <c r="V8" s="1" t="s">
        <v>303</v>
      </c>
      <c r="W8" s="1" t="s">
        <v>335</v>
      </c>
      <c r="X8" s="90" t="s">
        <v>331</v>
      </c>
      <c r="Y8" s="137"/>
      <c r="Z8" s="137"/>
      <c r="AA8" s="1">
        <v>1.0200000000000001E-2</v>
      </c>
      <c r="AB8" s="1" t="s">
        <v>297</v>
      </c>
      <c r="AC8" s="1" t="s">
        <v>337</v>
      </c>
      <c r="AD8" s="90" t="s">
        <v>336</v>
      </c>
      <c r="AE8" s="134"/>
      <c r="AF8" s="137"/>
      <c r="AG8" s="1">
        <v>1.47E-2</v>
      </c>
      <c r="AH8" s="1" t="s">
        <v>303</v>
      </c>
      <c r="AI8" s="1" t="s">
        <v>335</v>
      </c>
      <c r="AJ8" s="90" t="s">
        <v>336</v>
      </c>
    </row>
    <row r="9" spans="1:36" x14ac:dyDescent="0.2">
      <c r="A9" s="134"/>
      <c r="B9" s="137"/>
      <c r="C9" s="1">
        <v>2.46E-2</v>
      </c>
      <c r="D9" s="103" t="s">
        <v>299</v>
      </c>
      <c r="E9" s="1" t="s">
        <v>330</v>
      </c>
      <c r="F9" s="90" t="s">
        <v>331</v>
      </c>
      <c r="G9" s="137"/>
      <c r="H9" s="137"/>
      <c r="I9" s="1">
        <v>4.4400000000000002E-2</v>
      </c>
      <c r="J9" s="1" t="s">
        <v>299</v>
      </c>
      <c r="K9" s="1" t="s">
        <v>330</v>
      </c>
      <c r="L9" s="90" t="s">
        <v>331</v>
      </c>
      <c r="M9" s="134"/>
      <c r="N9" s="137"/>
      <c r="O9" s="1">
        <v>3.3399999999999999E-2</v>
      </c>
      <c r="P9" s="103" t="s">
        <v>289</v>
      </c>
      <c r="Q9" s="1" t="s">
        <v>330</v>
      </c>
      <c r="R9" s="90" t="s">
        <v>331</v>
      </c>
      <c r="S9" s="137"/>
      <c r="T9" s="137"/>
      <c r="U9" s="1">
        <v>2.2499999999999999E-2</v>
      </c>
      <c r="V9" s="1" t="s">
        <v>293</v>
      </c>
      <c r="W9" s="1" t="s">
        <v>335</v>
      </c>
      <c r="X9" s="90" t="s">
        <v>331</v>
      </c>
      <c r="Y9" s="137"/>
      <c r="Z9" s="137"/>
      <c r="AA9" s="1">
        <v>1.6199999999999999E-2</v>
      </c>
      <c r="AB9" s="1" t="s">
        <v>309</v>
      </c>
      <c r="AC9" s="1" t="s">
        <v>337</v>
      </c>
      <c r="AD9" s="90" t="s">
        <v>336</v>
      </c>
      <c r="AE9" s="134"/>
      <c r="AF9" s="137"/>
      <c r="AG9" s="1">
        <v>1.1900000000000001E-2</v>
      </c>
      <c r="AH9" s="1" t="s">
        <v>318</v>
      </c>
      <c r="AI9" s="1" t="s">
        <v>335</v>
      </c>
      <c r="AJ9" s="90" t="s">
        <v>336</v>
      </c>
    </row>
    <row r="10" spans="1:36" x14ac:dyDescent="0.2">
      <c r="A10" s="134"/>
      <c r="B10" s="137"/>
      <c r="C10" s="1">
        <v>2.47E-2</v>
      </c>
      <c r="D10" s="103" t="s">
        <v>302</v>
      </c>
      <c r="E10" s="1" t="s">
        <v>330</v>
      </c>
      <c r="F10" s="90" t="s">
        <v>331</v>
      </c>
      <c r="G10" s="137"/>
      <c r="H10" s="137"/>
      <c r="I10" s="1">
        <v>2.75E-2</v>
      </c>
      <c r="J10" s="1" t="s">
        <v>297</v>
      </c>
      <c r="K10" s="1" t="s">
        <v>330</v>
      </c>
      <c r="L10" s="90" t="s">
        <v>331</v>
      </c>
      <c r="M10" s="134"/>
      <c r="N10" s="137"/>
      <c r="O10" s="1">
        <v>2.58E-2</v>
      </c>
      <c r="P10" s="103" t="s">
        <v>317</v>
      </c>
      <c r="Q10" s="1" t="s">
        <v>330</v>
      </c>
      <c r="R10" s="90" t="s">
        <v>331</v>
      </c>
      <c r="S10" s="137"/>
      <c r="T10" s="137"/>
      <c r="U10" s="1">
        <v>2.3699999999999999E-2</v>
      </c>
      <c r="V10" s="1" t="s">
        <v>292</v>
      </c>
      <c r="W10" s="1" t="s">
        <v>335</v>
      </c>
      <c r="X10" s="90" t="s">
        <v>331</v>
      </c>
      <c r="Y10" s="137"/>
      <c r="Z10" s="137"/>
      <c r="AA10" s="1">
        <v>1.1599999999999999E-2</v>
      </c>
      <c r="AB10" s="1" t="s">
        <v>302</v>
      </c>
      <c r="AC10" s="1" t="s">
        <v>337</v>
      </c>
      <c r="AD10" s="90" t="s">
        <v>336</v>
      </c>
      <c r="AE10" s="134"/>
      <c r="AF10" s="137"/>
      <c r="AG10" s="1">
        <v>1.18E-2</v>
      </c>
      <c r="AH10" s="1" t="s">
        <v>302</v>
      </c>
      <c r="AI10" s="1" t="s">
        <v>337</v>
      </c>
      <c r="AJ10" s="90" t="s">
        <v>336</v>
      </c>
    </row>
    <row r="11" spans="1:36" x14ac:dyDescent="0.2">
      <c r="A11" s="134"/>
      <c r="B11" s="137"/>
      <c r="C11" s="1">
        <v>1.7999999999999999E-2</v>
      </c>
      <c r="D11" s="103" t="s">
        <v>318</v>
      </c>
      <c r="E11" s="1" t="s">
        <v>330</v>
      </c>
      <c r="F11" s="90" t="s">
        <v>331</v>
      </c>
      <c r="G11" s="137"/>
      <c r="H11" s="137"/>
      <c r="I11" s="1">
        <v>3.44E-2</v>
      </c>
      <c r="J11" s="1" t="s">
        <v>307</v>
      </c>
      <c r="K11" s="1" t="s">
        <v>330</v>
      </c>
      <c r="L11" s="90" t="s">
        <v>331</v>
      </c>
      <c r="M11" s="134"/>
      <c r="N11" s="137"/>
      <c r="O11" s="1">
        <v>3.2199999999999999E-2</v>
      </c>
      <c r="P11" s="103" t="s">
        <v>319</v>
      </c>
      <c r="Q11" s="1" t="s">
        <v>330</v>
      </c>
      <c r="R11" s="90" t="s">
        <v>331</v>
      </c>
      <c r="S11" s="137"/>
      <c r="T11" s="137"/>
      <c r="U11" s="1">
        <v>1.23E-2</v>
      </c>
      <c r="V11" s="1" t="s">
        <v>288</v>
      </c>
      <c r="W11" s="1" t="s">
        <v>335</v>
      </c>
      <c r="X11" s="90" t="s">
        <v>331</v>
      </c>
      <c r="Y11" s="137"/>
      <c r="Z11" s="137"/>
      <c r="AA11" s="1">
        <v>9.4999999999999998E-3</v>
      </c>
      <c r="AB11" s="1" t="s">
        <v>293</v>
      </c>
      <c r="AC11" s="1" t="s">
        <v>337</v>
      </c>
      <c r="AD11" s="90" t="s">
        <v>336</v>
      </c>
      <c r="AE11" s="134"/>
      <c r="AF11" s="137"/>
      <c r="AG11" s="1">
        <v>1.83E-2</v>
      </c>
      <c r="AH11" s="1" t="s">
        <v>319</v>
      </c>
      <c r="AI11" s="1" t="s">
        <v>337</v>
      </c>
      <c r="AJ11" s="90" t="s">
        <v>336</v>
      </c>
    </row>
    <row r="12" spans="1:36" x14ac:dyDescent="0.2">
      <c r="A12" s="134"/>
      <c r="B12" s="137"/>
      <c r="C12" s="1">
        <v>1.4999999999999999E-2</v>
      </c>
      <c r="D12" s="103" t="s">
        <v>288</v>
      </c>
      <c r="E12" s="1" t="s">
        <v>330</v>
      </c>
      <c r="F12" s="90" t="s">
        <v>331</v>
      </c>
      <c r="G12" s="137"/>
      <c r="H12" s="137"/>
      <c r="I12" s="1">
        <v>2.69E-2</v>
      </c>
      <c r="J12" s="1" t="s">
        <v>288</v>
      </c>
      <c r="K12" s="1" t="s">
        <v>330</v>
      </c>
      <c r="L12" s="90" t="s">
        <v>331</v>
      </c>
      <c r="M12" s="134"/>
      <c r="N12" s="137"/>
      <c r="O12" s="1">
        <v>1.7600000000000001E-2</v>
      </c>
      <c r="P12" s="103" t="s">
        <v>307</v>
      </c>
      <c r="Q12" s="1" t="s">
        <v>330</v>
      </c>
      <c r="R12" s="90" t="s">
        <v>331</v>
      </c>
      <c r="S12" s="137"/>
      <c r="T12" s="137"/>
      <c r="U12" s="1">
        <v>8.5000000000000006E-3</v>
      </c>
      <c r="V12" s="1" t="s">
        <v>307</v>
      </c>
      <c r="W12" s="1" t="s">
        <v>335</v>
      </c>
      <c r="X12" s="90" t="s">
        <v>331</v>
      </c>
      <c r="Y12" s="137"/>
      <c r="Z12" s="137"/>
      <c r="AA12" s="1">
        <v>8.8999999999999999E-3</v>
      </c>
      <c r="AB12" s="1" t="s">
        <v>319</v>
      </c>
      <c r="AC12" s="1" t="s">
        <v>337</v>
      </c>
      <c r="AD12" s="90" t="s">
        <v>336</v>
      </c>
      <c r="AE12" s="134"/>
      <c r="AF12" s="137"/>
      <c r="AG12" s="1">
        <v>6.7999999999999996E-3</v>
      </c>
      <c r="AH12" s="1" t="s">
        <v>320</v>
      </c>
      <c r="AI12" s="1" t="s">
        <v>337</v>
      </c>
      <c r="AJ12" s="90" t="s">
        <v>336</v>
      </c>
    </row>
    <row r="13" spans="1:36" x14ac:dyDescent="0.2">
      <c r="A13" s="134"/>
      <c r="B13" s="137"/>
      <c r="C13" s="1">
        <v>1.5800000000000002E-2</v>
      </c>
      <c r="D13" s="103" t="s">
        <v>303</v>
      </c>
      <c r="E13" s="1" t="s">
        <v>330</v>
      </c>
      <c r="F13" s="90" t="s">
        <v>331</v>
      </c>
      <c r="G13" s="137"/>
      <c r="H13" s="137"/>
      <c r="I13" s="1">
        <v>2.86E-2</v>
      </c>
      <c r="J13" s="1" t="s">
        <v>317</v>
      </c>
      <c r="K13" s="1" t="s">
        <v>330</v>
      </c>
      <c r="L13" s="90" t="s">
        <v>331</v>
      </c>
      <c r="M13" s="134"/>
      <c r="N13" s="137"/>
      <c r="O13" s="1">
        <v>1.1599999999999999E-2</v>
      </c>
      <c r="P13" s="103" t="s">
        <v>298</v>
      </c>
      <c r="Q13" s="1" t="s">
        <v>335</v>
      </c>
      <c r="R13" s="90" t="s">
        <v>331</v>
      </c>
      <c r="S13" s="137"/>
      <c r="T13" s="137"/>
      <c r="U13" s="1">
        <v>9.5999999999999992E-3</v>
      </c>
      <c r="V13" s="1" t="s">
        <v>309</v>
      </c>
      <c r="W13" s="1" t="s">
        <v>335</v>
      </c>
      <c r="X13" s="90" t="s">
        <v>331</v>
      </c>
      <c r="Y13" s="137"/>
      <c r="Z13" s="137"/>
      <c r="AA13" s="1">
        <v>6.8999999999999999E-3</v>
      </c>
      <c r="AB13" s="1" t="s">
        <v>318</v>
      </c>
      <c r="AC13" s="1" t="s">
        <v>337</v>
      </c>
      <c r="AD13" s="90" t="s">
        <v>336</v>
      </c>
      <c r="AE13" s="134"/>
      <c r="AF13" s="137"/>
      <c r="AG13" s="1">
        <v>1.46E-2</v>
      </c>
      <c r="AH13" s="1" t="s">
        <v>298</v>
      </c>
      <c r="AI13" s="1" t="s">
        <v>337</v>
      </c>
      <c r="AJ13" s="90" t="s">
        <v>336</v>
      </c>
    </row>
    <row r="14" spans="1:36" x14ac:dyDescent="0.2">
      <c r="A14" s="134"/>
      <c r="B14" s="137"/>
      <c r="C14" s="1">
        <v>1.6E-2</v>
      </c>
      <c r="D14" s="103" t="s">
        <v>307</v>
      </c>
      <c r="E14" s="1" t="s">
        <v>330</v>
      </c>
      <c r="F14" s="90" t="s">
        <v>331</v>
      </c>
      <c r="G14" s="137"/>
      <c r="H14" s="137"/>
      <c r="I14" s="1">
        <v>2.0500000000000001E-2</v>
      </c>
      <c r="J14" s="1" t="s">
        <v>318</v>
      </c>
      <c r="K14" s="1" t="s">
        <v>330</v>
      </c>
      <c r="L14" s="90" t="s">
        <v>331</v>
      </c>
      <c r="M14" s="134"/>
      <c r="N14" s="137"/>
      <c r="O14" s="1">
        <v>1.03E-2</v>
      </c>
      <c r="P14" s="103" t="s">
        <v>299</v>
      </c>
      <c r="Q14" s="1" t="s">
        <v>335</v>
      </c>
      <c r="R14" s="90" t="s">
        <v>331</v>
      </c>
      <c r="S14" s="137"/>
      <c r="T14" s="137"/>
      <c r="U14" s="1">
        <v>7.1000000000000004E-3</v>
      </c>
      <c r="V14" s="1" t="s">
        <v>297</v>
      </c>
      <c r="W14" s="1" t="s">
        <v>335</v>
      </c>
      <c r="X14" s="90" t="s">
        <v>331</v>
      </c>
      <c r="Y14" s="137"/>
      <c r="Z14" s="137"/>
      <c r="AA14" s="1">
        <v>7.3000000000000001E-3</v>
      </c>
      <c r="AB14" s="1" t="s">
        <v>314</v>
      </c>
      <c r="AC14" s="1" t="s">
        <v>338</v>
      </c>
      <c r="AD14" s="90" t="s">
        <v>336</v>
      </c>
      <c r="AE14" s="134"/>
      <c r="AF14" s="137"/>
      <c r="AG14" s="1">
        <v>9.1999999999999998E-3</v>
      </c>
      <c r="AH14" s="1" t="s">
        <v>317</v>
      </c>
      <c r="AI14" s="1" t="s">
        <v>337</v>
      </c>
      <c r="AJ14" s="90" t="s">
        <v>336</v>
      </c>
    </row>
    <row r="15" spans="1:36" x14ac:dyDescent="0.2">
      <c r="A15" s="134"/>
      <c r="B15" s="137"/>
      <c r="C15" s="1">
        <v>8.3999999999999995E-3</v>
      </c>
      <c r="D15" s="103" t="s">
        <v>317</v>
      </c>
      <c r="E15" s="1" t="s">
        <v>335</v>
      </c>
      <c r="F15" s="90" t="s">
        <v>331</v>
      </c>
      <c r="G15" s="137"/>
      <c r="H15" s="137"/>
      <c r="I15" s="1">
        <v>2.24E-2</v>
      </c>
      <c r="J15" s="1" t="s">
        <v>303</v>
      </c>
      <c r="K15" s="1" t="s">
        <v>330</v>
      </c>
      <c r="L15" s="90" t="s">
        <v>331</v>
      </c>
      <c r="M15" s="134"/>
      <c r="N15" s="137"/>
      <c r="O15" s="1">
        <v>1.2500000000000001E-2</v>
      </c>
      <c r="P15" s="103" t="s">
        <v>288</v>
      </c>
      <c r="Q15" s="1" t="s">
        <v>335</v>
      </c>
      <c r="R15" s="90" t="s">
        <v>331</v>
      </c>
      <c r="S15" s="137"/>
      <c r="T15" s="137"/>
      <c r="U15" s="1">
        <v>7.1999999999999998E-3</v>
      </c>
      <c r="V15" s="1" t="s">
        <v>289</v>
      </c>
      <c r="W15" s="1" t="s">
        <v>335</v>
      </c>
      <c r="X15" s="90" t="s">
        <v>331</v>
      </c>
      <c r="Y15" s="137"/>
      <c r="Z15" s="137"/>
      <c r="AA15" s="1">
        <v>7.0000000000000001E-3</v>
      </c>
      <c r="AB15" s="1" t="s">
        <v>289</v>
      </c>
      <c r="AC15" s="1" t="s">
        <v>338</v>
      </c>
      <c r="AD15" s="90" t="s">
        <v>336</v>
      </c>
      <c r="AE15" s="134"/>
      <c r="AF15" s="137"/>
      <c r="AG15" s="1">
        <v>6.7999999999999996E-3</v>
      </c>
      <c r="AH15" s="1" t="s">
        <v>306</v>
      </c>
      <c r="AI15" s="1" t="s">
        <v>337</v>
      </c>
      <c r="AJ15" s="90" t="s">
        <v>336</v>
      </c>
    </row>
    <row r="16" spans="1:36" x14ac:dyDescent="0.2">
      <c r="A16" s="134"/>
      <c r="B16" s="137"/>
      <c r="C16" s="1">
        <v>1.67E-2</v>
      </c>
      <c r="D16" s="103" t="s">
        <v>305</v>
      </c>
      <c r="E16" s="1" t="s">
        <v>335</v>
      </c>
      <c r="F16" s="90" t="s">
        <v>331</v>
      </c>
      <c r="G16" s="137"/>
      <c r="H16" s="137"/>
      <c r="I16" s="1">
        <v>2.9100000000000001E-2</v>
      </c>
      <c r="J16" s="1" t="s">
        <v>316</v>
      </c>
      <c r="K16" s="1" t="s">
        <v>330</v>
      </c>
      <c r="L16" s="90" t="s">
        <v>331</v>
      </c>
      <c r="M16" s="134"/>
      <c r="N16" s="137"/>
      <c r="O16" s="1">
        <v>1.06E-2</v>
      </c>
      <c r="P16" s="103" t="s">
        <v>297</v>
      </c>
      <c r="Q16" s="1" t="s">
        <v>335</v>
      </c>
      <c r="R16" s="90" t="s">
        <v>331</v>
      </c>
      <c r="S16" s="137"/>
      <c r="T16" s="137"/>
      <c r="U16" s="1">
        <v>8.5000000000000006E-3</v>
      </c>
      <c r="V16" s="1" t="s">
        <v>299</v>
      </c>
      <c r="W16" s="1" t="s">
        <v>337</v>
      </c>
      <c r="X16" s="90" t="s">
        <v>331</v>
      </c>
      <c r="Y16" s="137"/>
      <c r="Z16" s="137"/>
      <c r="AA16" s="1">
        <v>8.2000000000000007E-3</v>
      </c>
      <c r="AB16" s="1" t="s">
        <v>303</v>
      </c>
      <c r="AC16" s="1" t="s">
        <v>338</v>
      </c>
      <c r="AD16" s="90" t="s">
        <v>336</v>
      </c>
      <c r="AE16" s="134"/>
      <c r="AF16" s="137"/>
      <c r="AG16" s="1">
        <v>7.7999999999999996E-3</v>
      </c>
      <c r="AH16" s="1" t="s">
        <v>316</v>
      </c>
      <c r="AI16" s="1" t="s">
        <v>337</v>
      </c>
      <c r="AJ16" s="90" t="s">
        <v>336</v>
      </c>
    </row>
    <row r="17" spans="1:36" x14ac:dyDescent="0.2">
      <c r="A17" s="134"/>
      <c r="B17" s="137"/>
      <c r="C17" s="1">
        <v>8.2000000000000007E-3</v>
      </c>
      <c r="D17" s="103" t="s">
        <v>306</v>
      </c>
      <c r="E17" s="1" t="s">
        <v>335</v>
      </c>
      <c r="F17" s="90" t="s">
        <v>331</v>
      </c>
      <c r="G17" s="137"/>
      <c r="H17" s="137"/>
      <c r="I17" s="1">
        <v>1.2699999999999999E-2</v>
      </c>
      <c r="J17" s="1" t="s">
        <v>306</v>
      </c>
      <c r="K17" s="1" t="s">
        <v>330</v>
      </c>
      <c r="L17" s="90" t="s">
        <v>331</v>
      </c>
      <c r="M17" s="134"/>
      <c r="N17" s="137"/>
      <c r="O17" s="1">
        <v>8.6E-3</v>
      </c>
      <c r="P17" s="103" t="s">
        <v>303</v>
      </c>
      <c r="Q17" s="1" t="s">
        <v>335</v>
      </c>
      <c r="R17" s="90" t="s">
        <v>331</v>
      </c>
      <c r="S17" s="137"/>
      <c r="T17" s="137"/>
      <c r="U17" s="1">
        <v>4.5999999999999999E-3</v>
      </c>
      <c r="V17" s="1" t="s">
        <v>316</v>
      </c>
      <c r="W17" s="1" t="s">
        <v>337</v>
      </c>
      <c r="X17" s="90" t="s">
        <v>331</v>
      </c>
      <c r="Y17" s="137"/>
      <c r="Z17" s="137"/>
      <c r="AA17" s="1">
        <v>4.7999999999999996E-3</v>
      </c>
      <c r="AB17" s="1" t="s">
        <v>317</v>
      </c>
      <c r="AC17" s="1" t="s">
        <v>338</v>
      </c>
      <c r="AD17" s="90" t="s">
        <v>336</v>
      </c>
      <c r="AE17" s="134"/>
      <c r="AF17" s="137"/>
      <c r="AG17" s="1">
        <v>7.1000000000000004E-3</v>
      </c>
      <c r="AH17" s="1" t="s">
        <v>288</v>
      </c>
      <c r="AI17" s="1" t="s">
        <v>338</v>
      </c>
      <c r="AJ17" s="90" t="s">
        <v>336</v>
      </c>
    </row>
    <row r="18" spans="1:36" x14ac:dyDescent="0.2">
      <c r="A18" s="134"/>
      <c r="B18" s="137"/>
      <c r="C18" s="1">
        <v>6.7999999999999996E-3</v>
      </c>
      <c r="D18" s="103" t="s">
        <v>320</v>
      </c>
      <c r="E18" s="1" t="s">
        <v>335</v>
      </c>
      <c r="F18" s="90" t="s">
        <v>331</v>
      </c>
      <c r="G18" s="137"/>
      <c r="H18" s="137"/>
      <c r="I18" s="1">
        <v>9.5999999999999992E-3</v>
      </c>
      <c r="J18" s="1" t="s">
        <v>292</v>
      </c>
      <c r="K18" s="1" t="s">
        <v>335</v>
      </c>
      <c r="L18" s="90" t="s">
        <v>331</v>
      </c>
      <c r="M18" s="134"/>
      <c r="N18" s="137"/>
      <c r="O18" s="1">
        <v>1.06E-2</v>
      </c>
      <c r="P18" s="1" t="s">
        <v>292</v>
      </c>
      <c r="Q18" s="1" t="s">
        <v>337</v>
      </c>
      <c r="R18" s="90" t="s">
        <v>331</v>
      </c>
      <c r="S18" s="137"/>
      <c r="T18" s="137"/>
      <c r="U18" s="1">
        <v>4.1999999999999997E-3</v>
      </c>
      <c r="V18" s="1" t="s">
        <v>302</v>
      </c>
      <c r="W18" s="1" t="s">
        <v>337</v>
      </c>
      <c r="X18" s="90" t="s">
        <v>331</v>
      </c>
      <c r="Y18" s="138"/>
      <c r="Z18" s="138"/>
      <c r="AA18" s="91">
        <v>7.9000000000000008E-3</v>
      </c>
      <c r="AB18" s="91" t="s">
        <v>298</v>
      </c>
      <c r="AC18" s="91" t="s">
        <v>338</v>
      </c>
      <c r="AD18" s="92" t="s">
        <v>336</v>
      </c>
      <c r="AE18" s="134"/>
      <c r="AF18" s="137"/>
      <c r="AG18" s="1">
        <v>6.7000000000000002E-3</v>
      </c>
      <c r="AH18" s="1" t="s">
        <v>307</v>
      </c>
      <c r="AI18" s="1" t="s">
        <v>338</v>
      </c>
      <c r="AJ18" s="90" t="s">
        <v>336</v>
      </c>
    </row>
    <row r="19" spans="1:36" x14ac:dyDescent="0.2">
      <c r="A19" s="134"/>
      <c r="B19" s="137"/>
      <c r="C19" s="1">
        <v>8.8999999999999999E-3</v>
      </c>
      <c r="D19" s="1" t="s">
        <v>292</v>
      </c>
      <c r="E19" s="1" t="s">
        <v>337</v>
      </c>
      <c r="F19" s="90" t="s">
        <v>331</v>
      </c>
      <c r="G19" s="137"/>
      <c r="H19" s="137"/>
      <c r="I19" s="1">
        <v>4.8999999999999998E-3</v>
      </c>
      <c r="J19" s="1" t="s">
        <v>320</v>
      </c>
      <c r="K19" s="1" t="s">
        <v>335</v>
      </c>
      <c r="L19" s="90" t="s">
        <v>331</v>
      </c>
      <c r="M19" s="134"/>
      <c r="N19" s="137"/>
      <c r="O19" s="1">
        <v>4.7999999999999996E-3</v>
      </c>
      <c r="P19" s="1" t="s">
        <v>306</v>
      </c>
      <c r="Q19" s="1" t="s">
        <v>337</v>
      </c>
      <c r="R19" s="90" t="s">
        <v>331</v>
      </c>
      <c r="S19" s="138"/>
      <c r="T19" s="138"/>
      <c r="U19" s="91">
        <v>8.9999999999999998E-4</v>
      </c>
      <c r="V19" s="91" t="s">
        <v>305</v>
      </c>
      <c r="W19" s="91" t="s">
        <v>338</v>
      </c>
      <c r="X19" s="92" t="s">
        <v>331</v>
      </c>
      <c r="Y19" s="137" t="s">
        <v>329</v>
      </c>
      <c r="Z19" s="137">
        <v>5.4999999999999997E-3</v>
      </c>
      <c r="AA19" s="1">
        <v>9.2999999999999992E-3</v>
      </c>
      <c r="AB19" s="1" t="s">
        <v>305</v>
      </c>
      <c r="AC19" s="1" t="s">
        <v>337</v>
      </c>
      <c r="AD19" s="90" t="s">
        <v>336</v>
      </c>
      <c r="AE19" s="134"/>
      <c r="AF19" s="137"/>
      <c r="AG19" s="1">
        <v>6.8999999999999999E-3</v>
      </c>
      <c r="AH19" s="1" t="s">
        <v>289</v>
      </c>
      <c r="AI19" s="1" t="s">
        <v>338</v>
      </c>
      <c r="AJ19" s="90" t="s">
        <v>336</v>
      </c>
    </row>
    <row r="20" spans="1:36" x14ac:dyDescent="0.2">
      <c r="A20" s="134"/>
      <c r="B20" s="137"/>
      <c r="C20" s="1">
        <v>5.4999999999999997E-3</v>
      </c>
      <c r="D20" s="1" t="s">
        <v>289</v>
      </c>
      <c r="E20" s="1" t="s">
        <v>337</v>
      </c>
      <c r="F20" s="90" t="s">
        <v>331</v>
      </c>
      <c r="G20" s="137"/>
      <c r="H20" s="137"/>
      <c r="I20" s="1">
        <v>1.29E-2</v>
      </c>
      <c r="J20" s="1" t="s">
        <v>309</v>
      </c>
      <c r="K20" s="1" t="s">
        <v>337</v>
      </c>
      <c r="L20" s="90" t="s">
        <v>331</v>
      </c>
      <c r="M20" s="135"/>
      <c r="N20" s="138"/>
      <c r="O20" s="91">
        <v>8.9999999999999998E-4</v>
      </c>
      <c r="P20" s="91" t="s">
        <v>302</v>
      </c>
      <c r="Q20" s="91" t="s">
        <v>338</v>
      </c>
      <c r="R20" s="92" t="s">
        <v>331</v>
      </c>
      <c r="S20" s="136" t="s">
        <v>339</v>
      </c>
      <c r="T20" s="136">
        <v>8.6E-3</v>
      </c>
      <c r="U20" s="87">
        <v>1.7399999999999999E-2</v>
      </c>
      <c r="V20" s="87" t="s">
        <v>292</v>
      </c>
      <c r="W20" s="87" t="s">
        <v>335</v>
      </c>
      <c r="X20" s="88" t="s">
        <v>336</v>
      </c>
      <c r="Y20" s="137"/>
      <c r="Z20" s="137"/>
      <c r="AA20" s="1">
        <v>5.7999999999999996E-3</v>
      </c>
      <c r="AB20" s="1" t="s">
        <v>306</v>
      </c>
      <c r="AC20" s="1" t="s">
        <v>337</v>
      </c>
      <c r="AD20" s="90" t="s">
        <v>336</v>
      </c>
      <c r="AE20" s="134"/>
      <c r="AF20" s="137"/>
      <c r="AG20" s="1">
        <v>7.1999999999999998E-3</v>
      </c>
      <c r="AH20" s="1" t="s">
        <v>309</v>
      </c>
      <c r="AI20" s="1" t="s">
        <v>338</v>
      </c>
      <c r="AJ20" s="90" t="s">
        <v>336</v>
      </c>
    </row>
    <row r="21" spans="1:36" x14ac:dyDescent="0.2">
      <c r="A21" s="134"/>
      <c r="B21" s="137"/>
      <c r="C21" s="1">
        <v>1.03E-2</v>
      </c>
      <c r="D21" s="1" t="s">
        <v>316</v>
      </c>
      <c r="E21" s="1" t="s">
        <v>337</v>
      </c>
      <c r="F21" s="90" t="s">
        <v>331</v>
      </c>
      <c r="G21" s="137"/>
      <c r="H21" s="137"/>
      <c r="I21" s="1">
        <v>2.5999999999999999E-3</v>
      </c>
      <c r="J21" s="1" t="s">
        <v>289</v>
      </c>
      <c r="K21" s="1" t="s">
        <v>337</v>
      </c>
      <c r="L21" s="90" t="s">
        <v>331</v>
      </c>
      <c r="M21" s="134" t="s">
        <v>333</v>
      </c>
      <c r="N21" s="137">
        <v>1.2500000000000001E-2</v>
      </c>
      <c r="O21" s="1">
        <v>2.7300000000000001E-2</v>
      </c>
      <c r="P21" s="103" t="s">
        <v>293</v>
      </c>
      <c r="Q21" s="1" t="s">
        <v>330</v>
      </c>
      <c r="R21" s="90" t="s">
        <v>331</v>
      </c>
      <c r="S21" s="137"/>
      <c r="T21" s="137"/>
      <c r="U21" s="1">
        <v>1.7399999999999999E-2</v>
      </c>
      <c r="V21" s="1" t="s">
        <v>299</v>
      </c>
      <c r="W21" s="1" t="s">
        <v>335</v>
      </c>
      <c r="X21" s="90" t="s">
        <v>336</v>
      </c>
      <c r="Y21" s="137"/>
      <c r="Z21" s="137"/>
      <c r="AA21" s="1">
        <v>9.1000000000000004E-3</v>
      </c>
      <c r="AB21" s="1" t="s">
        <v>299</v>
      </c>
      <c r="AC21" s="1" t="s">
        <v>337</v>
      </c>
      <c r="AD21" s="90" t="s">
        <v>336</v>
      </c>
      <c r="AE21" s="134"/>
      <c r="AF21" s="137"/>
      <c r="AG21" s="1">
        <v>5.1000000000000004E-3</v>
      </c>
      <c r="AH21" s="1" t="s">
        <v>297</v>
      </c>
      <c r="AI21" s="1" t="s">
        <v>338</v>
      </c>
      <c r="AJ21" s="90" t="s">
        <v>336</v>
      </c>
    </row>
    <row r="22" spans="1:36" x14ac:dyDescent="0.2">
      <c r="A22" s="135"/>
      <c r="B22" s="138"/>
      <c r="C22" s="91">
        <v>3.5000000000000001E-3</v>
      </c>
      <c r="D22" s="91" t="s">
        <v>298</v>
      </c>
      <c r="E22" s="91" t="s">
        <v>337</v>
      </c>
      <c r="F22" s="92" t="s">
        <v>331</v>
      </c>
      <c r="G22" s="137"/>
      <c r="H22" s="137"/>
      <c r="I22" s="1">
        <v>2.8E-3</v>
      </c>
      <c r="J22" s="1" t="s">
        <v>298</v>
      </c>
      <c r="K22" s="1" t="s">
        <v>338</v>
      </c>
      <c r="L22" s="90" t="s">
        <v>331</v>
      </c>
      <c r="M22" s="134"/>
      <c r="N22" s="137"/>
      <c r="O22" s="1">
        <v>2.2100000000000002E-2</v>
      </c>
      <c r="P22" s="103" t="s">
        <v>317</v>
      </c>
      <c r="Q22" s="1" t="s">
        <v>330</v>
      </c>
      <c r="R22" s="90" t="s">
        <v>331</v>
      </c>
      <c r="S22" s="137"/>
      <c r="T22" s="137"/>
      <c r="U22" s="1">
        <v>1.84E-2</v>
      </c>
      <c r="V22" s="1" t="s">
        <v>303</v>
      </c>
      <c r="W22" s="1" t="s">
        <v>335</v>
      </c>
      <c r="X22" s="90" t="s">
        <v>336</v>
      </c>
      <c r="Y22" s="137"/>
      <c r="Z22" s="137"/>
      <c r="AA22" s="1">
        <v>5.4000000000000003E-3</v>
      </c>
      <c r="AB22" s="1" t="s">
        <v>320</v>
      </c>
      <c r="AC22" s="1" t="s">
        <v>338</v>
      </c>
      <c r="AD22" s="90" t="s">
        <v>336</v>
      </c>
      <c r="AE22" s="135"/>
      <c r="AF22" s="138"/>
      <c r="AG22" s="91">
        <v>1.9E-3</v>
      </c>
      <c r="AH22" s="91" t="s">
        <v>305</v>
      </c>
      <c r="AI22" s="91" t="s">
        <v>338</v>
      </c>
      <c r="AJ22" s="92" t="s">
        <v>336</v>
      </c>
    </row>
    <row r="23" spans="1:36" x14ac:dyDescent="0.2">
      <c r="A23" s="89" t="s">
        <v>340</v>
      </c>
      <c r="B23" s="1">
        <v>1.1599999999999999E-2</v>
      </c>
      <c r="C23" s="1">
        <v>1.3100000000000001E-2</v>
      </c>
      <c r="D23" s="1" t="s">
        <v>297</v>
      </c>
      <c r="E23" s="1" t="s">
        <v>337</v>
      </c>
      <c r="F23" s="90" t="s">
        <v>331</v>
      </c>
      <c r="G23" s="138"/>
      <c r="H23" s="138"/>
      <c r="I23" s="91">
        <v>1.5E-3</v>
      </c>
      <c r="J23" s="91" t="s">
        <v>305</v>
      </c>
      <c r="K23" s="91" t="s">
        <v>338</v>
      </c>
      <c r="L23" s="92" t="s">
        <v>331</v>
      </c>
      <c r="M23" s="134"/>
      <c r="N23" s="137"/>
      <c r="O23" s="1">
        <v>2.9600000000000001E-2</v>
      </c>
      <c r="P23" s="103" t="s">
        <v>288</v>
      </c>
      <c r="Q23" s="1" t="s">
        <v>330</v>
      </c>
      <c r="R23" s="90" t="s">
        <v>331</v>
      </c>
      <c r="S23" s="137"/>
      <c r="T23" s="137"/>
      <c r="U23" s="1">
        <v>1.7600000000000001E-2</v>
      </c>
      <c r="V23" s="1" t="s">
        <v>306</v>
      </c>
      <c r="W23" s="1" t="s">
        <v>335</v>
      </c>
      <c r="X23" s="90" t="s">
        <v>336</v>
      </c>
      <c r="Y23" s="137"/>
      <c r="Z23" s="137"/>
      <c r="AA23" s="1">
        <v>4.8999999999999998E-3</v>
      </c>
      <c r="AB23" s="1" t="s">
        <v>303</v>
      </c>
      <c r="AC23" s="1" t="s">
        <v>338</v>
      </c>
      <c r="AD23" s="90" t="s">
        <v>336</v>
      </c>
      <c r="AE23" s="134" t="s">
        <v>334</v>
      </c>
      <c r="AF23" s="137">
        <v>6.1999999999999998E-3</v>
      </c>
      <c r="AG23" s="1">
        <v>1.1599999999999999E-2</v>
      </c>
      <c r="AH23" s="1" t="s">
        <v>288</v>
      </c>
      <c r="AI23" s="1" t="s">
        <v>337</v>
      </c>
      <c r="AJ23" s="90" t="s">
        <v>336</v>
      </c>
    </row>
    <row r="24" spans="1:36" x14ac:dyDescent="0.2">
      <c r="A24" s="133" t="s">
        <v>332</v>
      </c>
      <c r="B24" s="136">
        <v>8.2000000000000007E-3</v>
      </c>
      <c r="C24" s="87">
        <v>2.0199999999999999E-2</v>
      </c>
      <c r="D24" s="104" t="s">
        <v>289</v>
      </c>
      <c r="E24" s="87" t="s">
        <v>330</v>
      </c>
      <c r="F24" s="88" t="s">
        <v>331</v>
      </c>
      <c r="G24" s="1" t="s">
        <v>340</v>
      </c>
      <c r="H24" s="1">
        <v>0.01</v>
      </c>
      <c r="I24" s="1">
        <v>1.1900000000000001E-2</v>
      </c>
      <c r="J24" s="1" t="s">
        <v>297</v>
      </c>
      <c r="K24" s="1" t="s">
        <v>338</v>
      </c>
      <c r="L24" s="90" t="s">
        <v>331</v>
      </c>
      <c r="M24" s="134"/>
      <c r="N24" s="137"/>
      <c r="O24" s="1">
        <v>2.2200000000000001E-2</v>
      </c>
      <c r="P24" s="103" t="s">
        <v>316</v>
      </c>
      <c r="Q24" s="1" t="s">
        <v>330</v>
      </c>
      <c r="R24" s="90" t="s">
        <v>331</v>
      </c>
      <c r="S24" s="137"/>
      <c r="T24" s="137"/>
      <c r="U24" s="1">
        <v>1.52E-2</v>
      </c>
      <c r="V24" s="1" t="s">
        <v>316</v>
      </c>
      <c r="W24" s="1" t="s">
        <v>335</v>
      </c>
      <c r="X24" s="90" t="s">
        <v>336</v>
      </c>
      <c r="Y24" s="137"/>
      <c r="Z24" s="137"/>
      <c r="AA24" s="1">
        <v>7.6E-3</v>
      </c>
      <c r="AB24" s="1" t="s">
        <v>318</v>
      </c>
      <c r="AC24" s="1" t="s">
        <v>338</v>
      </c>
      <c r="AD24" s="90" t="s">
        <v>336</v>
      </c>
      <c r="AE24" s="134"/>
      <c r="AF24" s="137"/>
      <c r="AG24" s="1">
        <v>1.0500000000000001E-2</v>
      </c>
      <c r="AH24" s="1" t="s">
        <v>297</v>
      </c>
      <c r="AI24" s="1" t="s">
        <v>337</v>
      </c>
      <c r="AJ24" s="90" t="s">
        <v>336</v>
      </c>
    </row>
    <row r="25" spans="1:36" x14ac:dyDescent="0.2">
      <c r="A25" s="134"/>
      <c r="B25" s="137"/>
      <c r="C25" s="1">
        <v>1.3599999999999999E-2</v>
      </c>
      <c r="D25" s="103" t="s">
        <v>318</v>
      </c>
      <c r="E25" s="1" t="s">
        <v>330</v>
      </c>
      <c r="F25" s="90" t="s">
        <v>331</v>
      </c>
      <c r="G25" s="136" t="s">
        <v>333</v>
      </c>
      <c r="H25" s="136">
        <v>7.1000000000000004E-3</v>
      </c>
      <c r="I25" s="87">
        <v>1.35E-2</v>
      </c>
      <c r="J25" s="87" t="s">
        <v>317</v>
      </c>
      <c r="K25" s="87" t="s">
        <v>330</v>
      </c>
      <c r="L25" s="88" t="s">
        <v>331</v>
      </c>
      <c r="M25" s="134"/>
      <c r="N25" s="137"/>
      <c r="O25" s="1">
        <v>2.47E-2</v>
      </c>
      <c r="P25" s="103" t="s">
        <v>309</v>
      </c>
      <c r="Q25" s="1" t="s">
        <v>330</v>
      </c>
      <c r="R25" s="90" t="s">
        <v>331</v>
      </c>
      <c r="S25" s="137"/>
      <c r="T25" s="137"/>
      <c r="U25" s="1">
        <v>1.4200000000000001E-2</v>
      </c>
      <c r="V25" s="1" t="s">
        <v>298</v>
      </c>
      <c r="W25" s="1" t="s">
        <v>337</v>
      </c>
      <c r="X25" s="90" t="s">
        <v>336</v>
      </c>
      <c r="Y25" s="136" t="s">
        <v>341</v>
      </c>
      <c r="Z25" s="136">
        <v>5.4999999999999997E-3</v>
      </c>
      <c r="AA25" s="87">
        <v>7.4999999999999997E-3</v>
      </c>
      <c r="AB25" s="87" t="s">
        <v>292</v>
      </c>
      <c r="AC25" s="87" t="s">
        <v>338</v>
      </c>
      <c r="AD25" s="88" t="s">
        <v>336</v>
      </c>
      <c r="AE25" s="134"/>
      <c r="AF25" s="137"/>
      <c r="AG25" s="1">
        <v>8.8000000000000005E-3</v>
      </c>
      <c r="AH25" s="1" t="s">
        <v>309</v>
      </c>
      <c r="AI25" s="1" t="s">
        <v>337</v>
      </c>
      <c r="AJ25" s="90" t="s">
        <v>336</v>
      </c>
    </row>
    <row r="26" spans="1:36" x14ac:dyDescent="0.2">
      <c r="A26" s="134"/>
      <c r="B26" s="137"/>
      <c r="C26" s="1">
        <v>1.6899999999999998E-2</v>
      </c>
      <c r="D26" s="103" t="s">
        <v>314</v>
      </c>
      <c r="E26" s="1" t="s">
        <v>330</v>
      </c>
      <c r="F26" s="90" t="s">
        <v>331</v>
      </c>
      <c r="G26" s="137"/>
      <c r="H26" s="137"/>
      <c r="I26" s="1">
        <v>1.44E-2</v>
      </c>
      <c r="J26" s="1" t="s">
        <v>293</v>
      </c>
      <c r="K26" s="1" t="s">
        <v>330</v>
      </c>
      <c r="L26" s="90" t="s">
        <v>331</v>
      </c>
      <c r="M26" s="134"/>
      <c r="N26" s="137"/>
      <c r="O26" s="1">
        <v>1.1299999999999999E-2</v>
      </c>
      <c r="P26" s="103" t="s">
        <v>289</v>
      </c>
      <c r="Q26" s="1" t="s">
        <v>330</v>
      </c>
      <c r="R26" s="90" t="s">
        <v>331</v>
      </c>
      <c r="S26" s="137"/>
      <c r="T26" s="137"/>
      <c r="U26" s="1">
        <v>1.2800000000000001E-2</v>
      </c>
      <c r="V26" s="1" t="s">
        <v>314</v>
      </c>
      <c r="W26" s="1" t="s">
        <v>337</v>
      </c>
      <c r="X26" s="90" t="s">
        <v>336</v>
      </c>
      <c r="Y26" s="137"/>
      <c r="Z26" s="137"/>
      <c r="AA26" s="1">
        <v>5.3E-3</v>
      </c>
      <c r="AB26" s="1" t="s">
        <v>299</v>
      </c>
      <c r="AC26" s="1" t="s">
        <v>338</v>
      </c>
      <c r="AD26" s="90" t="s">
        <v>331</v>
      </c>
      <c r="AE26" s="134"/>
      <c r="AF26" s="137"/>
      <c r="AG26" s="1">
        <v>0.01</v>
      </c>
      <c r="AH26" s="1" t="s">
        <v>302</v>
      </c>
      <c r="AI26" s="1" t="s">
        <v>337</v>
      </c>
      <c r="AJ26" s="90" t="s">
        <v>336</v>
      </c>
    </row>
    <row r="27" spans="1:36" x14ac:dyDescent="0.2">
      <c r="A27" s="134"/>
      <c r="B27" s="137"/>
      <c r="C27" s="1">
        <v>1.6500000000000001E-2</v>
      </c>
      <c r="D27" s="103" t="s">
        <v>317</v>
      </c>
      <c r="E27" s="1" t="s">
        <v>330</v>
      </c>
      <c r="F27" s="90" t="s">
        <v>331</v>
      </c>
      <c r="G27" s="137"/>
      <c r="H27" s="137"/>
      <c r="I27" s="1">
        <v>1.47E-2</v>
      </c>
      <c r="J27" s="1" t="s">
        <v>303</v>
      </c>
      <c r="K27" s="1" t="s">
        <v>330</v>
      </c>
      <c r="L27" s="90" t="s">
        <v>331</v>
      </c>
      <c r="M27" s="134"/>
      <c r="N27" s="137"/>
      <c r="O27" s="1">
        <v>1.24E-2</v>
      </c>
      <c r="P27" s="103" t="s">
        <v>303</v>
      </c>
      <c r="Q27" s="1" t="s">
        <v>330</v>
      </c>
      <c r="R27" s="90" t="s">
        <v>331</v>
      </c>
      <c r="S27" s="137"/>
      <c r="T27" s="137"/>
      <c r="U27" s="1">
        <v>1.04E-2</v>
      </c>
      <c r="V27" s="1" t="s">
        <v>318</v>
      </c>
      <c r="W27" s="1" t="s">
        <v>337</v>
      </c>
      <c r="X27" s="90" t="s">
        <v>336</v>
      </c>
      <c r="Y27" s="137"/>
      <c r="Z27" s="137"/>
      <c r="AA27" s="1">
        <v>6.1000000000000004E-3</v>
      </c>
      <c r="AB27" s="1" t="s">
        <v>306</v>
      </c>
      <c r="AC27" s="1" t="s">
        <v>338</v>
      </c>
      <c r="AD27" s="90" t="s">
        <v>336</v>
      </c>
      <c r="AE27" s="134"/>
      <c r="AF27" s="137"/>
      <c r="AG27" s="1">
        <v>8.6E-3</v>
      </c>
      <c r="AH27" s="1" t="s">
        <v>293</v>
      </c>
      <c r="AI27" s="1" t="s">
        <v>337</v>
      </c>
      <c r="AJ27" s="90" t="s">
        <v>336</v>
      </c>
    </row>
    <row r="28" spans="1:36" x14ac:dyDescent="0.2">
      <c r="A28" s="134"/>
      <c r="B28" s="137"/>
      <c r="C28" s="1">
        <v>1.46E-2</v>
      </c>
      <c r="D28" s="103" t="s">
        <v>299</v>
      </c>
      <c r="E28" s="1" t="s">
        <v>330</v>
      </c>
      <c r="F28" s="90" t="s">
        <v>331</v>
      </c>
      <c r="G28" s="137"/>
      <c r="H28" s="137"/>
      <c r="I28" s="1">
        <v>8.8999999999999999E-3</v>
      </c>
      <c r="J28" s="1" t="s">
        <v>288</v>
      </c>
      <c r="K28" s="1" t="s">
        <v>335</v>
      </c>
      <c r="L28" s="90" t="s">
        <v>331</v>
      </c>
      <c r="M28" s="134"/>
      <c r="N28" s="137"/>
      <c r="O28" s="1">
        <v>8.0000000000000002E-3</v>
      </c>
      <c r="P28" s="103" t="s">
        <v>307</v>
      </c>
      <c r="Q28" s="1" t="s">
        <v>335</v>
      </c>
      <c r="R28" s="90" t="s">
        <v>331</v>
      </c>
      <c r="S28" s="137"/>
      <c r="T28" s="137"/>
      <c r="U28" s="1">
        <v>1.06E-2</v>
      </c>
      <c r="V28" s="1" t="s">
        <v>317</v>
      </c>
      <c r="W28" s="1" t="s">
        <v>337</v>
      </c>
      <c r="X28" s="90" t="s">
        <v>336</v>
      </c>
      <c r="Y28" s="137"/>
      <c r="Z28" s="137"/>
      <c r="AA28" s="1">
        <v>4.5999999999999999E-3</v>
      </c>
      <c r="AB28" s="1" t="s">
        <v>305</v>
      </c>
      <c r="AC28" s="1" t="s">
        <v>338</v>
      </c>
      <c r="AD28" s="90" t="s">
        <v>336</v>
      </c>
      <c r="AE28" s="134"/>
      <c r="AF28" s="137"/>
      <c r="AG28" s="1">
        <v>4.1000000000000003E-3</v>
      </c>
      <c r="AH28" s="1" t="s">
        <v>320</v>
      </c>
      <c r="AI28" s="1" t="s">
        <v>338</v>
      </c>
      <c r="AJ28" s="90" t="s">
        <v>336</v>
      </c>
    </row>
    <row r="29" spans="1:36" x14ac:dyDescent="0.2">
      <c r="A29" s="134"/>
      <c r="B29" s="137"/>
      <c r="C29" s="1">
        <v>1.1900000000000001E-2</v>
      </c>
      <c r="D29" s="103" t="s">
        <v>307</v>
      </c>
      <c r="E29" s="1" t="s">
        <v>335</v>
      </c>
      <c r="F29" s="90" t="s">
        <v>331</v>
      </c>
      <c r="G29" s="137"/>
      <c r="H29" s="137"/>
      <c r="I29" s="1">
        <v>9.7999999999999997E-3</v>
      </c>
      <c r="J29" s="1" t="s">
        <v>309</v>
      </c>
      <c r="K29" s="1" t="s">
        <v>335</v>
      </c>
      <c r="L29" s="90" t="s">
        <v>331</v>
      </c>
      <c r="M29" s="134"/>
      <c r="N29" s="137"/>
      <c r="O29" s="1">
        <v>5.7000000000000002E-3</v>
      </c>
      <c r="P29" s="103" t="s">
        <v>297</v>
      </c>
      <c r="Q29" s="1" t="s">
        <v>335</v>
      </c>
      <c r="R29" s="90" t="s">
        <v>331</v>
      </c>
      <c r="S29" s="137"/>
      <c r="T29" s="137"/>
      <c r="U29" s="1">
        <v>4.1999999999999997E-3</v>
      </c>
      <c r="V29" s="1" t="s">
        <v>307</v>
      </c>
      <c r="W29" s="1" t="s">
        <v>337</v>
      </c>
      <c r="X29" s="90" t="s">
        <v>336</v>
      </c>
      <c r="Y29" s="138"/>
      <c r="Z29" s="138"/>
      <c r="AA29" s="91">
        <v>4.7999999999999996E-3</v>
      </c>
      <c r="AB29" s="91" t="s">
        <v>320</v>
      </c>
      <c r="AC29" s="91" t="s">
        <v>338</v>
      </c>
      <c r="AD29" s="92" t="s">
        <v>336</v>
      </c>
      <c r="AE29" s="134"/>
      <c r="AF29" s="137"/>
      <c r="AG29" s="1">
        <v>8.5000000000000006E-3</v>
      </c>
      <c r="AH29" s="1" t="s">
        <v>318</v>
      </c>
      <c r="AI29" s="1" t="s">
        <v>338</v>
      </c>
      <c r="AJ29" s="90" t="s">
        <v>336</v>
      </c>
    </row>
    <row r="30" spans="1:36" x14ac:dyDescent="0.2">
      <c r="A30" s="134"/>
      <c r="B30" s="137"/>
      <c r="C30" s="1">
        <v>1.29E-2</v>
      </c>
      <c r="D30" s="103" t="s">
        <v>298</v>
      </c>
      <c r="E30" s="1" t="s">
        <v>335</v>
      </c>
      <c r="F30" s="90" t="s">
        <v>331</v>
      </c>
      <c r="G30" s="137"/>
      <c r="H30" s="137"/>
      <c r="I30" s="1">
        <v>1.2999999999999999E-2</v>
      </c>
      <c r="J30" s="1" t="s">
        <v>292</v>
      </c>
      <c r="K30" s="1" t="s">
        <v>335</v>
      </c>
      <c r="L30" s="90" t="s">
        <v>331</v>
      </c>
      <c r="M30" s="134"/>
      <c r="N30" s="137"/>
      <c r="O30" s="1">
        <v>4.1000000000000003E-3</v>
      </c>
      <c r="P30" s="1" t="s">
        <v>299</v>
      </c>
      <c r="Q30" s="1" t="s">
        <v>337</v>
      </c>
      <c r="R30" s="90" t="s">
        <v>331</v>
      </c>
      <c r="S30" s="137"/>
      <c r="T30" s="137"/>
      <c r="U30" s="1">
        <v>6.4999999999999997E-3</v>
      </c>
      <c r="V30" s="1" t="s">
        <v>319</v>
      </c>
      <c r="W30" s="1" t="s">
        <v>338</v>
      </c>
      <c r="X30" s="90" t="s">
        <v>336</v>
      </c>
      <c r="Y30" s="137" t="s">
        <v>342</v>
      </c>
      <c r="Z30" s="137">
        <v>5.4000000000000003E-3</v>
      </c>
      <c r="AA30" s="1">
        <v>1.67E-2</v>
      </c>
      <c r="AB30" s="1" t="s">
        <v>314</v>
      </c>
      <c r="AC30" s="1" t="s">
        <v>335</v>
      </c>
      <c r="AD30" s="90" t="s">
        <v>336</v>
      </c>
      <c r="AE30" s="134"/>
      <c r="AF30" s="137"/>
      <c r="AG30" s="1">
        <v>9.4999999999999998E-3</v>
      </c>
      <c r="AH30" s="1" t="s">
        <v>314</v>
      </c>
      <c r="AI30" s="1" t="s">
        <v>338</v>
      </c>
      <c r="AJ30" s="90" t="s">
        <v>336</v>
      </c>
    </row>
    <row r="31" spans="1:36" x14ac:dyDescent="0.2">
      <c r="A31" s="134"/>
      <c r="B31" s="137"/>
      <c r="C31" s="1">
        <v>1.3599999999999999E-2</v>
      </c>
      <c r="D31" s="103" t="s">
        <v>319</v>
      </c>
      <c r="E31" s="1" t="s">
        <v>335</v>
      </c>
      <c r="F31" s="90" t="s">
        <v>331</v>
      </c>
      <c r="G31" s="137"/>
      <c r="H31" s="137"/>
      <c r="I31" s="1">
        <v>7.0000000000000001E-3</v>
      </c>
      <c r="J31" s="1" t="s">
        <v>307</v>
      </c>
      <c r="K31" s="1" t="s">
        <v>335</v>
      </c>
      <c r="L31" s="90" t="s">
        <v>331</v>
      </c>
      <c r="M31" s="134"/>
      <c r="N31" s="137"/>
      <c r="O31" s="1">
        <v>1.2500000000000001E-2</v>
      </c>
      <c r="P31" s="1" t="s">
        <v>292</v>
      </c>
      <c r="Q31" s="1" t="s">
        <v>337</v>
      </c>
      <c r="R31" s="90" t="s">
        <v>331</v>
      </c>
      <c r="S31" s="137"/>
      <c r="T31" s="137"/>
      <c r="U31" s="1">
        <v>3.8E-3</v>
      </c>
      <c r="V31" s="1" t="s">
        <v>288</v>
      </c>
      <c r="W31" s="1" t="s">
        <v>338</v>
      </c>
      <c r="X31" s="90" t="s">
        <v>336</v>
      </c>
      <c r="Y31" s="137"/>
      <c r="Z31" s="137"/>
      <c r="AA31" s="1">
        <v>1.47E-2</v>
      </c>
      <c r="AB31" s="1" t="s">
        <v>293</v>
      </c>
      <c r="AC31" s="1" t="s">
        <v>337</v>
      </c>
      <c r="AD31" s="90" t="s">
        <v>336</v>
      </c>
      <c r="AE31" s="134"/>
      <c r="AF31" s="137"/>
      <c r="AG31" s="1">
        <v>5.5999999999999999E-3</v>
      </c>
      <c r="AH31" s="1" t="s">
        <v>319</v>
      </c>
      <c r="AI31" s="1" t="s">
        <v>338</v>
      </c>
      <c r="AJ31" s="90" t="s">
        <v>336</v>
      </c>
    </row>
    <row r="32" spans="1:36" x14ac:dyDescent="0.2">
      <c r="A32" s="134"/>
      <c r="B32" s="137"/>
      <c r="C32" s="1">
        <v>7.1000000000000004E-3</v>
      </c>
      <c r="D32" s="103" t="s">
        <v>303</v>
      </c>
      <c r="E32" s="1" t="s">
        <v>335</v>
      </c>
      <c r="F32" s="90" t="s">
        <v>331</v>
      </c>
      <c r="G32" s="137"/>
      <c r="H32" s="137"/>
      <c r="I32" s="1">
        <v>5.1000000000000004E-3</v>
      </c>
      <c r="J32" s="1" t="s">
        <v>297</v>
      </c>
      <c r="K32" s="1" t="s">
        <v>335</v>
      </c>
      <c r="L32" s="90" t="s">
        <v>331</v>
      </c>
      <c r="M32" s="134"/>
      <c r="N32" s="137"/>
      <c r="O32" s="1">
        <v>4.1999999999999997E-3</v>
      </c>
      <c r="P32" s="1" t="s">
        <v>302</v>
      </c>
      <c r="Q32" s="1" t="s">
        <v>337</v>
      </c>
      <c r="R32" s="90" t="s">
        <v>331</v>
      </c>
      <c r="S32" s="138"/>
      <c r="T32" s="138"/>
      <c r="U32" s="91">
        <v>3.7000000000000002E-3</v>
      </c>
      <c r="V32" s="91" t="s">
        <v>302</v>
      </c>
      <c r="W32" s="91" t="s">
        <v>338</v>
      </c>
      <c r="X32" s="92" t="s">
        <v>336</v>
      </c>
      <c r="Y32" s="137"/>
      <c r="Z32" s="137"/>
      <c r="AA32" s="1">
        <v>1.1599999999999999E-2</v>
      </c>
      <c r="AB32" s="1" t="s">
        <v>298</v>
      </c>
      <c r="AC32" s="1" t="s">
        <v>337</v>
      </c>
      <c r="AD32" s="90" t="s">
        <v>336</v>
      </c>
      <c r="AE32" s="134"/>
      <c r="AF32" s="137"/>
      <c r="AG32" s="1">
        <v>9.4999999999999998E-3</v>
      </c>
      <c r="AH32" s="1" t="s">
        <v>289</v>
      </c>
      <c r="AI32" s="1" t="s">
        <v>338</v>
      </c>
      <c r="AJ32" s="90" t="s">
        <v>336</v>
      </c>
    </row>
    <row r="33" spans="1:36" x14ac:dyDescent="0.2">
      <c r="A33" s="134"/>
      <c r="B33" s="137"/>
      <c r="C33" s="1">
        <v>1.34E-2</v>
      </c>
      <c r="D33" s="1" t="s">
        <v>292</v>
      </c>
      <c r="E33" s="1" t="s">
        <v>337</v>
      </c>
      <c r="F33" s="90" t="s">
        <v>331</v>
      </c>
      <c r="G33" s="137"/>
      <c r="H33" s="137"/>
      <c r="I33" s="1">
        <v>4.7999999999999996E-3</v>
      </c>
      <c r="J33" s="1" t="s">
        <v>316</v>
      </c>
      <c r="K33" s="1" t="s">
        <v>337</v>
      </c>
      <c r="L33" s="90" t="s">
        <v>331</v>
      </c>
      <c r="M33" s="134"/>
      <c r="N33" s="137"/>
      <c r="O33" s="1">
        <v>1.6000000000000001E-3</v>
      </c>
      <c r="P33" s="1" t="s">
        <v>320</v>
      </c>
      <c r="Q33" s="1" t="s">
        <v>338</v>
      </c>
      <c r="R33" s="90" t="s">
        <v>331</v>
      </c>
      <c r="S33" s="137" t="s">
        <v>334</v>
      </c>
      <c r="T33" s="137">
        <v>7.4999999999999997E-3</v>
      </c>
      <c r="U33" s="1">
        <v>3.0599999999999999E-2</v>
      </c>
      <c r="V33" s="1" t="s">
        <v>302</v>
      </c>
      <c r="W33" s="1" t="s">
        <v>330</v>
      </c>
      <c r="X33" s="90" t="s">
        <v>336</v>
      </c>
      <c r="Y33" s="137"/>
      <c r="Z33" s="137"/>
      <c r="AA33" s="1">
        <v>5.4999999999999997E-3</v>
      </c>
      <c r="AB33" s="1" t="s">
        <v>289</v>
      </c>
      <c r="AC33" s="1" t="s">
        <v>338</v>
      </c>
      <c r="AD33" s="90" t="s">
        <v>336</v>
      </c>
      <c r="AE33" s="133" t="s">
        <v>342</v>
      </c>
      <c r="AF33" s="136">
        <v>5.7999999999999996E-3</v>
      </c>
      <c r="AG33" s="87">
        <v>2.0899999999999998E-2</v>
      </c>
      <c r="AH33" s="87" t="s">
        <v>314</v>
      </c>
      <c r="AI33" s="87" t="s">
        <v>335</v>
      </c>
      <c r="AJ33" s="88" t="s">
        <v>336</v>
      </c>
    </row>
    <row r="34" spans="1:36" x14ac:dyDescent="0.2">
      <c r="A34" s="134"/>
      <c r="B34" s="137"/>
      <c r="C34" s="1">
        <v>4.4999999999999997E-3</v>
      </c>
      <c r="D34" s="105" t="s">
        <v>288</v>
      </c>
      <c r="E34" s="1" t="s">
        <v>338</v>
      </c>
      <c r="F34" s="90" t="s">
        <v>331</v>
      </c>
      <c r="G34" s="137"/>
      <c r="H34" s="137"/>
      <c r="I34" s="1">
        <v>9.1999999999999998E-3</v>
      </c>
      <c r="J34" s="1" t="s">
        <v>299</v>
      </c>
      <c r="K34" s="1" t="s">
        <v>337</v>
      </c>
      <c r="L34" s="90" t="s">
        <v>331</v>
      </c>
      <c r="M34" s="134"/>
      <c r="N34" s="137"/>
      <c r="O34" s="1">
        <v>1.8E-3</v>
      </c>
      <c r="P34" s="1" t="s">
        <v>306</v>
      </c>
      <c r="Q34" s="1" t="s">
        <v>338</v>
      </c>
      <c r="R34" s="90" t="s">
        <v>331</v>
      </c>
      <c r="S34" s="137"/>
      <c r="T34" s="137"/>
      <c r="U34" s="1">
        <v>3.1099999999999999E-2</v>
      </c>
      <c r="V34" s="1" t="s">
        <v>297</v>
      </c>
      <c r="W34" s="1" t="s">
        <v>330</v>
      </c>
      <c r="X34" s="90" t="s">
        <v>336</v>
      </c>
      <c r="Y34" s="136" t="s">
        <v>343</v>
      </c>
      <c r="Z34" s="136">
        <v>5.1000000000000004E-3</v>
      </c>
      <c r="AA34" s="87">
        <v>9.1000000000000004E-3</v>
      </c>
      <c r="AB34" s="87" t="s">
        <v>299</v>
      </c>
      <c r="AC34" s="87" t="s">
        <v>338</v>
      </c>
      <c r="AD34" s="88" t="s">
        <v>331</v>
      </c>
      <c r="AE34" s="134"/>
      <c r="AF34" s="137"/>
      <c r="AG34" s="1">
        <v>2.1100000000000001E-2</v>
      </c>
      <c r="AH34" s="1" t="s">
        <v>298</v>
      </c>
      <c r="AI34" s="1" t="s">
        <v>337</v>
      </c>
      <c r="AJ34" s="90" t="s">
        <v>336</v>
      </c>
    </row>
    <row r="35" spans="1:36" x14ac:dyDescent="0.2">
      <c r="A35" s="134"/>
      <c r="B35" s="137"/>
      <c r="C35" s="1">
        <v>1.9E-3</v>
      </c>
      <c r="D35" s="1" t="s">
        <v>306</v>
      </c>
      <c r="E35" s="1" t="s">
        <v>338</v>
      </c>
      <c r="F35" s="90" t="s">
        <v>331</v>
      </c>
      <c r="G35" s="137"/>
      <c r="H35" s="137"/>
      <c r="I35" s="1">
        <v>2.3E-3</v>
      </c>
      <c r="J35" s="1" t="s">
        <v>302</v>
      </c>
      <c r="K35" s="1" t="s">
        <v>337</v>
      </c>
      <c r="L35" s="90" t="s">
        <v>331</v>
      </c>
      <c r="M35" s="133" t="s">
        <v>334</v>
      </c>
      <c r="N35" s="136">
        <v>7.6E-3</v>
      </c>
      <c r="O35" s="87">
        <v>2.0799999999999999E-2</v>
      </c>
      <c r="P35" s="87" t="s">
        <v>297</v>
      </c>
      <c r="Q35" s="87" t="s">
        <v>330</v>
      </c>
      <c r="R35" s="88" t="s">
        <v>336</v>
      </c>
      <c r="S35" s="137"/>
      <c r="T35" s="137"/>
      <c r="U35" s="1">
        <v>1.7299999999999999E-2</v>
      </c>
      <c r="V35" s="1" t="s">
        <v>288</v>
      </c>
      <c r="W35" s="1" t="s">
        <v>335</v>
      </c>
      <c r="X35" s="90" t="s">
        <v>336</v>
      </c>
      <c r="Y35" s="137"/>
      <c r="Z35" s="137"/>
      <c r="AA35" s="1">
        <v>7.1000000000000004E-3</v>
      </c>
      <c r="AB35" s="1" t="s">
        <v>293</v>
      </c>
      <c r="AC35" s="1" t="s">
        <v>338</v>
      </c>
      <c r="AD35" s="90" t="s">
        <v>336</v>
      </c>
      <c r="AE35" s="135"/>
      <c r="AF35" s="138"/>
      <c r="AG35" s="91">
        <v>1.23E-2</v>
      </c>
      <c r="AH35" s="91" t="s">
        <v>293</v>
      </c>
      <c r="AI35" s="91" t="s">
        <v>338</v>
      </c>
      <c r="AJ35" s="92" t="s">
        <v>336</v>
      </c>
    </row>
    <row r="36" spans="1:36" x14ac:dyDescent="0.2">
      <c r="A36" s="135"/>
      <c r="B36" s="138"/>
      <c r="C36" s="91">
        <v>2.8999999999999998E-3</v>
      </c>
      <c r="D36" s="106" t="s">
        <v>297</v>
      </c>
      <c r="E36" s="91" t="s">
        <v>338</v>
      </c>
      <c r="F36" s="92" t="s">
        <v>331</v>
      </c>
      <c r="G36" s="137"/>
      <c r="H36" s="137"/>
      <c r="I36" s="1">
        <v>1.1999999999999999E-3</v>
      </c>
      <c r="J36" s="1" t="s">
        <v>289</v>
      </c>
      <c r="K36" s="1" t="s">
        <v>338</v>
      </c>
      <c r="L36" s="90" t="s">
        <v>331</v>
      </c>
      <c r="M36" s="134"/>
      <c r="N36" s="137"/>
      <c r="O36" s="1">
        <v>2.9399999999999999E-2</v>
      </c>
      <c r="P36" s="1" t="s">
        <v>309</v>
      </c>
      <c r="Q36" s="1" t="s">
        <v>330</v>
      </c>
      <c r="R36" s="90" t="s">
        <v>336</v>
      </c>
      <c r="S36" s="137"/>
      <c r="T36" s="137"/>
      <c r="U36" s="1">
        <v>1.26E-2</v>
      </c>
      <c r="V36" s="1" t="s">
        <v>293</v>
      </c>
      <c r="W36" s="1" t="s">
        <v>335</v>
      </c>
      <c r="X36" s="90" t="s">
        <v>336</v>
      </c>
      <c r="Y36" s="137"/>
      <c r="Z36" s="137"/>
      <c r="AA36" s="1">
        <v>7.1999999999999998E-3</v>
      </c>
      <c r="AB36" s="1" t="s">
        <v>289</v>
      </c>
      <c r="AC36" s="1" t="s">
        <v>338</v>
      </c>
      <c r="AD36" s="90" t="s">
        <v>336</v>
      </c>
      <c r="AE36" s="134" t="s">
        <v>344</v>
      </c>
      <c r="AF36" s="137">
        <v>4.1000000000000003E-3</v>
      </c>
      <c r="AG36" s="1">
        <v>1.06E-2</v>
      </c>
      <c r="AH36" s="1" t="s">
        <v>303</v>
      </c>
      <c r="AI36" s="1" t="s">
        <v>337</v>
      </c>
      <c r="AJ36" s="90" t="s">
        <v>336</v>
      </c>
    </row>
    <row r="37" spans="1:36" x14ac:dyDescent="0.2">
      <c r="A37" s="134" t="s">
        <v>333</v>
      </c>
      <c r="B37" s="137">
        <v>4.7999999999999996E-3</v>
      </c>
      <c r="C37" s="1">
        <v>9.5999999999999992E-3</v>
      </c>
      <c r="D37" s="103" t="s">
        <v>317</v>
      </c>
      <c r="E37" s="1" t="s">
        <v>335</v>
      </c>
      <c r="F37" s="90" t="s">
        <v>331</v>
      </c>
      <c r="G37" s="138"/>
      <c r="H37" s="138"/>
      <c r="I37" s="91">
        <v>1.1000000000000001E-3</v>
      </c>
      <c r="J37" s="91" t="s">
        <v>305</v>
      </c>
      <c r="K37" s="91" t="s">
        <v>338</v>
      </c>
      <c r="L37" s="92" t="s">
        <v>331</v>
      </c>
      <c r="M37" s="134"/>
      <c r="N37" s="137"/>
      <c r="O37" s="1">
        <v>2.3300000000000001E-2</v>
      </c>
      <c r="P37" s="1" t="s">
        <v>288</v>
      </c>
      <c r="Q37" s="1" t="s">
        <v>330</v>
      </c>
      <c r="R37" s="90" t="s">
        <v>336</v>
      </c>
      <c r="S37" s="137"/>
      <c r="T37" s="137"/>
      <c r="U37" s="1">
        <v>7.1999999999999998E-3</v>
      </c>
      <c r="V37" s="1" t="s">
        <v>309</v>
      </c>
      <c r="W37" s="1" t="s">
        <v>337</v>
      </c>
      <c r="X37" s="90" t="s">
        <v>336</v>
      </c>
      <c r="Y37" s="137"/>
      <c r="Z37" s="137"/>
      <c r="AA37" s="1">
        <v>7.7999999999999996E-3</v>
      </c>
      <c r="AB37" s="1" t="s">
        <v>303</v>
      </c>
      <c r="AC37" s="1" t="s">
        <v>338</v>
      </c>
      <c r="AD37" s="90" t="s">
        <v>331</v>
      </c>
      <c r="AE37" s="134"/>
      <c r="AF37" s="137"/>
      <c r="AG37" s="1">
        <v>8.6999999999999994E-3</v>
      </c>
      <c r="AH37" s="1" t="s">
        <v>319</v>
      </c>
      <c r="AI37" s="1" t="s">
        <v>337</v>
      </c>
      <c r="AJ37" s="90" t="s">
        <v>336</v>
      </c>
    </row>
    <row r="38" spans="1:36" x14ac:dyDescent="0.2">
      <c r="A38" s="134"/>
      <c r="B38" s="137"/>
      <c r="C38" s="1">
        <v>1.2200000000000001E-2</v>
      </c>
      <c r="D38" s="103" t="s">
        <v>288</v>
      </c>
      <c r="E38" s="1" t="s">
        <v>335</v>
      </c>
      <c r="F38" s="90" t="s">
        <v>331</v>
      </c>
      <c r="G38" s="137" t="s">
        <v>342</v>
      </c>
      <c r="H38" s="137">
        <v>3.8999999999999998E-3</v>
      </c>
      <c r="I38" s="1">
        <v>2.3699999999999999E-2</v>
      </c>
      <c r="J38" s="1" t="s">
        <v>298</v>
      </c>
      <c r="K38" s="1" t="s">
        <v>330</v>
      </c>
      <c r="L38" s="90" t="s">
        <v>331</v>
      </c>
      <c r="M38" s="134"/>
      <c r="N38" s="137"/>
      <c r="O38" s="1">
        <v>1.3299999999999999E-2</v>
      </c>
      <c r="P38" s="1" t="s">
        <v>302</v>
      </c>
      <c r="Q38" s="1" t="s">
        <v>330</v>
      </c>
      <c r="R38" s="90" t="s">
        <v>336</v>
      </c>
      <c r="S38" s="137"/>
      <c r="T38" s="137"/>
      <c r="U38" s="1">
        <v>1.6899999999999998E-2</v>
      </c>
      <c r="V38" s="1" t="s">
        <v>292</v>
      </c>
      <c r="W38" s="1" t="s">
        <v>337</v>
      </c>
      <c r="X38" s="90" t="s">
        <v>331</v>
      </c>
      <c r="Y38" s="137"/>
      <c r="Z38" s="137"/>
      <c r="AA38" s="1">
        <v>8.0999999999999996E-3</v>
      </c>
      <c r="AB38" s="1" t="s">
        <v>302</v>
      </c>
      <c r="AC38" s="1" t="s">
        <v>338</v>
      </c>
      <c r="AD38" s="90" t="s">
        <v>331</v>
      </c>
      <c r="AE38" s="134"/>
      <c r="AF38" s="137"/>
      <c r="AG38" s="1">
        <v>6.1999999999999998E-3</v>
      </c>
      <c r="AH38" s="1" t="s">
        <v>317</v>
      </c>
      <c r="AI38" s="1" t="s">
        <v>338</v>
      </c>
      <c r="AJ38" s="90" t="s">
        <v>336</v>
      </c>
    </row>
    <row r="39" spans="1:36" x14ac:dyDescent="0.2">
      <c r="A39" s="134"/>
      <c r="B39" s="137"/>
      <c r="C39" s="1">
        <v>6.7999999999999996E-3</v>
      </c>
      <c r="D39" s="103" t="s">
        <v>297</v>
      </c>
      <c r="E39" s="1" t="s">
        <v>335</v>
      </c>
      <c r="F39" s="90" t="s">
        <v>331</v>
      </c>
      <c r="G39" s="137"/>
      <c r="H39" s="137"/>
      <c r="I39" s="1">
        <v>2.2100000000000002E-2</v>
      </c>
      <c r="J39" s="1" t="s">
        <v>314</v>
      </c>
      <c r="K39" s="1" t="s">
        <v>330</v>
      </c>
      <c r="L39" s="90" t="s">
        <v>331</v>
      </c>
      <c r="M39" s="134"/>
      <c r="N39" s="137"/>
      <c r="O39" s="1">
        <v>1.2999999999999999E-2</v>
      </c>
      <c r="P39" s="1" t="s">
        <v>293</v>
      </c>
      <c r="Q39" s="1" t="s">
        <v>335</v>
      </c>
      <c r="R39" s="90" t="s">
        <v>336</v>
      </c>
      <c r="S39" s="137"/>
      <c r="T39" s="137"/>
      <c r="U39" s="1">
        <v>8.9999999999999993E-3</v>
      </c>
      <c r="V39" s="1" t="s">
        <v>314</v>
      </c>
      <c r="W39" s="1" t="s">
        <v>337</v>
      </c>
      <c r="X39" s="90" t="s">
        <v>336</v>
      </c>
      <c r="Y39" s="138"/>
      <c r="Z39" s="138"/>
      <c r="AA39" s="91">
        <v>8.0000000000000002E-3</v>
      </c>
      <c r="AB39" s="91" t="s">
        <v>306</v>
      </c>
      <c r="AC39" s="91" t="s">
        <v>338</v>
      </c>
      <c r="AD39" s="92" t="s">
        <v>331</v>
      </c>
      <c r="AE39" s="134"/>
      <c r="AF39" s="137"/>
      <c r="AG39" s="1">
        <v>5.0000000000000001E-3</v>
      </c>
      <c r="AH39" s="1" t="s">
        <v>307</v>
      </c>
      <c r="AI39" s="1" t="s">
        <v>338</v>
      </c>
      <c r="AJ39" s="90" t="s">
        <v>336</v>
      </c>
    </row>
    <row r="40" spans="1:36" x14ac:dyDescent="0.2">
      <c r="A40" s="134"/>
      <c r="B40" s="137"/>
      <c r="C40" s="1">
        <v>9.5999999999999992E-3</v>
      </c>
      <c r="D40" s="103" t="s">
        <v>309</v>
      </c>
      <c r="E40" s="1" t="s">
        <v>335</v>
      </c>
      <c r="F40" s="90" t="s">
        <v>331</v>
      </c>
      <c r="G40" s="136" t="s">
        <v>332</v>
      </c>
      <c r="H40" s="136">
        <v>3.7000000000000002E-3</v>
      </c>
      <c r="I40" s="87">
        <v>9.7000000000000003E-3</v>
      </c>
      <c r="J40" s="87" t="s">
        <v>289</v>
      </c>
      <c r="K40" s="87" t="s">
        <v>330</v>
      </c>
      <c r="L40" s="88" t="s">
        <v>331</v>
      </c>
      <c r="M40" s="134"/>
      <c r="N40" s="137"/>
      <c r="O40" s="1">
        <v>6.7000000000000002E-3</v>
      </c>
      <c r="P40" s="1" t="s">
        <v>299</v>
      </c>
      <c r="Q40" s="1" t="s">
        <v>335</v>
      </c>
      <c r="R40" s="90" t="s">
        <v>336</v>
      </c>
      <c r="S40" s="137"/>
      <c r="T40" s="137"/>
      <c r="U40" s="1">
        <v>2.8E-3</v>
      </c>
      <c r="V40" s="1" t="s">
        <v>320</v>
      </c>
      <c r="W40" s="1" t="s">
        <v>337</v>
      </c>
      <c r="X40" s="90" t="s">
        <v>336</v>
      </c>
      <c r="Y40" s="1" t="s">
        <v>345</v>
      </c>
      <c r="Z40" s="1">
        <v>4.0000000000000001E-3</v>
      </c>
      <c r="AA40" s="1">
        <v>1.12E-2</v>
      </c>
      <c r="AB40" s="1" t="s">
        <v>305</v>
      </c>
      <c r="AC40" s="1" t="s">
        <v>337</v>
      </c>
      <c r="AD40" s="90" t="s">
        <v>336</v>
      </c>
      <c r="AE40" s="134"/>
      <c r="AF40" s="137"/>
      <c r="AG40" s="1">
        <v>4.4000000000000003E-3</v>
      </c>
      <c r="AH40" s="1" t="s">
        <v>299</v>
      </c>
      <c r="AI40" s="1" t="s">
        <v>338</v>
      </c>
      <c r="AJ40" s="90" t="s">
        <v>336</v>
      </c>
    </row>
    <row r="41" spans="1:36" x14ac:dyDescent="0.2">
      <c r="A41" s="134"/>
      <c r="B41" s="137"/>
      <c r="C41" s="1">
        <v>9.4000000000000004E-3</v>
      </c>
      <c r="D41" s="103" t="s">
        <v>293</v>
      </c>
      <c r="E41" s="1" t="s">
        <v>335</v>
      </c>
      <c r="F41" s="90" t="s">
        <v>331</v>
      </c>
      <c r="G41" s="137"/>
      <c r="H41" s="137"/>
      <c r="I41" s="1">
        <v>9.1000000000000004E-3</v>
      </c>
      <c r="J41" s="1" t="s">
        <v>318</v>
      </c>
      <c r="K41" s="1" t="s">
        <v>335</v>
      </c>
      <c r="L41" s="90" t="s">
        <v>331</v>
      </c>
      <c r="M41" s="134"/>
      <c r="N41" s="137"/>
      <c r="O41" s="1">
        <v>5.0000000000000001E-3</v>
      </c>
      <c r="P41" s="1" t="s">
        <v>320</v>
      </c>
      <c r="Q41" s="1" t="s">
        <v>337</v>
      </c>
      <c r="R41" s="90" t="s">
        <v>336</v>
      </c>
      <c r="S41" s="137"/>
      <c r="T41" s="137"/>
      <c r="U41" s="1">
        <v>8.9999999999999998E-4</v>
      </c>
      <c r="V41" s="1" t="s">
        <v>305</v>
      </c>
      <c r="W41" s="1" t="s">
        <v>338</v>
      </c>
      <c r="X41" s="90" t="s">
        <v>336</v>
      </c>
      <c r="Y41" s="93" t="s">
        <v>346</v>
      </c>
      <c r="Z41" s="93">
        <v>3.8E-3</v>
      </c>
      <c r="AA41" s="93">
        <v>1.2999999999999999E-2</v>
      </c>
      <c r="AB41" s="93" t="s">
        <v>302</v>
      </c>
      <c r="AC41" s="93" t="s">
        <v>337</v>
      </c>
      <c r="AD41" s="94" t="s">
        <v>331</v>
      </c>
      <c r="AE41" s="133" t="s">
        <v>346</v>
      </c>
      <c r="AF41" s="136">
        <v>4.0000000000000001E-3</v>
      </c>
      <c r="AG41" s="87">
        <v>1.2999999999999999E-2</v>
      </c>
      <c r="AH41" s="87" t="s">
        <v>288</v>
      </c>
      <c r="AI41" s="87" t="s">
        <v>337</v>
      </c>
      <c r="AJ41" s="88" t="s">
        <v>331</v>
      </c>
    </row>
    <row r="42" spans="1:36" ht="17" thickBot="1" x14ac:dyDescent="0.25">
      <c r="A42" s="134"/>
      <c r="B42" s="137"/>
      <c r="C42" s="1">
        <v>5.8999999999999999E-3</v>
      </c>
      <c r="D42" s="103" t="s">
        <v>316</v>
      </c>
      <c r="E42" s="1" t="s">
        <v>335</v>
      </c>
      <c r="F42" s="90" t="s">
        <v>331</v>
      </c>
      <c r="G42" s="137"/>
      <c r="H42" s="137"/>
      <c r="I42" s="1">
        <v>8.2000000000000007E-3</v>
      </c>
      <c r="J42" s="1" t="s">
        <v>298</v>
      </c>
      <c r="K42" s="1" t="s">
        <v>335</v>
      </c>
      <c r="L42" s="90" t="s">
        <v>331</v>
      </c>
      <c r="M42" s="134"/>
      <c r="N42" s="137"/>
      <c r="O42" s="1">
        <v>5.1999999999999998E-3</v>
      </c>
      <c r="P42" s="1" t="s">
        <v>303</v>
      </c>
      <c r="Q42" s="1" t="s">
        <v>337</v>
      </c>
      <c r="R42" s="90" t="s">
        <v>336</v>
      </c>
      <c r="S42" s="93" t="s">
        <v>340</v>
      </c>
      <c r="T42" s="93">
        <v>6.4000000000000003E-3</v>
      </c>
      <c r="U42" s="93">
        <v>7.1999999999999998E-3</v>
      </c>
      <c r="V42" s="93" t="s">
        <v>288</v>
      </c>
      <c r="W42" s="93" t="s">
        <v>337</v>
      </c>
      <c r="X42" s="94" t="s">
        <v>331</v>
      </c>
      <c r="Y42" s="95" t="s">
        <v>333</v>
      </c>
      <c r="Z42" s="95">
        <v>3.3E-3</v>
      </c>
      <c r="AA42" s="95">
        <v>7.4999999999999997E-3</v>
      </c>
      <c r="AB42" s="95" t="s">
        <v>289</v>
      </c>
      <c r="AC42" s="95" t="s">
        <v>338</v>
      </c>
      <c r="AD42" s="96" t="s">
        <v>331</v>
      </c>
      <c r="AE42" s="135"/>
      <c r="AF42" s="138"/>
      <c r="AG42" s="91">
        <v>6.7999999999999996E-3</v>
      </c>
      <c r="AH42" s="91" t="s">
        <v>309</v>
      </c>
      <c r="AI42" s="91" t="s">
        <v>338</v>
      </c>
      <c r="AJ42" s="92" t="s">
        <v>331</v>
      </c>
    </row>
    <row r="43" spans="1:36" x14ac:dyDescent="0.2">
      <c r="A43" s="134"/>
      <c r="B43" s="137"/>
      <c r="C43" s="1">
        <v>4.4000000000000003E-3</v>
      </c>
      <c r="D43" s="1" t="s">
        <v>303</v>
      </c>
      <c r="E43" s="1" t="s">
        <v>337</v>
      </c>
      <c r="F43" s="90" t="s">
        <v>331</v>
      </c>
      <c r="G43" s="137"/>
      <c r="H43" s="137"/>
      <c r="I43" s="1">
        <v>6.7999999999999996E-3</v>
      </c>
      <c r="J43" s="1" t="s">
        <v>314</v>
      </c>
      <c r="K43" s="1" t="s">
        <v>335</v>
      </c>
      <c r="L43" s="90" t="s">
        <v>331</v>
      </c>
      <c r="M43" s="134"/>
      <c r="N43" s="137"/>
      <c r="O43" s="1">
        <v>4.3E-3</v>
      </c>
      <c r="P43" s="1" t="s">
        <v>314</v>
      </c>
      <c r="Q43" s="1" t="s">
        <v>337</v>
      </c>
      <c r="R43" s="90" t="s">
        <v>336</v>
      </c>
      <c r="S43" s="137" t="s">
        <v>346</v>
      </c>
      <c r="T43" s="137">
        <v>6.3E-3</v>
      </c>
      <c r="U43" s="1">
        <v>5.5800000000000002E-2</v>
      </c>
      <c r="V43" s="1" t="s">
        <v>288</v>
      </c>
      <c r="W43" s="1" t="s">
        <v>330</v>
      </c>
      <c r="X43" s="90" t="s">
        <v>331</v>
      </c>
      <c r="Y43" s="1"/>
      <c r="Z43" s="1"/>
      <c r="AA43" s="1"/>
      <c r="AB43" s="1"/>
      <c r="AC43" s="1"/>
      <c r="AD43" s="1"/>
      <c r="AE43" s="89" t="s">
        <v>347</v>
      </c>
      <c r="AF43" s="1">
        <v>3.3999999999999998E-3</v>
      </c>
      <c r="AG43" s="1">
        <v>3.3E-3</v>
      </c>
      <c r="AH43" s="1" t="s">
        <v>305</v>
      </c>
      <c r="AI43" s="1" t="s">
        <v>338</v>
      </c>
      <c r="AJ43" s="90" t="s">
        <v>336</v>
      </c>
    </row>
    <row r="44" spans="1:36" x14ac:dyDescent="0.2">
      <c r="A44" s="134"/>
      <c r="B44" s="137"/>
      <c r="C44" s="1">
        <v>4.4999999999999997E-3</v>
      </c>
      <c r="D44" s="1" t="s">
        <v>292</v>
      </c>
      <c r="E44" s="1" t="s">
        <v>337</v>
      </c>
      <c r="F44" s="90" t="s">
        <v>331</v>
      </c>
      <c r="G44" s="137"/>
      <c r="H44" s="137"/>
      <c r="I44" s="1">
        <v>6.0000000000000001E-3</v>
      </c>
      <c r="J44" s="1" t="s">
        <v>292</v>
      </c>
      <c r="K44" s="1" t="s">
        <v>337</v>
      </c>
      <c r="L44" s="90" t="s">
        <v>331</v>
      </c>
      <c r="M44" s="134"/>
      <c r="N44" s="137"/>
      <c r="O44" s="1">
        <v>4.8999999999999998E-3</v>
      </c>
      <c r="P44" s="1" t="s">
        <v>317</v>
      </c>
      <c r="Q44" s="1" t="s">
        <v>337</v>
      </c>
      <c r="R44" s="90" t="s">
        <v>336</v>
      </c>
      <c r="S44" s="137"/>
      <c r="T44" s="137"/>
      <c r="U44" s="1">
        <v>1.95E-2</v>
      </c>
      <c r="V44" s="1" t="s">
        <v>302</v>
      </c>
      <c r="W44" s="1" t="s">
        <v>330</v>
      </c>
      <c r="X44" s="90" t="s">
        <v>331</v>
      </c>
      <c r="Y44" s="1"/>
      <c r="Z44" s="1"/>
      <c r="AA44" s="1"/>
      <c r="AB44" s="1"/>
      <c r="AC44" s="1"/>
      <c r="AD44" s="1"/>
      <c r="AE44" s="133" t="s">
        <v>339</v>
      </c>
      <c r="AF44" s="136">
        <v>3.2000000000000002E-3</v>
      </c>
      <c r="AG44" s="87">
        <v>6.4000000000000003E-3</v>
      </c>
      <c r="AH44" s="87" t="s">
        <v>319</v>
      </c>
      <c r="AI44" s="87" t="s">
        <v>338</v>
      </c>
      <c r="AJ44" s="88" t="s">
        <v>336</v>
      </c>
    </row>
    <row r="45" spans="1:36" x14ac:dyDescent="0.2">
      <c r="A45" s="134"/>
      <c r="B45" s="137"/>
      <c r="C45" s="1">
        <v>2.2000000000000001E-3</v>
      </c>
      <c r="D45" s="1" t="s">
        <v>307</v>
      </c>
      <c r="E45" s="1" t="s">
        <v>337</v>
      </c>
      <c r="F45" s="90" t="s">
        <v>331</v>
      </c>
      <c r="G45" s="137"/>
      <c r="H45" s="137"/>
      <c r="I45" s="1">
        <v>4.4999999999999997E-3</v>
      </c>
      <c r="J45" s="1" t="s">
        <v>307</v>
      </c>
      <c r="K45" s="1" t="s">
        <v>337</v>
      </c>
      <c r="L45" s="90" t="s">
        <v>331</v>
      </c>
      <c r="M45" s="134"/>
      <c r="N45" s="137"/>
      <c r="O45" s="1">
        <v>4.4999999999999997E-3</v>
      </c>
      <c r="P45" s="1" t="s">
        <v>316</v>
      </c>
      <c r="Q45" s="1" t="s">
        <v>337</v>
      </c>
      <c r="R45" s="90" t="s">
        <v>336</v>
      </c>
      <c r="S45" s="137"/>
      <c r="T45" s="137"/>
      <c r="U45" s="1">
        <v>1.8100000000000002E-2</v>
      </c>
      <c r="V45" s="1" t="s">
        <v>309</v>
      </c>
      <c r="W45" s="1" t="s">
        <v>335</v>
      </c>
      <c r="X45" s="90" t="s">
        <v>331</v>
      </c>
      <c r="Y45" s="1"/>
      <c r="Z45" s="1"/>
      <c r="AA45" s="1"/>
      <c r="AB45" s="1"/>
      <c r="AC45" s="1"/>
      <c r="AD45" s="1"/>
      <c r="AE45" s="135"/>
      <c r="AF45" s="138"/>
      <c r="AG45" s="91">
        <v>5.3E-3</v>
      </c>
      <c r="AH45" s="91" t="s">
        <v>303</v>
      </c>
      <c r="AI45" s="91" t="s">
        <v>338</v>
      </c>
      <c r="AJ45" s="92" t="s">
        <v>336</v>
      </c>
    </row>
    <row r="46" spans="1:36" x14ac:dyDescent="0.2">
      <c r="A46" s="134"/>
      <c r="B46" s="137"/>
      <c r="C46" s="1">
        <v>1.4E-3</v>
      </c>
      <c r="D46" s="1" t="s">
        <v>299</v>
      </c>
      <c r="E46" s="1" t="s">
        <v>338</v>
      </c>
      <c r="F46" s="90" t="s">
        <v>331</v>
      </c>
      <c r="G46" s="137"/>
      <c r="H46" s="137"/>
      <c r="I46" s="1">
        <v>2.2000000000000001E-3</v>
      </c>
      <c r="J46" s="1" t="s">
        <v>317</v>
      </c>
      <c r="K46" s="1" t="s">
        <v>337</v>
      </c>
      <c r="L46" s="90" t="s">
        <v>331</v>
      </c>
      <c r="M46" s="135"/>
      <c r="N46" s="138"/>
      <c r="O46" s="91">
        <v>2.3999999999999998E-3</v>
      </c>
      <c r="P46" s="91" t="s">
        <v>319</v>
      </c>
      <c r="Q46" s="91" t="s">
        <v>338</v>
      </c>
      <c r="R46" s="92" t="s">
        <v>336</v>
      </c>
      <c r="S46" s="137"/>
      <c r="T46" s="137"/>
      <c r="U46" s="1">
        <v>5.8999999999999999E-3</v>
      </c>
      <c r="V46" s="1" t="s">
        <v>316</v>
      </c>
      <c r="W46" s="1" t="s">
        <v>338</v>
      </c>
      <c r="X46" s="90" t="s">
        <v>331</v>
      </c>
      <c r="Y46" s="1"/>
      <c r="Z46" s="1"/>
      <c r="AA46" s="1"/>
      <c r="AB46" s="1"/>
      <c r="AC46" s="1"/>
      <c r="AD46" s="1"/>
      <c r="AE46" s="89" t="s">
        <v>341</v>
      </c>
      <c r="AF46" s="1">
        <v>3.0999999999999999E-3</v>
      </c>
      <c r="AG46" s="1">
        <v>9.1000000000000004E-3</v>
      </c>
      <c r="AH46" s="1" t="s">
        <v>292</v>
      </c>
      <c r="AI46" s="1" t="s">
        <v>338</v>
      </c>
      <c r="AJ46" s="90" t="s">
        <v>336</v>
      </c>
    </row>
    <row r="47" spans="1:36" x14ac:dyDescent="0.2">
      <c r="A47" s="134"/>
      <c r="B47" s="137"/>
      <c r="C47" s="1">
        <v>1.9E-3</v>
      </c>
      <c r="D47" s="1" t="s">
        <v>302</v>
      </c>
      <c r="E47" s="1" t="s">
        <v>338</v>
      </c>
      <c r="F47" s="90" t="s">
        <v>331</v>
      </c>
      <c r="G47" s="137"/>
      <c r="H47" s="137"/>
      <c r="I47" s="1">
        <v>2.3999999999999998E-3</v>
      </c>
      <c r="J47" s="1" t="s">
        <v>303</v>
      </c>
      <c r="K47" s="1" t="s">
        <v>337</v>
      </c>
      <c r="L47" s="90" t="s">
        <v>331</v>
      </c>
      <c r="M47" s="89" t="s">
        <v>340</v>
      </c>
      <c r="N47" s="1">
        <v>5.4999999999999997E-3</v>
      </c>
      <c r="O47" s="1">
        <v>4.1999999999999997E-3</v>
      </c>
      <c r="P47" s="1" t="s">
        <v>288</v>
      </c>
      <c r="Q47" s="1" t="s">
        <v>337</v>
      </c>
      <c r="R47" s="90" t="s">
        <v>331</v>
      </c>
      <c r="S47" s="137"/>
      <c r="T47" s="137"/>
      <c r="U47" s="1">
        <v>2.3E-3</v>
      </c>
      <c r="V47" s="1" t="s">
        <v>303</v>
      </c>
      <c r="W47" s="1" t="s">
        <v>338</v>
      </c>
      <c r="X47" s="90" t="s">
        <v>331</v>
      </c>
      <c r="Y47" s="1"/>
      <c r="Z47" s="1"/>
      <c r="AA47" s="1"/>
      <c r="AB47" s="1"/>
      <c r="AC47" s="1"/>
      <c r="AD47" s="1"/>
      <c r="AE47" s="133" t="s">
        <v>348</v>
      </c>
      <c r="AF47" s="136">
        <v>2.8E-3</v>
      </c>
      <c r="AG47" s="87">
        <v>1.01E-2</v>
      </c>
      <c r="AH47" s="87" t="s">
        <v>289</v>
      </c>
      <c r="AI47" s="87" t="s">
        <v>338</v>
      </c>
      <c r="AJ47" s="88" t="s">
        <v>336</v>
      </c>
    </row>
    <row r="48" spans="1:36" x14ac:dyDescent="0.2">
      <c r="A48" s="134"/>
      <c r="B48" s="137"/>
      <c r="C48" s="1">
        <v>1.1999999999999999E-3</v>
      </c>
      <c r="D48" s="1" t="s">
        <v>306</v>
      </c>
      <c r="E48" s="1" t="s">
        <v>338</v>
      </c>
      <c r="F48" s="90" t="s">
        <v>331</v>
      </c>
      <c r="G48" s="137"/>
      <c r="H48" s="137"/>
      <c r="I48" s="1">
        <v>2.8E-3</v>
      </c>
      <c r="J48" s="1" t="s">
        <v>302</v>
      </c>
      <c r="K48" s="1" t="s">
        <v>337</v>
      </c>
      <c r="L48" s="90" t="s">
        <v>331</v>
      </c>
      <c r="M48" s="133" t="s">
        <v>346</v>
      </c>
      <c r="N48" s="136">
        <v>4.7000000000000002E-3</v>
      </c>
      <c r="O48" s="87">
        <v>4.0500000000000001E-2</v>
      </c>
      <c r="P48" s="104" t="s">
        <v>288</v>
      </c>
      <c r="Q48" s="87" t="s">
        <v>330</v>
      </c>
      <c r="R48" s="88" t="s">
        <v>331</v>
      </c>
      <c r="S48" s="137"/>
      <c r="T48" s="137"/>
      <c r="U48" s="1">
        <v>1.5E-3</v>
      </c>
      <c r="V48" s="1" t="s">
        <v>320</v>
      </c>
      <c r="W48" s="1" t="s">
        <v>338</v>
      </c>
      <c r="X48" s="90" t="s">
        <v>331</v>
      </c>
      <c r="Y48" s="1"/>
      <c r="Z48" s="1"/>
      <c r="AA48" s="1"/>
      <c r="AB48" s="1"/>
      <c r="AC48" s="1"/>
      <c r="AD48" s="1"/>
      <c r="AE48" s="135"/>
      <c r="AF48" s="138"/>
      <c r="AG48" s="91">
        <v>4.7999999999999996E-3</v>
      </c>
      <c r="AH48" s="91" t="s">
        <v>319</v>
      </c>
      <c r="AI48" s="91" t="s">
        <v>338</v>
      </c>
      <c r="AJ48" s="92" t="s">
        <v>336</v>
      </c>
    </row>
    <row r="49" spans="1:36" x14ac:dyDescent="0.2">
      <c r="A49" s="133" t="s">
        <v>343</v>
      </c>
      <c r="B49" s="136">
        <v>4.7000000000000002E-3</v>
      </c>
      <c r="C49" s="87">
        <v>2.1000000000000001E-2</v>
      </c>
      <c r="D49" s="87" t="s">
        <v>288</v>
      </c>
      <c r="E49" s="87" t="s">
        <v>330</v>
      </c>
      <c r="F49" s="88" t="s">
        <v>336</v>
      </c>
      <c r="G49" s="137"/>
      <c r="H49" s="137"/>
      <c r="I49" s="1">
        <v>3.0999999999999999E-3</v>
      </c>
      <c r="J49" s="1" t="s">
        <v>319</v>
      </c>
      <c r="K49" s="1" t="s">
        <v>337</v>
      </c>
      <c r="L49" s="90" t="s">
        <v>331</v>
      </c>
      <c r="M49" s="134"/>
      <c r="N49" s="137"/>
      <c r="O49" s="1">
        <v>1.78E-2</v>
      </c>
      <c r="P49" s="103" t="s">
        <v>302</v>
      </c>
      <c r="Q49" s="1" t="s">
        <v>330</v>
      </c>
      <c r="R49" s="90" t="s">
        <v>331</v>
      </c>
      <c r="S49" s="136" t="s">
        <v>332</v>
      </c>
      <c r="T49" s="136">
        <v>4.5999999999999999E-3</v>
      </c>
      <c r="U49" s="87">
        <v>1.35E-2</v>
      </c>
      <c r="V49" s="87" t="s">
        <v>289</v>
      </c>
      <c r="W49" s="87" t="s">
        <v>335</v>
      </c>
      <c r="X49" s="88" t="s">
        <v>331</v>
      </c>
      <c r="Y49" s="1"/>
      <c r="Z49" s="1"/>
      <c r="AA49" s="1"/>
      <c r="AB49" s="1"/>
      <c r="AC49" s="1"/>
      <c r="AD49" s="1"/>
      <c r="AE49" s="134" t="s">
        <v>332</v>
      </c>
      <c r="AF49" s="137">
        <v>2.8E-3</v>
      </c>
      <c r="AG49" s="1">
        <v>5.5999999999999999E-3</v>
      </c>
      <c r="AH49" s="1" t="s">
        <v>292</v>
      </c>
      <c r="AI49" s="1" t="s">
        <v>338</v>
      </c>
      <c r="AJ49" s="90" t="s">
        <v>336</v>
      </c>
    </row>
    <row r="50" spans="1:36" x14ac:dyDescent="0.2">
      <c r="A50" s="134"/>
      <c r="B50" s="137"/>
      <c r="C50" s="1">
        <v>9.9000000000000008E-3</v>
      </c>
      <c r="D50" s="1" t="s">
        <v>302</v>
      </c>
      <c r="E50" s="1" t="s">
        <v>335</v>
      </c>
      <c r="F50" s="90" t="s">
        <v>336</v>
      </c>
      <c r="G50" s="137"/>
      <c r="H50" s="137"/>
      <c r="I50" s="1">
        <v>4.7000000000000002E-3</v>
      </c>
      <c r="J50" s="1" t="s">
        <v>306</v>
      </c>
      <c r="K50" s="1" t="s">
        <v>338</v>
      </c>
      <c r="L50" s="90" t="s">
        <v>331</v>
      </c>
      <c r="M50" s="134"/>
      <c r="N50" s="137"/>
      <c r="O50" s="1">
        <v>8.5000000000000006E-3</v>
      </c>
      <c r="P50" s="103" t="s">
        <v>309</v>
      </c>
      <c r="Q50" s="1" t="s">
        <v>335</v>
      </c>
      <c r="R50" s="90" t="s">
        <v>331</v>
      </c>
      <c r="S50" s="137"/>
      <c r="T50" s="137"/>
      <c r="U50" s="1">
        <v>8.8000000000000005E-3</v>
      </c>
      <c r="V50" s="1" t="s">
        <v>318</v>
      </c>
      <c r="W50" s="1" t="s">
        <v>335</v>
      </c>
      <c r="X50" s="90" t="s">
        <v>331</v>
      </c>
      <c r="Y50" s="1"/>
      <c r="Z50" s="1"/>
      <c r="AA50" s="1"/>
      <c r="AB50" s="1"/>
      <c r="AC50" s="1"/>
      <c r="AD50" s="1"/>
      <c r="AE50" s="134"/>
      <c r="AF50" s="137"/>
      <c r="AG50" s="1">
        <v>4.7999999999999996E-3</v>
      </c>
      <c r="AH50" s="1" t="s">
        <v>303</v>
      </c>
      <c r="AI50" s="1" t="s">
        <v>338</v>
      </c>
      <c r="AJ50" s="90" t="s">
        <v>336</v>
      </c>
    </row>
    <row r="51" spans="1:36" ht="17" thickBot="1" x14ac:dyDescent="0.25">
      <c r="A51" s="134"/>
      <c r="B51" s="137"/>
      <c r="C51" s="1">
        <v>8.6999999999999994E-3</v>
      </c>
      <c r="D51" s="1" t="s">
        <v>297</v>
      </c>
      <c r="E51" s="1" t="s">
        <v>337</v>
      </c>
      <c r="F51" s="90" t="s">
        <v>336</v>
      </c>
      <c r="G51" s="137"/>
      <c r="H51" s="137"/>
      <c r="I51" s="1">
        <v>2.5000000000000001E-3</v>
      </c>
      <c r="J51" s="1" t="s">
        <v>299</v>
      </c>
      <c r="K51" s="1" t="s">
        <v>338</v>
      </c>
      <c r="L51" s="90" t="s">
        <v>331</v>
      </c>
      <c r="M51" s="134"/>
      <c r="N51" s="137"/>
      <c r="O51" s="1">
        <v>3.5999999999999999E-3</v>
      </c>
      <c r="P51" s="1" t="s">
        <v>320</v>
      </c>
      <c r="Q51" s="1" t="s">
        <v>337</v>
      </c>
      <c r="R51" s="90" t="s">
        <v>331</v>
      </c>
      <c r="S51" s="137"/>
      <c r="T51" s="137"/>
      <c r="U51" s="1">
        <v>9.2999999999999992E-3</v>
      </c>
      <c r="V51" s="1" t="s">
        <v>288</v>
      </c>
      <c r="W51" s="1" t="s">
        <v>335</v>
      </c>
      <c r="X51" s="90" t="s">
        <v>331</v>
      </c>
      <c r="Y51" s="1"/>
      <c r="Z51" s="1"/>
      <c r="AA51" s="1"/>
      <c r="AB51" s="1"/>
      <c r="AC51" s="1"/>
      <c r="AD51" s="1"/>
      <c r="AE51" s="97" t="s">
        <v>349</v>
      </c>
      <c r="AF51" s="98">
        <v>2.7000000000000001E-3</v>
      </c>
      <c r="AG51" s="98">
        <v>4.0000000000000001E-3</v>
      </c>
      <c r="AH51" s="98" t="s">
        <v>303</v>
      </c>
      <c r="AI51" s="98" t="s">
        <v>338</v>
      </c>
      <c r="AJ51" s="99" t="s">
        <v>336</v>
      </c>
    </row>
    <row r="52" spans="1:36" x14ac:dyDescent="0.2">
      <c r="A52" s="134"/>
      <c r="B52" s="137"/>
      <c r="C52" s="1">
        <v>4.7000000000000002E-3</v>
      </c>
      <c r="D52" s="1" t="s">
        <v>298</v>
      </c>
      <c r="E52" s="1" t="s">
        <v>337</v>
      </c>
      <c r="F52" s="90" t="s">
        <v>331</v>
      </c>
      <c r="G52" s="137"/>
      <c r="H52" s="137"/>
      <c r="I52" s="1">
        <v>2.2000000000000001E-3</v>
      </c>
      <c r="J52" s="1" t="s">
        <v>288</v>
      </c>
      <c r="K52" s="1" t="s">
        <v>338</v>
      </c>
      <c r="L52" s="90" t="s">
        <v>331</v>
      </c>
      <c r="M52" s="135"/>
      <c r="N52" s="138"/>
      <c r="O52" s="91">
        <v>2.8999999999999998E-3</v>
      </c>
      <c r="P52" s="91" t="s">
        <v>316</v>
      </c>
      <c r="Q52" s="91" t="s">
        <v>338</v>
      </c>
      <c r="R52" s="92" t="s">
        <v>331</v>
      </c>
      <c r="S52" s="137"/>
      <c r="T52" s="137"/>
      <c r="U52" s="1">
        <v>9.1999999999999998E-3</v>
      </c>
      <c r="V52" s="1" t="s">
        <v>297</v>
      </c>
      <c r="W52" s="1" t="s">
        <v>335</v>
      </c>
      <c r="X52" s="90" t="s">
        <v>331</v>
      </c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2">
      <c r="A53" s="135"/>
      <c r="B53" s="138"/>
      <c r="C53" s="91">
        <v>1.14E-2</v>
      </c>
      <c r="D53" s="91" t="s">
        <v>292</v>
      </c>
      <c r="E53" s="91" t="s">
        <v>338</v>
      </c>
      <c r="F53" s="92" t="s">
        <v>331</v>
      </c>
      <c r="G53" s="138"/>
      <c r="H53" s="138"/>
      <c r="I53" s="91">
        <v>1.9E-3</v>
      </c>
      <c r="J53" s="91" t="s">
        <v>305</v>
      </c>
      <c r="K53" s="91" t="s">
        <v>338</v>
      </c>
      <c r="L53" s="92" t="s">
        <v>331</v>
      </c>
      <c r="M53" s="134" t="s">
        <v>339</v>
      </c>
      <c r="N53" s="137">
        <v>3.8E-3</v>
      </c>
      <c r="O53" s="1">
        <v>1.12E-2</v>
      </c>
      <c r="P53" s="103" t="s">
        <v>306</v>
      </c>
      <c r="Q53" s="1" t="s">
        <v>335</v>
      </c>
      <c r="R53" s="90" t="s">
        <v>336</v>
      </c>
      <c r="S53" s="137"/>
      <c r="T53" s="137"/>
      <c r="U53" s="1">
        <v>9.1999999999999998E-3</v>
      </c>
      <c r="V53" s="1" t="s">
        <v>314</v>
      </c>
      <c r="W53" s="1" t="s">
        <v>335</v>
      </c>
      <c r="X53" s="90" t="s">
        <v>331</v>
      </c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2">
      <c r="A54" s="134" t="s">
        <v>344</v>
      </c>
      <c r="B54" s="137">
        <v>4.1999999999999997E-3</v>
      </c>
      <c r="C54" s="1">
        <v>1.43E-2</v>
      </c>
      <c r="D54" s="103" t="s">
        <v>297</v>
      </c>
      <c r="E54" s="1" t="s">
        <v>330</v>
      </c>
      <c r="F54" s="90" t="s">
        <v>331</v>
      </c>
      <c r="G54" s="137" t="s">
        <v>350</v>
      </c>
      <c r="H54" s="137">
        <v>3.3999999999999998E-3</v>
      </c>
      <c r="I54" s="1">
        <v>1.6899999999999998E-2</v>
      </c>
      <c r="J54" s="1" t="s">
        <v>317</v>
      </c>
      <c r="K54" s="1" t="s">
        <v>335</v>
      </c>
      <c r="L54" s="90" t="s">
        <v>331</v>
      </c>
      <c r="M54" s="134"/>
      <c r="N54" s="137"/>
      <c r="O54" s="1">
        <v>1.12E-2</v>
      </c>
      <c r="P54" s="103" t="s">
        <v>298</v>
      </c>
      <c r="Q54" s="1" t="s">
        <v>335</v>
      </c>
      <c r="R54" s="90" t="s">
        <v>336</v>
      </c>
      <c r="S54" s="137"/>
      <c r="T54" s="137"/>
      <c r="U54" s="1">
        <v>6.6E-3</v>
      </c>
      <c r="V54" s="1" t="s">
        <v>298</v>
      </c>
      <c r="W54" s="1" t="s">
        <v>337</v>
      </c>
      <c r="X54" s="90" t="s">
        <v>331</v>
      </c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2">
      <c r="A55" s="134"/>
      <c r="B55" s="137"/>
      <c r="C55" s="1">
        <v>1.29E-2</v>
      </c>
      <c r="D55" s="103" t="s">
        <v>319</v>
      </c>
      <c r="E55" s="1" t="s">
        <v>335</v>
      </c>
      <c r="F55" s="90" t="s">
        <v>331</v>
      </c>
      <c r="G55" s="137"/>
      <c r="H55" s="137"/>
      <c r="I55" s="1">
        <v>9.1999999999999998E-3</v>
      </c>
      <c r="J55" s="1" t="s">
        <v>297</v>
      </c>
      <c r="K55" s="1" t="s">
        <v>337</v>
      </c>
      <c r="L55" s="90" t="s">
        <v>331</v>
      </c>
      <c r="M55" s="134"/>
      <c r="N55" s="137"/>
      <c r="O55" s="1">
        <v>7.1999999999999998E-3</v>
      </c>
      <c r="P55" s="1" t="s">
        <v>303</v>
      </c>
      <c r="Q55" s="1" t="s">
        <v>337</v>
      </c>
      <c r="R55" s="90" t="s">
        <v>336</v>
      </c>
      <c r="S55" s="137"/>
      <c r="T55" s="137"/>
      <c r="U55" s="1">
        <v>6.7999999999999996E-3</v>
      </c>
      <c r="V55" s="1" t="s">
        <v>302</v>
      </c>
      <c r="W55" s="1" t="s">
        <v>337</v>
      </c>
      <c r="X55" s="90" t="s">
        <v>331</v>
      </c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2">
      <c r="A56" s="134"/>
      <c r="B56" s="137"/>
      <c r="C56" s="1">
        <v>7.1999999999999998E-3</v>
      </c>
      <c r="D56" s="103" t="s">
        <v>288</v>
      </c>
      <c r="E56" s="1" t="s">
        <v>335</v>
      </c>
      <c r="F56" s="90" t="s">
        <v>331</v>
      </c>
      <c r="G56" s="137"/>
      <c r="H56" s="137"/>
      <c r="I56" s="1">
        <v>8.5000000000000006E-3</v>
      </c>
      <c r="J56" s="1" t="s">
        <v>288</v>
      </c>
      <c r="K56" s="1" t="s">
        <v>337</v>
      </c>
      <c r="L56" s="90" t="s">
        <v>331</v>
      </c>
      <c r="M56" s="134"/>
      <c r="N56" s="137"/>
      <c r="O56" s="1">
        <v>5.1999999999999998E-3</v>
      </c>
      <c r="P56" s="1" t="s">
        <v>292</v>
      </c>
      <c r="Q56" s="1" t="s">
        <v>337</v>
      </c>
      <c r="R56" s="90" t="s">
        <v>336</v>
      </c>
      <c r="S56" s="137"/>
      <c r="T56" s="137"/>
      <c r="U56" s="1">
        <v>7.9000000000000008E-3</v>
      </c>
      <c r="V56" s="1" t="s">
        <v>307</v>
      </c>
      <c r="W56" s="1" t="s">
        <v>337</v>
      </c>
      <c r="X56" s="90" t="s">
        <v>331</v>
      </c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2">
      <c r="A57" s="134"/>
      <c r="B57" s="137"/>
      <c r="C57" s="1">
        <v>4.8999999999999998E-3</v>
      </c>
      <c r="D57" s="103" t="s">
        <v>302</v>
      </c>
      <c r="E57" s="1" t="s">
        <v>335</v>
      </c>
      <c r="F57" s="90" t="s">
        <v>331</v>
      </c>
      <c r="G57" s="137"/>
      <c r="H57" s="137"/>
      <c r="I57" s="1">
        <v>4.4999999999999997E-3</v>
      </c>
      <c r="J57" s="1" t="s">
        <v>303</v>
      </c>
      <c r="K57" s="1" t="s">
        <v>337</v>
      </c>
      <c r="L57" s="90" t="s">
        <v>331</v>
      </c>
      <c r="M57" s="134"/>
      <c r="N57" s="137"/>
      <c r="O57" s="1">
        <v>2.8999999999999998E-3</v>
      </c>
      <c r="P57" s="1" t="s">
        <v>299</v>
      </c>
      <c r="Q57" s="1" t="s">
        <v>337</v>
      </c>
      <c r="R57" s="90" t="s">
        <v>336</v>
      </c>
      <c r="S57" s="137"/>
      <c r="T57" s="137"/>
      <c r="U57" s="1">
        <v>2.5000000000000001E-3</v>
      </c>
      <c r="V57" s="1" t="s">
        <v>319</v>
      </c>
      <c r="W57" s="1" t="s">
        <v>338</v>
      </c>
      <c r="X57" s="90" t="s">
        <v>331</v>
      </c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2">
      <c r="A58" s="134"/>
      <c r="B58" s="137"/>
      <c r="C58" s="1">
        <v>8.5000000000000006E-3</v>
      </c>
      <c r="D58" s="1" t="s">
        <v>309</v>
      </c>
      <c r="E58" s="1" t="s">
        <v>337</v>
      </c>
      <c r="F58" s="90" t="s">
        <v>331</v>
      </c>
      <c r="G58" s="137"/>
      <c r="H58" s="137"/>
      <c r="I58" s="1">
        <v>2.2000000000000001E-3</v>
      </c>
      <c r="J58" s="1" t="s">
        <v>289</v>
      </c>
      <c r="K58" s="1" t="s">
        <v>338</v>
      </c>
      <c r="L58" s="90" t="s">
        <v>331</v>
      </c>
      <c r="M58" s="134"/>
      <c r="N58" s="137"/>
      <c r="O58" s="1">
        <v>3.8999999999999998E-3</v>
      </c>
      <c r="P58" s="1" t="s">
        <v>317</v>
      </c>
      <c r="Q58" s="1" t="s">
        <v>337</v>
      </c>
      <c r="R58" s="90" t="s">
        <v>336</v>
      </c>
      <c r="S58" s="138"/>
      <c r="T58" s="138"/>
      <c r="U58" s="91">
        <v>3.8999999999999998E-3</v>
      </c>
      <c r="V58" s="91" t="s">
        <v>317</v>
      </c>
      <c r="W58" s="91" t="s">
        <v>338</v>
      </c>
      <c r="X58" s="92" t="s">
        <v>331</v>
      </c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2">
      <c r="A59" s="134"/>
      <c r="B59" s="137"/>
      <c r="C59" s="1">
        <v>2E-3</v>
      </c>
      <c r="D59" s="1" t="s">
        <v>317</v>
      </c>
      <c r="E59" s="1" t="s">
        <v>337</v>
      </c>
      <c r="F59" s="90" t="s">
        <v>331</v>
      </c>
      <c r="G59" s="137"/>
      <c r="H59" s="137"/>
      <c r="I59" s="1">
        <v>1.6999999999999999E-3</v>
      </c>
      <c r="J59" s="1" t="s">
        <v>293</v>
      </c>
      <c r="K59" s="1" t="s">
        <v>338</v>
      </c>
      <c r="L59" s="90" t="s">
        <v>331</v>
      </c>
      <c r="M59" s="134"/>
      <c r="N59" s="137"/>
      <c r="O59" s="1">
        <v>3.2000000000000002E-3</v>
      </c>
      <c r="P59" s="1" t="s">
        <v>314</v>
      </c>
      <c r="Q59" s="1" t="s">
        <v>338</v>
      </c>
      <c r="R59" s="90" t="s">
        <v>336</v>
      </c>
      <c r="S59" s="137" t="s">
        <v>329</v>
      </c>
      <c r="T59" s="137">
        <v>4.4000000000000003E-3</v>
      </c>
      <c r="U59" s="1">
        <v>1.7999999999999999E-2</v>
      </c>
      <c r="V59" s="1" t="s">
        <v>319</v>
      </c>
      <c r="W59" s="1" t="s">
        <v>335</v>
      </c>
      <c r="X59" s="90" t="s">
        <v>331</v>
      </c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">
      <c r="A60" s="134"/>
      <c r="B60" s="137"/>
      <c r="C60" s="1">
        <v>2.5999999999999999E-3</v>
      </c>
      <c r="D60" s="1" t="s">
        <v>289</v>
      </c>
      <c r="E60" s="1" t="s">
        <v>337</v>
      </c>
      <c r="F60" s="90" t="s">
        <v>331</v>
      </c>
      <c r="G60" s="136" t="s">
        <v>344</v>
      </c>
      <c r="H60" s="136">
        <v>3.0999999999999999E-3</v>
      </c>
      <c r="I60" s="87">
        <v>1.61E-2</v>
      </c>
      <c r="J60" s="87" t="s">
        <v>319</v>
      </c>
      <c r="K60" s="87" t="s">
        <v>330</v>
      </c>
      <c r="L60" s="88" t="s">
        <v>331</v>
      </c>
      <c r="M60" s="134"/>
      <c r="N60" s="137"/>
      <c r="O60" s="1">
        <v>2.3999999999999998E-3</v>
      </c>
      <c r="P60" s="1" t="s">
        <v>320</v>
      </c>
      <c r="Q60" s="1" t="s">
        <v>338</v>
      </c>
      <c r="R60" s="90" t="s">
        <v>336</v>
      </c>
      <c r="S60" s="137"/>
      <c r="T60" s="137"/>
      <c r="U60" s="1">
        <v>1.1599999999999999E-2</v>
      </c>
      <c r="V60" s="1" t="s">
        <v>302</v>
      </c>
      <c r="W60" s="1" t="s">
        <v>335</v>
      </c>
      <c r="X60" s="90" t="s">
        <v>331</v>
      </c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2">
      <c r="A61" s="134"/>
      <c r="B61" s="137"/>
      <c r="C61" s="1">
        <v>3.0000000000000001E-3</v>
      </c>
      <c r="D61" s="1" t="s">
        <v>316</v>
      </c>
      <c r="E61" s="1" t="s">
        <v>338</v>
      </c>
      <c r="F61" s="90" t="s">
        <v>331</v>
      </c>
      <c r="G61" s="137"/>
      <c r="H61" s="137"/>
      <c r="I61" s="1">
        <v>1.24E-2</v>
      </c>
      <c r="J61" s="1" t="s">
        <v>309</v>
      </c>
      <c r="K61" s="1" t="s">
        <v>335</v>
      </c>
      <c r="L61" s="90" t="s">
        <v>331</v>
      </c>
      <c r="M61" s="134"/>
      <c r="N61" s="137"/>
      <c r="O61" s="1">
        <v>3.0000000000000001E-3</v>
      </c>
      <c r="P61" s="1" t="s">
        <v>318</v>
      </c>
      <c r="Q61" s="1" t="s">
        <v>338</v>
      </c>
      <c r="R61" s="90" t="s">
        <v>336</v>
      </c>
      <c r="S61" s="137"/>
      <c r="T61" s="137"/>
      <c r="U61" s="1">
        <v>1.12E-2</v>
      </c>
      <c r="V61" s="1" t="s">
        <v>288</v>
      </c>
      <c r="W61" s="1" t="s">
        <v>337</v>
      </c>
      <c r="X61" s="90" t="s">
        <v>331</v>
      </c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2">
      <c r="A62" s="134"/>
      <c r="B62" s="137"/>
      <c r="C62" s="1">
        <v>4.1999999999999997E-3</v>
      </c>
      <c r="D62" s="1" t="s">
        <v>293</v>
      </c>
      <c r="E62" s="1" t="s">
        <v>338</v>
      </c>
      <c r="F62" s="90" t="s">
        <v>331</v>
      </c>
      <c r="G62" s="137"/>
      <c r="H62" s="137"/>
      <c r="I62" s="1">
        <v>3.3999999999999998E-3</v>
      </c>
      <c r="J62" s="1" t="s">
        <v>302</v>
      </c>
      <c r="K62" s="1" t="s">
        <v>337</v>
      </c>
      <c r="L62" s="90" t="s">
        <v>331</v>
      </c>
      <c r="M62" s="134"/>
      <c r="N62" s="137"/>
      <c r="O62" s="1">
        <v>3.5999999999999999E-3</v>
      </c>
      <c r="P62" s="1" t="s">
        <v>316</v>
      </c>
      <c r="Q62" s="1" t="s">
        <v>338</v>
      </c>
      <c r="R62" s="90" t="s">
        <v>336</v>
      </c>
      <c r="S62" s="137"/>
      <c r="T62" s="137"/>
      <c r="U62" s="1">
        <v>6.7999999999999996E-3</v>
      </c>
      <c r="V62" s="1" t="s">
        <v>317</v>
      </c>
      <c r="W62" s="1" t="s">
        <v>337</v>
      </c>
      <c r="X62" s="90" t="s">
        <v>331</v>
      </c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2">
      <c r="A63" s="134"/>
      <c r="B63" s="137"/>
      <c r="C63" s="1">
        <v>1.2999999999999999E-3</v>
      </c>
      <c r="D63" s="1" t="s">
        <v>318</v>
      </c>
      <c r="E63" s="1" t="s">
        <v>338</v>
      </c>
      <c r="F63" s="90" t="s">
        <v>331</v>
      </c>
      <c r="G63" s="137"/>
      <c r="H63" s="137"/>
      <c r="I63" s="1">
        <v>5.3E-3</v>
      </c>
      <c r="J63" s="1" t="s">
        <v>299</v>
      </c>
      <c r="K63" s="1" t="s">
        <v>337</v>
      </c>
      <c r="L63" s="90" t="s">
        <v>331</v>
      </c>
      <c r="M63" s="134"/>
      <c r="N63" s="137"/>
      <c r="O63" s="1">
        <v>2.8E-3</v>
      </c>
      <c r="P63" s="1" t="s">
        <v>307</v>
      </c>
      <c r="Q63" s="1" t="s">
        <v>338</v>
      </c>
      <c r="R63" s="90" t="s">
        <v>336</v>
      </c>
      <c r="S63" s="137"/>
      <c r="T63" s="137"/>
      <c r="U63" s="1">
        <v>7.1000000000000004E-3</v>
      </c>
      <c r="V63" s="1" t="s">
        <v>307</v>
      </c>
      <c r="W63" s="1" t="s">
        <v>337</v>
      </c>
      <c r="X63" s="90" t="s">
        <v>331</v>
      </c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2">
      <c r="A64" s="134"/>
      <c r="B64" s="137"/>
      <c r="C64" s="1">
        <v>1.4E-3</v>
      </c>
      <c r="D64" s="1" t="s">
        <v>303</v>
      </c>
      <c r="E64" s="1" t="s">
        <v>338</v>
      </c>
      <c r="F64" s="90" t="s">
        <v>331</v>
      </c>
      <c r="G64" s="137"/>
      <c r="H64" s="137"/>
      <c r="I64" s="1">
        <v>4.0000000000000001E-3</v>
      </c>
      <c r="J64" s="1" t="s">
        <v>288</v>
      </c>
      <c r="K64" s="1" t="s">
        <v>337</v>
      </c>
      <c r="L64" s="90" t="s">
        <v>331</v>
      </c>
      <c r="M64" s="134"/>
      <c r="N64" s="137"/>
      <c r="O64" s="1">
        <v>3.2000000000000002E-3</v>
      </c>
      <c r="P64" s="1" t="s">
        <v>319</v>
      </c>
      <c r="Q64" s="1" t="s">
        <v>338</v>
      </c>
      <c r="R64" s="90" t="s">
        <v>336</v>
      </c>
      <c r="S64" s="137"/>
      <c r="T64" s="137"/>
      <c r="U64" s="1">
        <v>5.0000000000000001E-3</v>
      </c>
      <c r="V64" s="1" t="s">
        <v>297</v>
      </c>
      <c r="W64" s="1" t="s">
        <v>337</v>
      </c>
      <c r="X64" s="90" t="s">
        <v>331</v>
      </c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2">
      <c r="A65" s="134"/>
      <c r="B65" s="137"/>
      <c r="C65" s="1">
        <v>8.9999999999999998E-4</v>
      </c>
      <c r="D65" s="1" t="s">
        <v>299</v>
      </c>
      <c r="E65" s="1" t="s">
        <v>338</v>
      </c>
      <c r="F65" s="90" t="s">
        <v>331</v>
      </c>
      <c r="G65" s="137"/>
      <c r="H65" s="137"/>
      <c r="I65" s="1">
        <v>2E-3</v>
      </c>
      <c r="J65" s="1" t="s">
        <v>297</v>
      </c>
      <c r="K65" s="1" t="s">
        <v>337</v>
      </c>
      <c r="L65" s="90" t="s">
        <v>331</v>
      </c>
      <c r="M65" s="134"/>
      <c r="N65" s="137"/>
      <c r="O65" s="1">
        <v>2.3999999999999998E-3</v>
      </c>
      <c r="P65" s="1" t="s">
        <v>288</v>
      </c>
      <c r="Q65" s="1" t="s">
        <v>338</v>
      </c>
      <c r="R65" s="90" t="s">
        <v>336</v>
      </c>
      <c r="S65" s="137"/>
      <c r="T65" s="137"/>
      <c r="U65" s="1">
        <v>3.3999999999999998E-3</v>
      </c>
      <c r="V65" s="1" t="s">
        <v>292</v>
      </c>
      <c r="W65" s="1" t="s">
        <v>338</v>
      </c>
      <c r="X65" s="90" t="s">
        <v>331</v>
      </c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2">
      <c r="A66" s="133" t="s">
        <v>341</v>
      </c>
      <c r="B66" s="136">
        <v>3.5999999999999999E-3</v>
      </c>
      <c r="C66" s="87">
        <v>2.01E-2</v>
      </c>
      <c r="D66" s="87" t="s">
        <v>292</v>
      </c>
      <c r="E66" s="87" t="s">
        <v>337</v>
      </c>
      <c r="F66" s="88" t="s">
        <v>331</v>
      </c>
      <c r="G66" s="137"/>
      <c r="H66" s="137"/>
      <c r="I66" s="1">
        <v>1.5E-3</v>
      </c>
      <c r="J66" s="1" t="s">
        <v>307</v>
      </c>
      <c r="K66" s="1" t="s">
        <v>337</v>
      </c>
      <c r="L66" s="90" t="s">
        <v>331</v>
      </c>
      <c r="M66" s="134"/>
      <c r="N66" s="137"/>
      <c r="O66" s="1">
        <v>3.2000000000000002E-3</v>
      </c>
      <c r="P66" s="1" t="s">
        <v>305</v>
      </c>
      <c r="Q66" s="1" t="s">
        <v>338</v>
      </c>
      <c r="R66" s="90" t="s">
        <v>336</v>
      </c>
      <c r="S66" s="137"/>
      <c r="T66" s="137"/>
      <c r="U66" s="1">
        <v>2.8E-3</v>
      </c>
      <c r="V66" s="1" t="s">
        <v>318</v>
      </c>
      <c r="W66" s="1" t="s">
        <v>338</v>
      </c>
      <c r="X66" s="90" t="s">
        <v>331</v>
      </c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2">
      <c r="A67" s="134"/>
      <c r="B67" s="137"/>
      <c r="C67" s="1">
        <v>4.1000000000000003E-3</v>
      </c>
      <c r="D67" s="1" t="s">
        <v>302</v>
      </c>
      <c r="E67" s="1" t="s">
        <v>338</v>
      </c>
      <c r="F67" s="90" t="s">
        <v>331</v>
      </c>
      <c r="G67" s="137"/>
      <c r="H67" s="137"/>
      <c r="I67" s="1">
        <v>2E-3</v>
      </c>
      <c r="J67" s="1" t="s">
        <v>317</v>
      </c>
      <c r="K67" s="1" t="s">
        <v>338</v>
      </c>
      <c r="L67" s="90" t="s">
        <v>331</v>
      </c>
      <c r="M67" s="133" t="s">
        <v>329</v>
      </c>
      <c r="N67" s="136">
        <v>3.3E-3</v>
      </c>
      <c r="O67" s="87">
        <v>1.32E-2</v>
      </c>
      <c r="P67" s="104" t="s">
        <v>297</v>
      </c>
      <c r="Q67" s="87" t="s">
        <v>335</v>
      </c>
      <c r="R67" s="88" t="s">
        <v>331</v>
      </c>
      <c r="S67" s="137"/>
      <c r="T67" s="137"/>
      <c r="U67" s="1">
        <v>2.3999999999999998E-3</v>
      </c>
      <c r="V67" s="1" t="s">
        <v>299</v>
      </c>
      <c r="W67" s="1" t="s">
        <v>338</v>
      </c>
      <c r="X67" s="90" t="s">
        <v>331</v>
      </c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2">
      <c r="A68" s="134"/>
      <c r="B68" s="137"/>
      <c r="C68" s="1">
        <v>4.3E-3</v>
      </c>
      <c r="D68" s="1" t="s">
        <v>318</v>
      </c>
      <c r="E68" s="1" t="s">
        <v>338</v>
      </c>
      <c r="F68" s="90" t="s">
        <v>331</v>
      </c>
      <c r="G68" s="137"/>
      <c r="H68" s="137"/>
      <c r="I68" s="1">
        <v>2.0999999999999999E-3</v>
      </c>
      <c r="J68" s="1" t="s">
        <v>293</v>
      </c>
      <c r="K68" s="1" t="s">
        <v>338</v>
      </c>
      <c r="L68" s="90" t="s">
        <v>331</v>
      </c>
      <c r="M68" s="134"/>
      <c r="N68" s="137"/>
      <c r="O68" s="1">
        <v>6.1000000000000004E-3</v>
      </c>
      <c r="P68" s="1" t="s">
        <v>288</v>
      </c>
      <c r="Q68" s="1" t="s">
        <v>337</v>
      </c>
      <c r="R68" s="90" t="s">
        <v>331</v>
      </c>
      <c r="S68" s="137"/>
      <c r="T68" s="137"/>
      <c r="U68" s="1">
        <v>2.5000000000000001E-3</v>
      </c>
      <c r="V68" s="1" t="s">
        <v>303</v>
      </c>
      <c r="W68" s="1" t="s">
        <v>338</v>
      </c>
      <c r="X68" s="90" t="s">
        <v>331</v>
      </c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2">
      <c r="A69" s="135"/>
      <c r="B69" s="138"/>
      <c r="C69" s="91">
        <v>2E-3</v>
      </c>
      <c r="D69" s="91" t="s">
        <v>305</v>
      </c>
      <c r="E69" s="91" t="s">
        <v>338</v>
      </c>
      <c r="F69" s="92" t="s">
        <v>331</v>
      </c>
      <c r="G69" s="138"/>
      <c r="H69" s="138"/>
      <c r="I69" s="91">
        <v>8.9999999999999998E-4</v>
      </c>
      <c r="J69" s="91" t="s">
        <v>316</v>
      </c>
      <c r="K69" s="91" t="s">
        <v>338</v>
      </c>
      <c r="L69" s="92" t="s">
        <v>331</v>
      </c>
      <c r="M69" s="134"/>
      <c r="N69" s="137"/>
      <c r="O69" s="1">
        <v>4.4999999999999997E-3</v>
      </c>
      <c r="P69" s="1" t="s">
        <v>302</v>
      </c>
      <c r="Q69" s="1" t="s">
        <v>337</v>
      </c>
      <c r="R69" s="90" t="s">
        <v>331</v>
      </c>
      <c r="S69" s="136" t="s">
        <v>350</v>
      </c>
      <c r="T69" s="136">
        <v>3.7000000000000002E-3</v>
      </c>
      <c r="U69" s="87">
        <v>1.2999999999999999E-2</v>
      </c>
      <c r="V69" s="87" t="s">
        <v>288</v>
      </c>
      <c r="W69" s="87" t="s">
        <v>337</v>
      </c>
      <c r="X69" s="88" t="s">
        <v>331</v>
      </c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2">
      <c r="A70" s="89" t="s">
        <v>342</v>
      </c>
      <c r="B70" s="1">
        <v>2.8E-3</v>
      </c>
      <c r="C70" s="1">
        <v>1.6000000000000001E-3</v>
      </c>
      <c r="D70" s="1" t="s">
        <v>314</v>
      </c>
      <c r="E70" s="1" t="s">
        <v>338</v>
      </c>
      <c r="F70" s="90" t="s">
        <v>331</v>
      </c>
      <c r="G70" s="137" t="s">
        <v>334</v>
      </c>
      <c r="H70" s="137">
        <v>2.5000000000000001E-3</v>
      </c>
      <c r="I70" s="1">
        <v>2.0899999999999998E-2</v>
      </c>
      <c r="J70" s="1" t="s">
        <v>292</v>
      </c>
      <c r="K70" s="1" t="s">
        <v>335</v>
      </c>
      <c r="L70" s="90" t="s">
        <v>331</v>
      </c>
      <c r="M70" s="134"/>
      <c r="N70" s="137"/>
      <c r="O70" s="1">
        <v>4.0000000000000001E-3</v>
      </c>
      <c r="P70" s="1" t="s">
        <v>319</v>
      </c>
      <c r="Q70" s="1" t="s">
        <v>337</v>
      </c>
      <c r="R70" s="90" t="s">
        <v>331</v>
      </c>
      <c r="S70" s="137"/>
      <c r="T70" s="137"/>
      <c r="U70" s="1">
        <v>6.1999999999999998E-3</v>
      </c>
      <c r="V70" s="1" t="s">
        <v>297</v>
      </c>
      <c r="W70" s="1" t="s">
        <v>337</v>
      </c>
      <c r="X70" s="90" t="s">
        <v>331</v>
      </c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2">
      <c r="A71" s="133" t="s">
        <v>339</v>
      </c>
      <c r="B71" s="136">
        <v>2.5999999999999999E-3</v>
      </c>
      <c r="C71" s="87">
        <v>3.5999999999999999E-3</v>
      </c>
      <c r="D71" s="87" t="s">
        <v>298</v>
      </c>
      <c r="E71" s="87" t="s">
        <v>338</v>
      </c>
      <c r="F71" s="88" t="s">
        <v>336</v>
      </c>
      <c r="G71" s="137"/>
      <c r="H71" s="137"/>
      <c r="I71" s="1">
        <v>4.4999999999999997E-3</v>
      </c>
      <c r="J71" s="1" t="s">
        <v>302</v>
      </c>
      <c r="K71" s="1" t="s">
        <v>337</v>
      </c>
      <c r="L71" s="90" t="s">
        <v>336</v>
      </c>
      <c r="M71" s="134"/>
      <c r="N71" s="137"/>
      <c r="O71" s="1">
        <v>2.8E-3</v>
      </c>
      <c r="P71" s="1" t="s">
        <v>299</v>
      </c>
      <c r="Q71" s="1" t="s">
        <v>337</v>
      </c>
      <c r="R71" s="90" t="s">
        <v>331</v>
      </c>
      <c r="S71" s="137"/>
      <c r="T71" s="137"/>
      <c r="U71" s="1">
        <v>1.6E-2</v>
      </c>
      <c r="V71" s="1" t="s">
        <v>317</v>
      </c>
      <c r="W71" s="1" t="s">
        <v>337</v>
      </c>
      <c r="X71" s="90" t="s">
        <v>331</v>
      </c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2">
      <c r="A72" s="134"/>
      <c r="B72" s="137"/>
      <c r="C72" s="1">
        <v>5.0000000000000001E-3</v>
      </c>
      <c r="D72" s="1" t="s">
        <v>316</v>
      </c>
      <c r="E72" s="1" t="s">
        <v>338</v>
      </c>
      <c r="F72" s="90" t="s">
        <v>336</v>
      </c>
      <c r="G72" s="137"/>
      <c r="H72" s="137"/>
      <c r="I72" s="1">
        <v>3.7000000000000002E-3</v>
      </c>
      <c r="J72" s="1" t="s">
        <v>297</v>
      </c>
      <c r="K72" s="1" t="s">
        <v>338</v>
      </c>
      <c r="L72" s="90" t="s">
        <v>336</v>
      </c>
      <c r="M72" s="134"/>
      <c r="N72" s="137"/>
      <c r="O72" s="1">
        <v>3.5000000000000001E-3</v>
      </c>
      <c r="P72" s="1" t="s">
        <v>317</v>
      </c>
      <c r="Q72" s="1" t="s">
        <v>337</v>
      </c>
      <c r="R72" s="90" t="s">
        <v>331</v>
      </c>
      <c r="S72" s="137"/>
      <c r="T72" s="137"/>
      <c r="U72" s="1">
        <v>5.1000000000000004E-3</v>
      </c>
      <c r="V72" s="1" t="s">
        <v>289</v>
      </c>
      <c r="W72" s="1" t="s">
        <v>337</v>
      </c>
      <c r="X72" s="90" t="s">
        <v>331</v>
      </c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2">
      <c r="A73" s="135"/>
      <c r="B73" s="138"/>
      <c r="C73" s="91">
        <v>3.8999999999999998E-3</v>
      </c>
      <c r="D73" s="91" t="s">
        <v>292</v>
      </c>
      <c r="E73" s="91" t="s">
        <v>338</v>
      </c>
      <c r="F73" s="92" t="s">
        <v>336</v>
      </c>
      <c r="G73" s="136" t="s">
        <v>343</v>
      </c>
      <c r="H73" s="136">
        <v>2.3E-3</v>
      </c>
      <c r="I73" s="87">
        <v>9.1999999999999998E-3</v>
      </c>
      <c r="J73" s="87" t="s">
        <v>288</v>
      </c>
      <c r="K73" s="87" t="s">
        <v>337</v>
      </c>
      <c r="L73" s="88" t="s">
        <v>336</v>
      </c>
      <c r="M73" s="134"/>
      <c r="N73" s="137"/>
      <c r="O73" s="1">
        <v>2.3999999999999998E-3</v>
      </c>
      <c r="P73" s="1" t="s">
        <v>318</v>
      </c>
      <c r="Q73" s="1" t="s">
        <v>337</v>
      </c>
      <c r="R73" s="90" t="s">
        <v>331</v>
      </c>
      <c r="S73" s="138"/>
      <c r="T73" s="138"/>
      <c r="U73" s="91">
        <v>4.7000000000000002E-3</v>
      </c>
      <c r="V73" s="91" t="s">
        <v>303</v>
      </c>
      <c r="W73" s="91" t="s">
        <v>338</v>
      </c>
      <c r="X73" s="92" t="s">
        <v>331</v>
      </c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2">
      <c r="A74" s="89" t="s">
        <v>334</v>
      </c>
      <c r="B74" s="1">
        <v>2.2000000000000001E-3</v>
      </c>
      <c r="C74" s="1">
        <v>1.9199999999999998E-2</v>
      </c>
      <c r="D74" s="1" t="s">
        <v>292</v>
      </c>
      <c r="E74" s="1" t="s">
        <v>337</v>
      </c>
      <c r="F74" s="90" t="s">
        <v>331</v>
      </c>
      <c r="G74" s="137"/>
      <c r="H74" s="137"/>
      <c r="I74" s="1">
        <v>6.7999999999999996E-3</v>
      </c>
      <c r="J74" s="1" t="s">
        <v>292</v>
      </c>
      <c r="K74" s="1" t="s">
        <v>337</v>
      </c>
      <c r="L74" s="90" t="s">
        <v>331</v>
      </c>
      <c r="M74" s="134"/>
      <c r="N74" s="137"/>
      <c r="O74" s="1">
        <v>3.0999999999999999E-3</v>
      </c>
      <c r="P74" s="1" t="s">
        <v>303</v>
      </c>
      <c r="Q74" s="1" t="s">
        <v>337</v>
      </c>
      <c r="R74" s="90" t="s">
        <v>331</v>
      </c>
      <c r="S74" s="137" t="s">
        <v>341</v>
      </c>
      <c r="T74" s="137">
        <v>2.3E-3</v>
      </c>
      <c r="U74" s="1">
        <v>5.1000000000000004E-3</v>
      </c>
      <c r="V74" s="1" t="s">
        <v>299</v>
      </c>
      <c r="W74" s="1" t="s">
        <v>338</v>
      </c>
      <c r="X74" s="90" t="s">
        <v>331</v>
      </c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2">
      <c r="A75" s="133" t="s">
        <v>346</v>
      </c>
      <c r="B75" s="136">
        <v>2.0999999999999999E-3</v>
      </c>
      <c r="C75" s="87">
        <v>6.4000000000000003E-3</v>
      </c>
      <c r="D75" s="104" t="s">
        <v>288</v>
      </c>
      <c r="E75" s="87" t="s">
        <v>335</v>
      </c>
      <c r="F75" s="88" t="s">
        <v>331</v>
      </c>
      <c r="G75" s="137"/>
      <c r="H75" s="137"/>
      <c r="I75" s="1">
        <v>5.4000000000000003E-3</v>
      </c>
      <c r="J75" s="1" t="s">
        <v>297</v>
      </c>
      <c r="K75" s="1" t="s">
        <v>337</v>
      </c>
      <c r="L75" s="90" t="s">
        <v>336</v>
      </c>
      <c r="M75" s="134"/>
      <c r="N75" s="137"/>
      <c r="O75" s="1">
        <v>1.9E-3</v>
      </c>
      <c r="P75" s="1" t="s">
        <v>307</v>
      </c>
      <c r="Q75" s="1" t="s">
        <v>338</v>
      </c>
      <c r="R75" s="90" t="s">
        <v>331</v>
      </c>
      <c r="S75" s="137"/>
      <c r="T75" s="137"/>
      <c r="U75" s="1">
        <v>5.0000000000000001E-3</v>
      </c>
      <c r="V75" s="1" t="s">
        <v>302</v>
      </c>
      <c r="W75" s="1" t="s">
        <v>338</v>
      </c>
      <c r="X75" s="90" t="s">
        <v>331</v>
      </c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2">
      <c r="A76" s="134"/>
      <c r="B76" s="137"/>
      <c r="C76" s="1">
        <v>4.1999999999999997E-3</v>
      </c>
      <c r="D76" s="1" t="s">
        <v>309</v>
      </c>
      <c r="E76" s="1" t="s">
        <v>337</v>
      </c>
      <c r="F76" s="90" t="s">
        <v>331</v>
      </c>
      <c r="G76" s="137"/>
      <c r="H76" s="137"/>
      <c r="I76" s="1">
        <v>3.8999999999999998E-3</v>
      </c>
      <c r="J76" s="1" t="s">
        <v>298</v>
      </c>
      <c r="K76" s="1" t="s">
        <v>337</v>
      </c>
      <c r="L76" s="90" t="s">
        <v>331</v>
      </c>
      <c r="M76" s="134"/>
      <c r="N76" s="137"/>
      <c r="O76" s="1">
        <v>3.3999999999999998E-3</v>
      </c>
      <c r="P76" s="1" t="s">
        <v>292</v>
      </c>
      <c r="Q76" s="1" t="s">
        <v>338</v>
      </c>
      <c r="R76" s="90" t="s">
        <v>331</v>
      </c>
      <c r="S76" s="137"/>
      <c r="T76" s="137"/>
      <c r="U76" s="1">
        <v>2.5000000000000001E-3</v>
      </c>
      <c r="V76" s="1" t="s">
        <v>298</v>
      </c>
      <c r="W76" s="1" t="s">
        <v>338</v>
      </c>
      <c r="X76" s="90" t="s">
        <v>331</v>
      </c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">
      <c r="A77" s="134"/>
      <c r="B77" s="137"/>
      <c r="C77" s="1">
        <v>2.8E-3</v>
      </c>
      <c r="D77" s="1" t="s">
        <v>302</v>
      </c>
      <c r="E77" s="1" t="s">
        <v>337</v>
      </c>
      <c r="F77" s="90" t="s">
        <v>331</v>
      </c>
      <c r="G77" s="138"/>
      <c r="H77" s="138"/>
      <c r="I77" s="91">
        <v>2.3E-3</v>
      </c>
      <c r="J77" s="91" t="s">
        <v>302</v>
      </c>
      <c r="K77" s="91" t="s">
        <v>338</v>
      </c>
      <c r="L77" s="92" t="s">
        <v>336</v>
      </c>
      <c r="M77" s="134"/>
      <c r="N77" s="137"/>
      <c r="O77" s="1">
        <v>2.8999999999999998E-3</v>
      </c>
      <c r="P77" s="1" t="s">
        <v>320</v>
      </c>
      <c r="Q77" s="1" t="s">
        <v>338</v>
      </c>
      <c r="R77" s="90" t="s">
        <v>331</v>
      </c>
      <c r="S77" s="137"/>
      <c r="T77" s="137"/>
      <c r="U77" s="1">
        <v>5.0000000000000001E-3</v>
      </c>
      <c r="V77" s="1" t="s">
        <v>306</v>
      </c>
      <c r="W77" s="1" t="s">
        <v>338</v>
      </c>
      <c r="X77" s="90" t="s">
        <v>336</v>
      </c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">
      <c r="A78" s="134"/>
      <c r="B78" s="137"/>
      <c r="C78" s="1">
        <v>3.0999999999999999E-3</v>
      </c>
      <c r="D78" s="1" t="s">
        <v>320</v>
      </c>
      <c r="E78" s="1" t="s">
        <v>337</v>
      </c>
      <c r="F78" s="90" t="s">
        <v>331</v>
      </c>
      <c r="G78" s="137" t="s">
        <v>346</v>
      </c>
      <c r="H78" s="137">
        <v>1.8E-3</v>
      </c>
      <c r="I78" s="1">
        <v>1.04E-2</v>
      </c>
      <c r="J78" s="1" t="s">
        <v>288</v>
      </c>
      <c r="K78" s="1" t="s">
        <v>335</v>
      </c>
      <c r="L78" s="90" t="s">
        <v>331</v>
      </c>
      <c r="M78" s="134"/>
      <c r="N78" s="137"/>
      <c r="O78" s="1">
        <v>2.8999999999999998E-3</v>
      </c>
      <c r="P78" s="1" t="s">
        <v>306</v>
      </c>
      <c r="Q78" s="1" t="s">
        <v>338</v>
      </c>
      <c r="R78" s="90" t="s">
        <v>331</v>
      </c>
      <c r="S78" s="137"/>
      <c r="T78" s="137"/>
      <c r="U78" s="1">
        <v>3.0999999999999999E-3</v>
      </c>
      <c r="V78" s="1" t="s">
        <v>316</v>
      </c>
      <c r="W78" s="1" t="s">
        <v>338</v>
      </c>
      <c r="X78" s="90" t="s">
        <v>336</v>
      </c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">
      <c r="A79" s="134"/>
      <c r="B79" s="137"/>
      <c r="C79" s="1">
        <v>6.0000000000000001E-3</v>
      </c>
      <c r="D79" s="1" t="s">
        <v>298</v>
      </c>
      <c r="E79" s="1" t="s">
        <v>338</v>
      </c>
      <c r="F79" s="90" t="s">
        <v>336</v>
      </c>
      <c r="G79" s="137"/>
      <c r="H79" s="137"/>
      <c r="I79" s="1">
        <v>3.8999999999999998E-3</v>
      </c>
      <c r="J79" s="1" t="s">
        <v>302</v>
      </c>
      <c r="K79" s="1" t="s">
        <v>337</v>
      </c>
      <c r="L79" s="90" t="s">
        <v>331</v>
      </c>
      <c r="M79" s="135"/>
      <c r="N79" s="138"/>
      <c r="O79" s="91">
        <v>5.4999999999999997E-3</v>
      </c>
      <c r="P79" s="91" t="s">
        <v>305</v>
      </c>
      <c r="Q79" s="91" t="s">
        <v>338</v>
      </c>
      <c r="R79" s="92" t="s">
        <v>331</v>
      </c>
      <c r="S79" s="136" t="s">
        <v>343</v>
      </c>
      <c r="T79" s="136">
        <v>2.3E-3</v>
      </c>
      <c r="U79" s="87">
        <v>1.01E-2</v>
      </c>
      <c r="V79" s="87" t="s">
        <v>288</v>
      </c>
      <c r="W79" s="87" t="s">
        <v>337</v>
      </c>
      <c r="X79" s="88" t="s">
        <v>336</v>
      </c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">
      <c r="A80" s="134"/>
      <c r="B80" s="137"/>
      <c r="C80" s="1">
        <v>1.4E-3</v>
      </c>
      <c r="D80" s="1" t="s">
        <v>316</v>
      </c>
      <c r="E80" s="1" t="s">
        <v>338</v>
      </c>
      <c r="F80" s="90" t="s">
        <v>331</v>
      </c>
      <c r="G80" s="137"/>
      <c r="H80" s="137"/>
      <c r="I80" s="1">
        <v>3.0999999999999999E-3</v>
      </c>
      <c r="J80" s="1" t="s">
        <v>309</v>
      </c>
      <c r="K80" s="1" t="s">
        <v>338</v>
      </c>
      <c r="L80" s="90" t="s">
        <v>331</v>
      </c>
      <c r="M80" s="134" t="s">
        <v>343</v>
      </c>
      <c r="N80" s="137">
        <v>3.3E-3</v>
      </c>
      <c r="O80" s="1">
        <v>2.4E-2</v>
      </c>
      <c r="P80" s="1" t="s">
        <v>288</v>
      </c>
      <c r="Q80" s="1" t="s">
        <v>330</v>
      </c>
      <c r="R80" s="90" t="s">
        <v>336</v>
      </c>
      <c r="S80" s="137"/>
      <c r="T80" s="137"/>
      <c r="U80" s="1">
        <v>1.04E-2</v>
      </c>
      <c r="V80" s="1" t="s">
        <v>298</v>
      </c>
      <c r="W80" s="1" t="s">
        <v>337</v>
      </c>
      <c r="X80" s="90" t="s">
        <v>331</v>
      </c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">
      <c r="A81" s="134"/>
      <c r="B81" s="137"/>
      <c r="C81" s="1">
        <v>2.2000000000000001E-3</v>
      </c>
      <c r="D81" s="1" t="s">
        <v>289</v>
      </c>
      <c r="E81" s="1" t="s">
        <v>338</v>
      </c>
      <c r="F81" s="90" t="s">
        <v>331</v>
      </c>
      <c r="G81" s="136" t="s">
        <v>347</v>
      </c>
      <c r="H81" s="136">
        <v>1.8E-3</v>
      </c>
      <c r="I81" s="87">
        <v>4.1000000000000003E-3</v>
      </c>
      <c r="J81" s="87" t="s">
        <v>299</v>
      </c>
      <c r="K81" s="87" t="s">
        <v>338</v>
      </c>
      <c r="L81" s="88" t="s">
        <v>336</v>
      </c>
      <c r="M81" s="134"/>
      <c r="N81" s="137"/>
      <c r="O81" s="1">
        <v>5.5999999999999999E-3</v>
      </c>
      <c r="P81" s="1" t="s">
        <v>298</v>
      </c>
      <c r="Q81" s="1" t="s">
        <v>337</v>
      </c>
      <c r="R81" s="90" t="s">
        <v>331</v>
      </c>
      <c r="S81" s="138"/>
      <c r="T81" s="138"/>
      <c r="U81" s="91">
        <v>4.8999999999999998E-3</v>
      </c>
      <c r="V81" s="91" t="s">
        <v>292</v>
      </c>
      <c r="W81" s="91" t="s">
        <v>337</v>
      </c>
      <c r="X81" s="92" t="s">
        <v>331</v>
      </c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">
      <c r="A82" s="135"/>
      <c r="B82" s="138"/>
      <c r="C82" s="91">
        <v>1.2999999999999999E-3</v>
      </c>
      <c r="D82" s="91" t="s">
        <v>305</v>
      </c>
      <c r="E82" s="91" t="s">
        <v>338</v>
      </c>
      <c r="F82" s="92" t="s">
        <v>331</v>
      </c>
      <c r="G82" s="138"/>
      <c r="H82" s="138"/>
      <c r="I82" s="91">
        <v>4.7000000000000002E-3</v>
      </c>
      <c r="J82" s="91" t="s">
        <v>302</v>
      </c>
      <c r="K82" s="91" t="s">
        <v>338</v>
      </c>
      <c r="L82" s="92" t="s">
        <v>336</v>
      </c>
      <c r="M82" s="134"/>
      <c r="N82" s="137"/>
      <c r="O82" s="1">
        <v>5.5999999999999999E-3</v>
      </c>
      <c r="P82" s="1" t="s">
        <v>292</v>
      </c>
      <c r="Q82" s="1" t="s">
        <v>337</v>
      </c>
      <c r="R82" s="90" t="s">
        <v>331</v>
      </c>
      <c r="S82" s="1" t="s">
        <v>347</v>
      </c>
      <c r="T82" s="1">
        <v>1.8E-3</v>
      </c>
      <c r="U82" s="1">
        <v>3.0000000000000001E-3</v>
      </c>
      <c r="V82" s="1" t="s">
        <v>299</v>
      </c>
      <c r="W82" s="1" t="s">
        <v>338</v>
      </c>
      <c r="X82" s="90" t="s">
        <v>336</v>
      </c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">
      <c r="A83" s="89" t="s">
        <v>347</v>
      </c>
      <c r="B83" s="1">
        <v>1.6999999999999999E-3</v>
      </c>
      <c r="C83" s="1">
        <v>5.3E-3</v>
      </c>
      <c r="D83" s="1" t="s">
        <v>318</v>
      </c>
      <c r="E83" s="1" t="s">
        <v>337</v>
      </c>
      <c r="F83" s="90" t="s">
        <v>331</v>
      </c>
      <c r="G83" s="137" t="s">
        <v>341</v>
      </c>
      <c r="H83" s="137">
        <v>1.8E-3</v>
      </c>
      <c r="I83" s="1">
        <v>4.8999999999999998E-3</v>
      </c>
      <c r="J83" s="1" t="s">
        <v>298</v>
      </c>
      <c r="K83" s="1" t="s">
        <v>337</v>
      </c>
      <c r="L83" s="90" t="s">
        <v>331</v>
      </c>
      <c r="M83" s="134"/>
      <c r="N83" s="137"/>
      <c r="O83" s="1">
        <v>3.3999999999999998E-3</v>
      </c>
      <c r="P83" s="1" t="s">
        <v>307</v>
      </c>
      <c r="Q83" s="1" t="s">
        <v>338</v>
      </c>
      <c r="R83" s="90" t="s">
        <v>331</v>
      </c>
      <c r="S83" s="136" t="s">
        <v>345</v>
      </c>
      <c r="T83" s="136">
        <v>1.6999999999999999E-3</v>
      </c>
      <c r="U83" s="87">
        <v>5.0000000000000001E-3</v>
      </c>
      <c r="V83" s="87" t="s">
        <v>303</v>
      </c>
      <c r="W83" s="87" t="s">
        <v>338</v>
      </c>
      <c r="X83" s="88" t="s">
        <v>336</v>
      </c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">
      <c r="A84" s="133" t="s">
        <v>348</v>
      </c>
      <c r="B84" s="136">
        <v>1.2999999999999999E-3</v>
      </c>
      <c r="C84" s="87">
        <v>1.6000000000000001E-3</v>
      </c>
      <c r="D84" s="87" t="s">
        <v>319</v>
      </c>
      <c r="E84" s="87" t="s">
        <v>337</v>
      </c>
      <c r="F84" s="88" t="s">
        <v>331</v>
      </c>
      <c r="G84" s="137"/>
      <c r="H84" s="137"/>
      <c r="I84" s="1">
        <v>3.8E-3</v>
      </c>
      <c r="J84" s="1" t="s">
        <v>299</v>
      </c>
      <c r="K84" s="1" t="s">
        <v>337</v>
      </c>
      <c r="L84" s="90" t="s">
        <v>331</v>
      </c>
      <c r="M84" s="134"/>
      <c r="N84" s="137"/>
      <c r="O84" s="1">
        <v>3.8E-3</v>
      </c>
      <c r="P84" s="1" t="s">
        <v>306</v>
      </c>
      <c r="Q84" s="1" t="s">
        <v>338</v>
      </c>
      <c r="R84" s="90" t="s">
        <v>331</v>
      </c>
      <c r="S84" s="138"/>
      <c r="T84" s="138"/>
      <c r="U84" s="91">
        <v>2.7000000000000001E-3</v>
      </c>
      <c r="V84" s="91" t="s">
        <v>297</v>
      </c>
      <c r="W84" s="91" t="s">
        <v>338</v>
      </c>
      <c r="X84" s="92" t="s">
        <v>336</v>
      </c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">
      <c r="A85" s="134"/>
      <c r="B85" s="137"/>
      <c r="C85" s="1">
        <v>1.5E-3</v>
      </c>
      <c r="D85" s="1" t="s">
        <v>297</v>
      </c>
      <c r="E85" s="1" t="s">
        <v>338</v>
      </c>
      <c r="F85" s="90" t="s">
        <v>331</v>
      </c>
      <c r="G85" s="137"/>
      <c r="H85" s="137"/>
      <c r="I85" s="1">
        <v>3.5000000000000001E-3</v>
      </c>
      <c r="J85" s="1" t="s">
        <v>302</v>
      </c>
      <c r="K85" s="1" t="s">
        <v>338</v>
      </c>
      <c r="L85" s="90" t="s">
        <v>331</v>
      </c>
      <c r="M85" s="134"/>
      <c r="N85" s="137"/>
      <c r="O85" s="1">
        <v>3.0000000000000001E-3</v>
      </c>
      <c r="P85" s="1" t="s">
        <v>302</v>
      </c>
      <c r="Q85" s="1" t="s">
        <v>338</v>
      </c>
      <c r="R85" s="90" t="s">
        <v>336</v>
      </c>
      <c r="S85" s="1" t="s">
        <v>342</v>
      </c>
      <c r="T85" s="1">
        <v>1.5E-3</v>
      </c>
      <c r="U85" s="1">
        <v>3.5999999999999999E-3</v>
      </c>
      <c r="V85" s="1" t="s">
        <v>298</v>
      </c>
      <c r="W85" s="1" t="s">
        <v>338</v>
      </c>
      <c r="X85" s="90" t="s">
        <v>331</v>
      </c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">
      <c r="A86" s="134"/>
      <c r="B86" s="137"/>
      <c r="C86" s="1">
        <v>1.9E-3</v>
      </c>
      <c r="D86" s="1" t="s">
        <v>318</v>
      </c>
      <c r="E86" s="1" t="s">
        <v>338</v>
      </c>
      <c r="F86" s="90" t="s">
        <v>331</v>
      </c>
      <c r="G86" s="136" t="s">
        <v>348</v>
      </c>
      <c r="H86" s="136">
        <v>1.1000000000000001E-3</v>
      </c>
      <c r="I86" s="87">
        <v>5.4999999999999997E-3</v>
      </c>
      <c r="J86" s="87" t="s">
        <v>319</v>
      </c>
      <c r="K86" s="87" t="s">
        <v>335</v>
      </c>
      <c r="L86" s="88" t="s">
        <v>331</v>
      </c>
      <c r="M86" s="134"/>
      <c r="N86" s="137"/>
      <c r="O86" s="1">
        <v>2.8999999999999998E-3</v>
      </c>
      <c r="P86" s="1" t="s">
        <v>299</v>
      </c>
      <c r="Q86" s="1" t="s">
        <v>338</v>
      </c>
      <c r="R86" s="90" t="s">
        <v>331</v>
      </c>
      <c r="S86" s="136" t="s">
        <v>344</v>
      </c>
      <c r="T86" s="136">
        <v>1.4E-3</v>
      </c>
      <c r="U86" s="87">
        <v>5.7000000000000002E-3</v>
      </c>
      <c r="V86" s="87" t="s">
        <v>319</v>
      </c>
      <c r="W86" s="87" t="s">
        <v>337</v>
      </c>
      <c r="X86" s="88" t="s">
        <v>331</v>
      </c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7" thickBot="1" x14ac:dyDescent="0.25">
      <c r="A87" s="135"/>
      <c r="B87" s="138"/>
      <c r="C87" s="91">
        <v>1.5E-3</v>
      </c>
      <c r="D87" s="91" t="s">
        <v>298</v>
      </c>
      <c r="E87" s="91" t="s">
        <v>338</v>
      </c>
      <c r="F87" s="92" t="s">
        <v>331</v>
      </c>
      <c r="G87" s="143"/>
      <c r="H87" s="143"/>
      <c r="I87" s="95">
        <v>1.4E-3</v>
      </c>
      <c r="J87" s="95" t="s">
        <v>309</v>
      </c>
      <c r="K87" s="95" t="s">
        <v>338</v>
      </c>
      <c r="L87" s="96" t="s">
        <v>331</v>
      </c>
      <c r="M87" s="134"/>
      <c r="N87" s="137"/>
      <c r="O87" s="1">
        <v>4.0000000000000001E-3</v>
      </c>
      <c r="P87" s="1" t="s">
        <v>303</v>
      </c>
      <c r="Q87" s="1" t="s">
        <v>338</v>
      </c>
      <c r="R87" s="90" t="s">
        <v>331</v>
      </c>
      <c r="S87" s="137"/>
      <c r="T87" s="137"/>
      <c r="U87" s="1">
        <v>1.9E-3</v>
      </c>
      <c r="V87" s="1" t="s">
        <v>302</v>
      </c>
      <c r="W87" s="1" t="s">
        <v>338</v>
      </c>
      <c r="X87" s="90" t="s">
        <v>331</v>
      </c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">
      <c r="A88" s="134" t="s">
        <v>350</v>
      </c>
      <c r="B88" s="137">
        <v>1.2999999999999999E-3</v>
      </c>
      <c r="C88" s="1">
        <v>2.8E-3</v>
      </c>
      <c r="D88" s="1" t="s">
        <v>297</v>
      </c>
      <c r="E88" s="1" t="s">
        <v>337</v>
      </c>
      <c r="F88" s="90" t="s">
        <v>331</v>
      </c>
      <c r="G88" s="1"/>
      <c r="H88" s="1"/>
      <c r="I88" s="1"/>
      <c r="J88" s="1"/>
      <c r="K88" s="1"/>
      <c r="L88" s="1"/>
      <c r="M88" s="134"/>
      <c r="N88" s="137"/>
      <c r="O88" s="1">
        <v>2.7000000000000001E-3</v>
      </c>
      <c r="P88" s="1" t="s">
        <v>297</v>
      </c>
      <c r="Q88" s="1" t="s">
        <v>338</v>
      </c>
      <c r="R88" s="90" t="s">
        <v>336</v>
      </c>
      <c r="S88" s="138"/>
      <c r="T88" s="138"/>
      <c r="U88" s="91">
        <v>2.5999999999999999E-3</v>
      </c>
      <c r="V88" s="91" t="s">
        <v>309</v>
      </c>
      <c r="W88" s="91" t="s">
        <v>338</v>
      </c>
      <c r="X88" s="92" t="s">
        <v>331</v>
      </c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7" thickBot="1" x14ac:dyDescent="0.25">
      <c r="A89" s="134"/>
      <c r="B89" s="137"/>
      <c r="C89" s="1">
        <v>1.2999999999999999E-3</v>
      </c>
      <c r="D89" s="1" t="s">
        <v>288</v>
      </c>
      <c r="E89" s="1" t="s">
        <v>338</v>
      </c>
      <c r="F89" s="90" t="s">
        <v>331</v>
      </c>
      <c r="G89" s="1"/>
      <c r="H89" s="1"/>
      <c r="I89" s="1"/>
      <c r="J89" s="1"/>
      <c r="K89" s="1"/>
      <c r="L89" s="1"/>
      <c r="M89" s="133" t="s">
        <v>341</v>
      </c>
      <c r="N89" s="136">
        <v>1.5E-3</v>
      </c>
      <c r="O89" s="87">
        <v>3.2000000000000002E-3</v>
      </c>
      <c r="P89" s="87" t="s">
        <v>299</v>
      </c>
      <c r="Q89" s="87" t="s">
        <v>337</v>
      </c>
      <c r="R89" s="88" t="s">
        <v>331</v>
      </c>
      <c r="S89" s="95" t="s">
        <v>348</v>
      </c>
      <c r="T89" s="95">
        <v>1E-3</v>
      </c>
      <c r="U89" s="95">
        <v>2.7000000000000001E-3</v>
      </c>
      <c r="V89" s="95" t="s">
        <v>306</v>
      </c>
      <c r="W89" s="95" t="s">
        <v>338</v>
      </c>
      <c r="X89" s="96" t="s">
        <v>336</v>
      </c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">
      <c r="A90" s="134"/>
      <c r="B90" s="137"/>
      <c r="C90" s="1">
        <v>3.3E-3</v>
      </c>
      <c r="D90" s="1" t="s">
        <v>317</v>
      </c>
      <c r="E90" s="1" t="s">
        <v>338</v>
      </c>
      <c r="F90" s="90" t="s">
        <v>331</v>
      </c>
      <c r="G90" s="1"/>
      <c r="H90" s="1"/>
      <c r="I90" s="1"/>
      <c r="J90" s="1"/>
      <c r="K90" s="1"/>
      <c r="L90" s="1"/>
      <c r="M90" s="135"/>
      <c r="N90" s="138"/>
      <c r="O90" s="91">
        <v>2.2000000000000001E-3</v>
      </c>
      <c r="P90" s="91" t="s">
        <v>302</v>
      </c>
      <c r="Q90" s="91" t="s">
        <v>337</v>
      </c>
      <c r="R90" s="92" t="s">
        <v>331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">
      <c r="A91" s="133" t="s">
        <v>349</v>
      </c>
      <c r="B91" s="136">
        <v>1E-3</v>
      </c>
      <c r="C91" s="87">
        <v>1.4E-3</v>
      </c>
      <c r="D91" s="87" t="s">
        <v>299</v>
      </c>
      <c r="E91" s="87" t="s">
        <v>338</v>
      </c>
      <c r="F91" s="88" t="s">
        <v>331</v>
      </c>
      <c r="G91" s="1"/>
      <c r="H91" s="1"/>
      <c r="I91" s="1"/>
      <c r="J91" s="1"/>
      <c r="K91" s="1"/>
      <c r="L91" s="1"/>
      <c r="M91" s="134" t="s">
        <v>344</v>
      </c>
      <c r="N91" s="137">
        <v>1.1999999999999999E-3</v>
      </c>
      <c r="O91" s="1">
        <v>2.8E-3</v>
      </c>
      <c r="P91" s="1" t="s">
        <v>297</v>
      </c>
      <c r="Q91" s="1" t="s">
        <v>337</v>
      </c>
      <c r="R91" s="90" t="s">
        <v>331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7" thickBot="1" x14ac:dyDescent="0.25">
      <c r="A92" s="142"/>
      <c r="B92" s="143"/>
      <c r="C92" s="95">
        <v>8.9999999999999998E-4</v>
      </c>
      <c r="D92" s="95" t="s">
        <v>318</v>
      </c>
      <c r="E92" s="95" t="s">
        <v>338</v>
      </c>
      <c r="F92" s="96" t="s">
        <v>331</v>
      </c>
      <c r="G92" s="1"/>
      <c r="H92" s="1"/>
      <c r="I92" s="1"/>
      <c r="J92" s="1"/>
      <c r="K92" s="1"/>
      <c r="L92" s="1"/>
      <c r="M92" s="134"/>
      <c r="N92" s="137"/>
      <c r="O92" s="1">
        <v>1.8E-3</v>
      </c>
      <c r="P92" s="1" t="s">
        <v>289</v>
      </c>
      <c r="Q92" s="1" t="s">
        <v>338</v>
      </c>
      <c r="R92" s="90" t="s">
        <v>331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34"/>
      <c r="N93" s="137"/>
      <c r="O93" s="1">
        <v>2.2000000000000001E-3</v>
      </c>
      <c r="P93" s="1" t="s">
        <v>288</v>
      </c>
      <c r="Q93" s="1" t="s">
        <v>338</v>
      </c>
      <c r="R93" s="90" t="s">
        <v>331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34"/>
      <c r="N94" s="137"/>
      <c r="O94" s="1">
        <v>1.6999999999999999E-3</v>
      </c>
      <c r="P94" s="1" t="s">
        <v>293</v>
      </c>
      <c r="Q94" s="1" t="s">
        <v>338</v>
      </c>
      <c r="R94" s="90" t="s">
        <v>331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34"/>
      <c r="N95" s="137"/>
      <c r="O95" s="1">
        <v>1.1000000000000001E-3</v>
      </c>
      <c r="P95" s="1" t="s">
        <v>302</v>
      </c>
      <c r="Q95" s="1" t="s">
        <v>338</v>
      </c>
      <c r="R95" s="90" t="s">
        <v>331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01" t="s">
        <v>347</v>
      </c>
      <c r="N96" s="93">
        <v>1.1000000000000001E-3</v>
      </c>
      <c r="O96" s="93">
        <v>5.4999999999999997E-3</v>
      </c>
      <c r="P96" s="93" t="s">
        <v>318</v>
      </c>
      <c r="Q96" s="93" t="s">
        <v>337</v>
      </c>
      <c r="R96" s="94" t="s">
        <v>331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34" t="s">
        <v>350</v>
      </c>
      <c r="N97" s="137">
        <v>1E-3</v>
      </c>
      <c r="O97" s="1">
        <v>3.5000000000000001E-3</v>
      </c>
      <c r="P97" s="1" t="s">
        <v>297</v>
      </c>
      <c r="Q97" s="1" t="s">
        <v>337</v>
      </c>
      <c r="R97" s="90" t="s">
        <v>331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34"/>
      <c r="N98" s="137"/>
      <c r="O98" s="1">
        <v>2.3E-3</v>
      </c>
      <c r="P98" s="1" t="s">
        <v>288</v>
      </c>
      <c r="Q98" s="1" t="s">
        <v>337</v>
      </c>
      <c r="R98" s="90" t="s">
        <v>331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34"/>
      <c r="N99" s="137"/>
      <c r="O99" s="1">
        <v>2.0999999999999999E-3</v>
      </c>
      <c r="P99" s="1" t="s">
        <v>289</v>
      </c>
      <c r="Q99" s="1" t="s">
        <v>338</v>
      </c>
      <c r="R99" s="90" t="s">
        <v>331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33" t="s">
        <v>348</v>
      </c>
      <c r="N100" s="136">
        <v>8.9999999999999998E-4</v>
      </c>
      <c r="O100" s="87">
        <v>2.5999999999999999E-3</v>
      </c>
      <c r="P100" s="87" t="s">
        <v>297</v>
      </c>
      <c r="Q100" s="87" t="s">
        <v>337</v>
      </c>
      <c r="R100" s="88" t="s">
        <v>331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34"/>
      <c r="N101" s="137"/>
      <c r="O101" s="1">
        <v>1.8E-3</v>
      </c>
      <c r="P101" s="1" t="s">
        <v>317</v>
      </c>
      <c r="Q101" s="1" t="s">
        <v>338</v>
      </c>
      <c r="R101" s="90" t="s">
        <v>331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34"/>
      <c r="N102" s="137"/>
      <c r="O102" s="1">
        <v>1.4E-3</v>
      </c>
      <c r="P102" s="1" t="s">
        <v>318</v>
      </c>
      <c r="Q102" s="1" t="s">
        <v>338</v>
      </c>
      <c r="R102" s="90" t="s">
        <v>331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35"/>
      <c r="N103" s="138"/>
      <c r="O103" s="91">
        <v>1.1999999999999999E-3</v>
      </c>
      <c r="P103" s="91" t="s">
        <v>319</v>
      </c>
      <c r="Q103" s="91" t="s">
        <v>338</v>
      </c>
      <c r="R103" s="92" t="s">
        <v>331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7" thickBo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00" t="s">
        <v>345</v>
      </c>
      <c r="N104" s="95">
        <v>8.0000000000000004E-4</v>
      </c>
      <c r="O104" s="95">
        <v>2.0999999999999999E-3</v>
      </c>
      <c r="P104" s="95" t="s">
        <v>292</v>
      </c>
      <c r="Q104" s="95" t="s">
        <v>338</v>
      </c>
      <c r="R104" s="96" t="s">
        <v>336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</sheetData>
  <mergeCells count="126">
    <mergeCell ref="M100:M103"/>
    <mergeCell ref="N100:N103"/>
    <mergeCell ref="A91:A92"/>
    <mergeCell ref="B91:B92"/>
    <mergeCell ref="M91:M95"/>
    <mergeCell ref="N91:N95"/>
    <mergeCell ref="M97:M99"/>
    <mergeCell ref="N97:N99"/>
    <mergeCell ref="A84:A87"/>
    <mergeCell ref="B84:B87"/>
    <mergeCell ref="G86:G87"/>
    <mergeCell ref="H86:H87"/>
    <mergeCell ref="S86:S88"/>
    <mergeCell ref="A49:A53"/>
    <mergeCell ref="B49:B53"/>
    <mergeCell ref="S49:S58"/>
    <mergeCell ref="T49:T58"/>
    <mergeCell ref="T86:T88"/>
    <mergeCell ref="A88:A90"/>
    <mergeCell ref="B88:B90"/>
    <mergeCell ref="M89:M90"/>
    <mergeCell ref="N89:N90"/>
    <mergeCell ref="S79:S81"/>
    <mergeCell ref="T79:T81"/>
    <mergeCell ref="M80:M88"/>
    <mergeCell ref="N80:N88"/>
    <mergeCell ref="G81:G82"/>
    <mergeCell ref="H81:H82"/>
    <mergeCell ref="G83:G85"/>
    <mergeCell ref="H83:H85"/>
    <mergeCell ref="S83:S84"/>
    <mergeCell ref="T83:T84"/>
    <mergeCell ref="A75:A82"/>
    <mergeCell ref="B75:B82"/>
    <mergeCell ref="G78:G80"/>
    <mergeCell ref="H78:H80"/>
    <mergeCell ref="S69:S73"/>
    <mergeCell ref="T69:T73"/>
    <mergeCell ref="G70:G72"/>
    <mergeCell ref="H70:H72"/>
    <mergeCell ref="A71:A73"/>
    <mergeCell ref="B71:B73"/>
    <mergeCell ref="G73:G77"/>
    <mergeCell ref="H73:H77"/>
    <mergeCell ref="S74:S78"/>
    <mergeCell ref="T74:T78"/>
    <mergeCell ref="G60:G69"/>
    <mergeCell ref="H60:H69"/>
    <mergeCell ref="A66:A69"/>
    <mergeCell ref="B66:B69"/>
    <mergeCell ref="M67:M79"/>
    <mergeCell ref="N67:N79"/>
    <mergeCell ref="A54:A65"/>
    <mergeCell ref="B54:B65"/>
    <mergeCell ref="G54:G59"/>
    <mergeCell ref="H54:H59"/>
    <mergeCell ref="AE33:AE35"/>
    <mergeCell ref="AF33:AF35"/>
    <mergeCell ref="Y34:Y39"/>
    <mergeCell ref="Z34:Z39"/>
    <mergeCell ref="AE41:AE42"/>
    <mergeCell ref="AF41:AF42"/>
    <mergeCell ref="AE49:AE50"/>
    <mergeCell ref="AF49:AF50"/>
    <mergeCell ref="M53:M66"/>
    <mergeCell ref="N53:N66"/>
    <mergeCell ref="AE44:AE45"/>
    <mergeCell ref="AF44:AF45"/>
    <mergeCell ref="AE47:AE48"/>
    <mergeCell ref="AF47:AF48"/>
    <mergeCell ref="S59:S68"/>
    <mergeCell ref="T59:T68"/>
    <mergeCell ref="M48:M52"/>
    <mergeCell ref="N48:N52"/>
    <mergeCell ref="S43:S48"/>
    <mergeCell ref="T43:T48"/>
    <mergeCell ref="M35:M46"/>
    <mergeCell ref="N35:N46"/>
    <mergeCell ref="Y19:Y24"/>
    <mergeCell ref="Z19:Z24"/>
    <mergeCell ref="S20:S32"/>
    <mergeCell ref="T20:T32"/>
    <mergeCell ref="AE23:AE32"/>
    <mergeCell ref="AF23:AF32"/>
    <mergeCell ref="A24:A36"/>
    <mergeCell ref="B24:B36"/>
    <mergeCell ref="G25:G37"/>
    <mergeCell ref="H25:H37"/>
    <mergeCell ref="Y25:Y29"/>
    <mergeCell ref="Z25:Z29"/>
    <mergeCell ref="Y30:Y33"/>
    <mergeCell ref="Z30:Z33"/>
    <mergeCell ref="AE36:AE40"/>
    <mergeCell ref="AF36:AF40"/>
    <mergeCell ref="A37:A48"/>
    <mergeCell ref="B37:B48"/>
    <mergeCell ref="G38:G39"/>
    <mergeCell ref="H38:H39"/>
    <mergeCell ref="G40:G53"/>
    <mergeCell ref="H40:H53"/>
    <mergeCell ref="S33:S41"/>
    <mergeCell ref="T33:T41"/>
    <mergeCell ref="A7:A22"/>
    <mergeCell ref="B7:B22"/>
    <mergeCell ref="G7:G23"/>
    <mergeCell ref="H7:H23"/>
    <mergeCell ref="M7:M20"/>
    <mergeCell ref="N7:N20"/>
    <mergeCell ref="M21:M34"/>
    <mergeCell ref="N21:N34"/>
    <mergeCell ref="A3:AJ3"/>
    <mergeCell ref="A4:L4"/>
    <mergeCell ref="M4:X4"/>
    <mergeCell ref="Y4:AJ4"/>
    <mergeCell ref="A5:F5"/>
    <mergeCell ref="G5:L5"/>
    <mergeCell ref="M5:R5"/>
    <mergeCell ref="S5:X5"/>
    <mergeCell ref="Y5:AD5"/>
    <mergeCell ref="AE5:AJ5"/>
    <mergeCell ref="S7:S19"/>
    <mergeCell ref="T7:T19"/>
    <mergeCell ref="Y7:Y18"/>
    <mergeCell ref="Z7:Z18"/>
    <mergeCell ref="AE7:AE22"/>
    <mergeCell ref="AF7:AF22"/>
  </mergeCells>
  <conditionalFormatting sqref="A3:A5 M4:M5 Y4:Y5 G5 S5 AE5 A6:AJ104">
    <cfRule type="containsText" dxfId="17" priority="1" operator="containsText" text="higher">
      <formula>NOT(ISERROR(SEARCH("higher",A3)))</formula>
    </cfRule>
    <cfRule type="containsText" dxfId="16" priority="2" operator="containsText" text="lower">
      <formula>NOT(ISERROR(SEARCH("lower",A3)))</formula>
    </cfRule>
    <cfRule type="containsText" dxfId="15" priority="3" stopIfTrue="1" operator="containsText" text="P&lt;0.0001">
      <formula>NOT(ISERROR(SEARCH("P&lt;0.0001",A3)))</formula>
    </cfRule>
    <cfRule type="containsText" dxfId="14" priority="4" operator="containsText" text="P&lt;0.001">
      <formula>NOT(ISERROR(SEARCH("P&lt;0.001",A3)))</formula>
    </cfRule>
    <cfRule type="containsText" dxfId="13" priority="5" operator="containsText" text="P&lt;0.01">
      <formula>NOT(ISERROR(SEARCH("P&lt;0.01",A3)))</formula>
    </cfRule>
    <cfRule type="containsText" dxfId="12" priority="6" operator="containsText" text="P&lt;0.05">
      <formula>NOT(ISERROR(SEARCH("P&lt;0.05",A3)))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8E17-D3DF-C540-90FB-AA82F7CC642E}">
  <dimension ref="A1:AJ65"/>
  <sheetViews>
    <sheetView workbookViewId="0">
      <selection activeCell="A2" sqref="A2"/>
    </sheetView>
  </sheetViews>
  <sheetFormatPr baseColWidth="10" defaultColWidth="11" defaultRowHeight="16" x14ac:dyDescent="0.2"/>
  <cols>
    <col min="1" max="1" width="24" customWidth="1"/>
    <col min="2" max="2" width="8.1640625" bestFit="1" customWidth="1"/>
    <col min="3" max="3" width="9.5" bestFit="1" customWidth="1"/>
    <col min="4" max="4" width="17.5" bestFit="1" customWidth="1"/>
    <col min="5" max="5" width="12.6640625" bestFit="1" customWidth="1"/>
    <col min="6" max="6" width="9.5" bestFit="1" customWidth="1"/>
    <col min="7" max="7" width="24" customWidth="1"/>
    <col min="8" max="8" width="8.1640625" bestFit="1" customWidth="1"/>
    <col min="9" max="9" width="9.5" bestFit="1" customWidth="1"/>
    <col min="10" max="10" width="17.5" bestFit="1" customWidth="1"/>
    <col min="11" max="11" width="12.6640625" bestFit="1" customWidth="1"/>
    <col min="12" max="12" width="9.5" bestFit="1" customWidth="1"/>
    <col min="13" max="13" width="24" customWidth="1"/>
    <col min="14" max="14" width="8.1640625" bestFit="1" customWidth="1"/>
    <col min="15" max="15" width="9.5" bestFit="1" customWidth="1"/>
    <col min="16" max="16" width="17.5" bestFit="1" customWidth="1"/>
    <col min="17" max="17" width="12.6640625" bestFit="1" customWidth="1"/>
    <col min="18" max="18" width="9.5" bestFit="1" customWidth="1"/>
    <col min="19" max="19" width="24" customWidth="1"/>
    <col min="21" max="21" width="9.5" bestFit="1" customWidth="1"/>
    <col min="22" max="22" width="17.5" bestFit="1" customWidth="1"/>
    <col min="23" max="23" width="10.6640625" bestFit="1" customWidth="1"/>
    <col min="24" max="24" width="9.5" bestFit="1" customWidth="1"/>
    <col min="25" max="25" width="24" customWidth="1"/>
    <col min="26" max="26" width="8.1640625" customWidth="1"/>
    <col min="27" max="27" width="9.5" bestFit="1" customWidth="1"/>
    <col min="28" max="28" width="17.5" bestFit="1" customWidth="1"/>
    <col min="29" max="29" width="10.6640625" bestFit="1" customWidth="1"/>
    <col min="30" max="30" width="9.5" bestFit="1" customWidth="1"/>
    <col min="31" max="31" width="24.83203125" bestFit="1" customWidth="1"/>
    <col min="32" max="32" width="8.1640625" bestFit="1" customWidth="1"/>
    <col min="33" max="33" width="9.5" bestFit="1" customWidth="1"/>
    <col min="34" max="34" width="17.5" bestFit="1" customWidth="1"/>
    <col min="35" max="35" width="12.6640625" bestFit="1" customWidth="1"/>
    <col min="36" max="36" width="9.5" bestFit="1" customWidth="1"/>
  </cols>
  <sheetData>
    <row r="1" spans="1:36" x14ac:dyDescent="0.2">
      <c r="A1" s="107" t="s">
        <v>408</v>
      </c>
    </row>
    <row r="2" spans="1:36" ht="17" thickBot="1" x14ac:dyDescent="0.25"/>
    <row r="3" spans="1:36" s="2" customFormat="1" ht="17" thickBot="1" x14ac:dyDescent="0.25">
      <c r="A3" s="139" t="s">
        <v>351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1"/>
    </row>
    <row r="4" spans="1:36" s="2" customFormat="1" ht="17" thickBot="1" x14ac:dyDescent="0.25">
      <c r="A4" s="139" t="s">
        <v>284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1"/>
      <c r="M4" s="144" t="s">
        <v>285</v>
      </c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5" t="s">
        <v>286</v>
      </c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7"/>
    </row>
    <row r="5" spans="1:36" s="2" customFormat="1" ht="17" thickBot="1" x14ac:dyDescent="0.25">
      <c r="A5" s="139" t="s">
        <v>321</v>
      </c>
      <c r="B5" s="140"/>
      <c r="C5" s="140"/>
      <c r="D5" s="140"/>
      <c r="E5" s="140"/>
      <c r="F5" s="141"/>
      <c r="G5" s="139" t="s">
        <v>322</v>
      </c>
      <c r="H5" s="140"/>
      <c r="I5" s="140"/>
      <c r="J5" s="140"/>
      <c r="K5" s="140"/>
      <c r="L5" s="141"/>
      <c r="M5" s="139" t="s">
        <v>321</v>
      </c>
      <c r="N5" s="140"/>
      <c r="O5" s="140"/>
      <c r="P5" s="140"/>
      <c r="Q5" s="140"/>
      <c r="R5" s="141"/>
      <c r="S5" s="139" t="s">
        <v>322</v>
      </c>
      <c r="T5" s="140"/>
      <c r="U5" s="140"/>
      <c r="V5" s="140"/>
      <c r="W5" s="140"/>
      <c r="X5" s="141"/>
      <c r="Y5" s="139" t="s">
        <v>321</v>
      </c>
      <c r="Z5" s="140"/>
      <c r="AA5" s="140"/>
      <c r="AB5" s="140"/>
      <c r="AC5" s="140"/>
      <c r="AD5" s="141"/>
      <c r="AE5" s="139" t="s">
        <v>322</v>
      </c>
      <c r="AF5" s="140"/>
      <c r="AG5" s="140"/>
      <c r="AH5" s="140"/>
      <c r="AI5" s="140"/>
      <c r="AJ5" s="141"/>
    </row>
    <row r="6" spans="1:36" s="86" customFormat="1" ht="34" x14ac:dyDescent="0.2">
      <c r="A6" s="83" t="s">
        <v>323</v>
      </c>
      <c r="B6" s="84" t="s">
        <v>324</v>
      </c>
      <c r="C6" s="84" t="s">
        <v>287</v>
      </c>
      <c r="D6" s="84" t="s">
        <v>325</v>
      </c>
      <c r="E6" s="84" t="s">
        <v>326</v>
      </c>
      <c r="F6" s="84" t="s">
        <v>327</v>
      </c>
      <c r="G6" s="83" t="s">
        <v>323</v>
      </c>
      <c r="H6" s="84" t="s">
        <v>324</v>
      </c>
      <c r="I6" s="84" t="s">
        <v>287</v>
      </c>
      <c r="J6" s="84" t="s">
        <v>325</v>
      </c>
      <c r="K6" s="84" t="s">
        <v>326</v>
      </c>
      <c r="L6" s="85" t="s">
        <v>327</v>
      </c>
      <c r="M6" s="83" t="s">
        <v>323</v>
      </c>
      <c r="N6" s="84" t="s">
        <v>324</v>
      </c>
      <c r="O6" s="84" t="s">
        <v>287</v>
      </c>
      <c r="P6" s="84" t="s">
        <v>325</v>
      </c>
      <c r="Q6" s="84" t="s">
        <v>326</v>
      </c>
      <c r="R6" s="85" t="s">
        <v>327</v>
      </c>
      <c r="S6" s="83" t="s">
        <v>323</v>
      </c>
      <c r="T6" s="84" t="s">
        <v>324</v>
      </c>
      <c r="U6" s="84" t="s">
        <v>287</v>
      </c>
      <c r="V6" s="84" t="s">
        <v>325</v>
      </c>
      <c r="W6" s="84" t="s">
        <v>326</v>
      </c>
      <c r="X6" s="85" t="s">
        <v>327</v>
      </c>
      <c r="Y6" s="83" t="s">
        <v>323</v>
      </c>
      <c r="Z6" s="84" t="s">
        <v>324</v>
      </c>
      <c r="AA6" s="84" t="s">
        <v>287</v>
      </c>
      <c r="AB6" s="84" t="s">
        <v>325</v>
      </c>
      <c r="AC6" s="84" t="s">
        <v>326</v>
      </c>
      <c r="AD6" s="84" t="s">
        <v>328</v>
      </c>
      <c r="AE6" s="83" t="s">
        <v>323</v>
      </c>
      <c r="AF6" s="84" t="s">
        <v>324</v>
      </c>
      <c r="AG6" s="84" t="s">
        <v>287</v>
      </c>
      <c r="AH6" s="84" t="s">
        <v>325</v>
      </c>
      <c r="AI6" s="84" t="s">
        <v>326</v>
      </c>
      <c r="AJ6" s="85" t="s">
        <v>328</v>
      </c>
    </row>
    <row r="7" spans="1:36" x14ac:dyDescent="0.2">
      <c r="A7" s="101" t="s">
        <v>340</v>
      </c>
      <c r="B7" s="93">
        <v>1.5100000000000001E-2</v>
      </c>
      <c r="C7" s="93">
        <v>1.5100000000000001E-2</v>
      </c>
      <c r="D7" s="93" t="s">
        <v>290</v>
      </c>
      <c r="E7" s="93" t="s">
        <v>338</v>
      </c>
      <c r="F7" s="93" t="s">
        <v>331</v>
      </c>
      <c r="G7" s="101" t="s">
        <v>340</v>
      </c>
      <c r="H7" s="93">
        <v>1.4500000000000001E-2</v>
      </c>
      <c r="I7" s="93">
        <v>1.4500000000000001E-2</v>
      </c>
      <c r="J7" s="93" t="s">
        <v>290</v>
      </c>
      <c r="K7" s="93" t="s">
        <v>338</v>
      </c>
      <c r="L7" s="94" t="s">
        <v>331</v>
      </c>
      <c r="M7" s="133" t="s">
        <v>333</v>
      </c>
      <c r="N7" s="136">
        <v>1.49E-2</v>
      </c>
      <c r="O7" s="87">
        <v>4.48E-2</v>
      </c>
      <c r="P7" s="104" t="s">
        <v>300</v>
      </c>
      <c r="Q7" s="87" t="s">
        <v>330</v>
      </c>
      <c r="R7" s="88" t="s">
        <v>331</v>
      </c>
      <c r="S7" s="101" t="s">
        <v>352</v>
      </c>
      <c r="T7" s="93">
        <v>3.27E-2</v>
      </c>
      <c r="U7" s="93">
        <v>3.27E-2</v>
      </c>
      <c r="V7" s="93" t="s">
        <v>301</v>
      </c>
      <c r="W7" s="93" t="s">
        <v>335</v>
      </c>
      <c r="X7" s="94" t="s">
        <v>336</v>
      </c>
      <c r="Y7" s="133" t="s">
        <v>343</v>
      </c>
      <c r="Z7" s="136">
        <v>8.8000000000000005E-3</v>
      </c>
      <c r="AA7" s="87">
        <v>1.9199999999999998E-2</v>
      </c>
      <c r="AB7" s="87" t="s">
        <v>296</v>
      </c>
      <c r="AC7" s="87" t="s">
        <v>337</v>
      </c>
      <c r="AD7" s="87" t="s">
        <v>331</v>
      </c>
      <c r="AE7" s="133" t="s">
        <v>342</v>
      </c>
      <c r="AF7" s="136">
        <v>9.4999999999999998E-3</v>
      </c>
      <c r="AG7" s="87">
        <v>5.11E-2</v>
      </c>
      <c r="AH7" s="87" t="s">
        <v>313</v>
      </c>
      <c r="AI7" s="87" t="s">
        <v>330</v>
      </c>
      <c r="AJ7" s="88" t="s">
        <v>336</v>
      </c>
    </row>
    <row r="8" spans="1:36" x14ac:dyDescent="0.2">
      <c r="A8" s="134" t="s">
        <v>332</v>
      </c>
      <c r="B8" s="137">
        <v>1.3299999999999999E-2</v>
      </c>
      <c r="C8" s="1">
        <v>5.7099999999999998E-2</v>
      </c>
      <c r="D8" s="103" t="s">
        <v>301</v>
      </c>
      <c r="E8" s="1" t="s">
        <v>330</v>
      </c>
      <c r="F8" s="1" t="s">
        <v>331</v>
      </c>
      <c r="G8" s="134" t="s">
        <v>333</v>
      </c>
      <c r="H8" s="137">
        <v>1.2E-2</v>
      </c>
      <c r="I8" s="1">
        <v>2.5700000000000001E-2</v>
      </c>
      <c r="J8" s="1" t="s">
        <v>300</v>
      </c>
      <c r="K8" s="1" t="s">
        <v>330</v>
      </c>
      <c r="L8" s="90" t="s">
        <v>331</v>
      </c>
      <c r="M8" s="134"/>
      <c r="N8" s="137"/>
      <c r="O8" s="1">
        <v>3.3399999999999999E-2</v>
      </c>
      <c r="P8" s="103" t="s">
        <v>312</v>
      </c>
      <c r="Q8" s="1" t="s">
        <v>330</v>
      </c>
      <c r="R8" s="90" t="s">
        <v>331</v>
      </c>
      <c r="S8" s="134" t="s">
        <v>333</v>
      </c>
      <c r="T8" s="137">
        <v>1.1599999999999999E-2</v>
      </c>
      <c r="U8" s="1">
        <v>3.0700000000000002E-2</v>
      </c>
      <c r="V8" s="1" t="s">
        <v>300</v>
      </c>
      <c r="W8" s="1" t="s">
        <v>335</v>
      </c>
      <c r="X8" s="90" t="s">
        <v>331</v>
      </c>
      <c r="Y8" s="134"/>
      <c r="Z8" s="137"/>
      <c r="AA8" s="1">
        <v>2.0400000000000001E-2</v>
      </c>
      <c r="AB8" s="1" t="s">
        <v>291</v>
      </c>
      <c r="AC8" s="1" t="s">
        <v>338</v>
      </c>
      <c r="AD8" s="1" t="s">
        <v>331</v>
      </c>
      <c r="AE8" s="134"/>
      <c r="AF8" s="137"/>
      <c r="AG8" s="1">
        <v>2.1299999999999999E-2</v>
      </c>
      <c r="AH8" s="1" t="s">
        <v>308</v>
      </c>
      <c r="AI8" s="1" t="s">
        <v>337</v>
      </c>
      <c r="AJ8" s="90" t="s">
        <v>336</v>
      </c>
    </row>
    <row r="9" spans="1:36" x14ac:dyDescent="0.2">
      <c r="A9" s="134"/>
      <c r="B9" s="137"/>
      <c r="C9" s="1">
        <v>2.4400000000000002E-2</v>
      </c>
      <c r="D9" s="103" t="s">
        <v>313</v>
      </c>
      <c r="E9" s="1" t="s">
        <v>330</v>
      </c>
      <c r="F9" s="1" t="s">
        <v>331</v>
      </c>
      <c r="G9" s="134"/>
      <c r="H9" s="137"/>
      <c r="I9" s="1">
        <v>2.7199999999999998E-2</v>
      </c>
      <c r="J9" s="1" t="s">
        <v>296</v>
      </c>
      <c r="K9" s="1" t="s">
        <v>330</v>
      </c>
      <c r="L9" s="90" t="s">
        <v>331</v>
      </c>
      <c r="M9" s="134"/>
      <c r="N9" s="137"/>
      <c r="O9" s="1">
        <v>1.41E-2</v>
      </c>
      <c r="P9" s="103" t="s">
        <v>301</v>
      </c>
      <c r="Q9" s="1" t="s">
        <v>335</v>
      </c>
      <c r="R9" s="90" t="s">
        <v>331</v>
      </c>
      <c r="S9" s="134"/>
      <c r="T9" s="137"/>
      <c r="U9" s="1">
        <v>2.8799999999999999E-2</v>
      </c>
      <c r="V9" s="1" t="s">
        <v>312</v>
      </c>
      <c r="W9" s="1" t="s">
        <v>335</v>
      </c>
      <c r="X9" s="90" t="s">
        <v>331</v>
      </c>
      <c r="Y9" s="134"/>
      <c r="Z9" s="137"/>
      <c r="AA9" s="1">
        <v>7.3000000000000001E-3</v>
      </c>
      <c r="AB9" s="1" t="s">
        <v>311</v>
      </c>
      <c r="AC9" s="1" t="s">
        <v>338</v>
      </c>
      <c r="AD9" s="1" t="s">
        <v>331</v>
      </c>
      <c r="AE9" s="134"/>
      <c r="AF9" s="137"/>
      <c r="AG9" s="1">
        <v>1.18E-2</v>
      </c>
      <c r="AH9" s="1" t="s">
        <v>312</v>
      </c>
      <c r="AI9" s="1" t="s">
        <v>338</v>
      </c>
      <c r="AJ9" s="90" t="s">
        <v>336</v>
      </c>
    </row>
    <row r="10" spans="1:36" x14ac:dyDescent="0.2">
      <c r="A10" s="134"/>
      <c r="B10" s="137"/>
      <c r="C10" s="1">
        <v>1.8800000000000001E-2</v>
      </c>
      <c r="D10" s="103" t="s">
        <v>295</v>
      </c>
      <c r="E10" s="1" t="s">
        <v>335</v>
      </c>
      <c r="F10" s="1" t="s">
        <v>331</v>
      </c>
      <c r="G10" s="134"/>
      <c r="H10" s="137"/>
      <c r="I10" s="1">
        <v>2.6499999999999999E-2</v>
      </c>
      <c r="J10" s="1" t="s">
        <v>312</v>
      </c>
      <c r="K10" s="1" t="s">
        <v>335</v>
      </c>
      <c r="L10" s="90" t="s">
        <v>331</v>
      </c>
      <c r="M10" s="134"/>
      <c r="N10" s="137"/>
      <c r="O10" s="1">
        <v>2.1600000000000001E-2</v>
      </c>
      <c r="P10" s="103" t="s">
        <v>290</v>
      </c>
      <c r="Q10" s="1" t="s">
        <v>335</v>
      </c>
      <c r="R10" s="90" t="s">
        <v>331</v>
      </c>
      <c r="S10" s="134"/>
      <c r="T10" s="137"/>
      <c r="U10" s="1">
        <v>2.9399999999999999E-2</v>
      </c>
      <c r="V10" s="1" t="s">
        <v>290</v>
      </c>
      <c r="W10" s="1" t="s">
        <v>335</v>
      </c>
      <c r="X10" s="90" t="s">
        <v>331</v>
      </c>
      <c r="Y10" s="135"/>
      <c r="Z10" s="138"/>
      <c r="AA10" s="91">
        <v>8.8000000000000005E-3</v>
      </c>
      <c r="AB10" s="91" t="s">
        <v>315</v>
      </c>
      <c r="AC10" s="91" t="s">
        <v>338</v>
      </c>
      <c r="AD10" s="91" t="s">
        <v>331</v>
      </c>
      <c r="AE10" s="135"/>
      <c r="AF10" s="138"/>
      <c r="AG10" s="91">
        <v>7.7999999999999996E-3</v>
      </c>
      <c r="AH10" s="91" t="s">
        <v>310</v>
      </c>
      <c r="AI10" s="91" t="s">
        <v>338</v>
      </c>
      <c r="AJ10" s="92" t="s">
        <v>336</v>
      </c>
    </row>
    <row r="11" spans="1:36" x14ac:dyDescent="0.2">
      <c r="A11" s="134"/>
      <c r="B11" s="137"/>
      <c r="C11" s="1">
        <v>3.32E-2</v>
      </c>
      <c r="D11" s="1" t="s">
        <v>308</v>
      </c>
      <c r="E11" s="1" t="s">
        <v>337</v>
      </c>
      <c r="F11" s="1" t="s">
        <v>331</v>
      </c>
      <c r="G11" s="134"/>
      <c r="H11" s="137"/>
      <c r="I11" s="1">
        <v>2.1399999999999999E-2</v>
      </c>
      <c r="J11" s="1" t="s">
        <v>290</v>
      </c>
      <c r="K11" s="1" t="s">
        <v>335</v>
      </c>
      <c r="L11" s="90" t="s">
        <v>331</v>
      </c>
      <c r="M11" s="134"/>
      <c r="N11" s="137"/>
      <c r="O11" s="1">
        <v>2.1100000000000001E-2</v>
      </c>
      <c r="P11" s="103" t="s">
        <v>296</v>
      </c>
      <c r="Q11" s="1" t="s">
        <v>335</v>
      </c>
      <c r="R11" s="90" t="s">
        <v>331</v>
      </c>
      <c r="S11" s="134"/>
      <c r="T11" s="137"/>
      <c r="U11" s="1">
        <v>1.6799999999999999E-2</v>
      </c>
      <c r="V11" s="1" t="s">
        <v>296</v>
      </c>
      <c r="W11" s="1" t="s">
        <v>335</v>
      </c>
      <c r="X11" s="90" t="s">
        <v>331</v>
      </c>
      <c r="Y11" s="134" t="s">
        <v>342</v>
      </c>
      <c r="Z11" s="137">
        <v>7.6E-3</v>
      </c>
      <c r="AA11" s="1">
        <v>3.09E-2</v>
      </c>
      <c r="AB11" s="1" t="s">
        <v>313</v>
      </c>
      <c r="AC11" s="1" t="s">
        <v>335</v>
      </c>
      <c r="AD11" s="1" t="s">
        <v>336</v>
      </c>
      <c r="AE11" s="89" t="s">
        <v>353</v>
      </c>
      <c r="AF11" s="1">
        <v>8.6E-3</v>
      </c>
      <c r="AG11" s="1">
        <v>8.0999999999999996E-3</v>
      </c>
      <c r="AH11" s="1" t="s">
        <v>311</v>
      </c>
      <c r="AI11" s="1" t="s">
        <v>338</v>
      </c>
      <c r="AJ11" s="90" t="s">
        <v>336</v>
      </c>
    </row>
    <row r="12" spans="1:36" x14ac:dyDescent="0.2">
      <c r="A12" s="134"/>
      <c r="B12" s="137"/>
      <c r="C12" s="1">
        <v>7.0000000000000001E-3</v>
      </c>
      <c r="D12" s="1" t="s">
        <v>310</v>
      </c>
      <c r="E12" s="1" t="s">
        <v>337</v>
      </c>
      <c r="F12" s="1" t="s">
        <v>331</v>
      </c>
      <c r="G12" s="134"/>
      <c r="H12" s="137"/>
      <c r="I12" s="1">
        <v>1.15E-2</v>
      </c>
      <c r="J12" s="1" t="s">
        <v>304</v>
      </c>
      <c r="K12" s="1" t="s">
        <v>335</v>
      </c>
      <c r="L12" s="90" t="s">
        <v>331</v>
      </c>
      <c r="M12" s="134"/>
      <c r="N12" s="137"/>
      <c r="O12" s="1">
        <v>1.46E-2</v>
      </c>
      <c r="P12" s="103" t="s">
        <v>308</v>
      </c>
      <c r="Q12" s="1" t="s">
        <v>335</v>
      </c>
      <c r="R12" s="90" t="s">
        <v>331</v>
      </c>
      <c r="S12" s="134"/>
      <c r="T12" s="137"/>
      <c r="U12" s="1">
        <v>1.4E-2</v>
      </c>
      <c r="V12" s="1" t="s">
        <v>308</v>
      </c>
      <c r="W12" s="1" t="s">
        <v>337</v>
      </c>
      <c r="X12" s="90" t="s">
        <v>331</v>
      </c>
      <c r="Y12" s="134"/>
      <c r="Z12" s="137"/>
      <c r="AA12" s="1">
        <v>1.37E-2</v>
      </c>
      <c r="AB12" s="1" t="s">
        <v>308</v>
      </c>
      <c r="AC12" s="1" t="s">
        <v>337</v>
      </c>
      <c r="AD12" s="1" t="s">
        <v>336</v>
      </c>
      <c r="AE12" s="101" t="s">
        <v>350</v>
      </c>
      <c r="AF12" s="93">
        <v>6.1999999999999998E-3</v>
      </c>
      <c r="AG12" s="93">
        <v>2.01E-2</v>
      </c>
      <c r="AH12" s="93" t="s">
        <v>304</v>
      </c>
      <c r="AI12" s="93" t="s">
        <v>338</v>
      </c>
      <c r="AJ12" s="94" t="s">
        <v>336</v>
      </c>
    </row>
    <row r="13" spans="1:36" x14ac:dyDescent="0.2">
      <c r="A13" s="134"/>
      <c r="B13" s="137"/>
      <c r="C13" s="1">
        <v>8.0999999999999996E-3</v>
      </c>
      <c r="D13" s="1" t="s">
        <v>290</v>
      </c>
      <c r="E13" s="1" t="s">
        <v>337</v>
      </c>
      <c r="F13" s="1" t="s">
        <v>331</v>
      </c>
      <c r="G13" s="134"/>
      <c r="H13" s="137"/>
      <c r="I13" s="1">
        <v>1.17E-2</v>
      </c>
      <c r="J13" s="1" t="s">
        <v>294</v>
      </c>
      <c r="K13" s="1" t="s">
        <v>335</v>
      </c>
      <c r="L13" s="90" t="s">
        <v>331</v>
      </c>
      <c r="M13" s="134"/>
      <c r="N13" s="137"/>
      <c r="O13" s="1">
        <v>1.9900000000000001E-2</v>
      </c>
      <c r="P13" s="1" t="s">
        <v>310</v>
      </c>
      <c r="Q13" s="1" t="s">
        <v>337</v>
      </c>
      <c r="R13" s="90" t="s">
        <v>331</v>
      </c>
      <c r="S13" s="134"/>
      <c r="T13" s="137"/>
      <c r="U13" s="1">
        <v>7.4999999999999997E-3</v>
      </c>
      <c r="V13" s="1" t="s">
        <v>304</v>
      </c>
      <c r="W13" s="1" t="s">
        <v>337</v>
      </c>
      <c r="X13" s="90" t="s">
        <v>331</v>
      </c>
      <c r="Y13" s="134"/>
      <c r="Z13" s="137"/>
      <c r="AA13" s="1">
        <v>1.0200000000000001E-2</v>
      </c>
      <c r="AB13" s="1" t="s">
        <v>312</v>
      </c>
      <c r="AC13" s="1" t="s">
        <v>338</v>
      </c>
      <c r="AD13" s="1" t="s">
        <v>336</v>
      </c>
      <c r="AE13" s="134" t="s">
        <v>344</v>
      </c>
      <c r="AF13" s="137">
        <v>6.1999999999999998E-3</v>
      </c>
      <c r="AG13" s="1">
        <v>1.6899999999999998E-2</v>
      </c>
      <c r="AH13" s="1" t="s">
        <v>304</v>
      </c>
      <c r="AI13" s="1" t="s">
        <v>337</v>
      </c>
      <c r="AJ13" s="90" t="s">
        <v>336</v>
      </c>
    </row>
    <row r="14" spans="1:36" x14ac:dyDescent="0.2">
      <c r="A14" s="134"/>
      <c r="B14" s="137"/>
      <c r="C14" s="1">
        <v>9.2999999999999992E-3</v>
      </c>
      <c r="D14" s="1" t="s">
        <v>296</v>
      </c>
      <c r="E14" s="1" t="s">
        <v>337</v>
      </c>
      <c r="F14" s="1" t="s">
        <v>331</v>
      </c>
      <c r="G14" s="134"/>
      <c r="H14" s="137"/>
      <c r="I14" s="1">
        <v>9.4999999999999998E-3</v>
      </c>
      <c r="J14" s="1" t="s">
        <v>308</v>
      </c>
      <c r="K14" s="1" t="s">
        <v>337</v>
      </c>
      <c r="L14" s="90" t="s">
        <v>331</v>
      </c>
      <c r="M14" s="134"/>
      <c r="N14" s="137"/>
      <c r="O14" s="1">
        <v>4.5999999999999999E-3</v>
      </c>
      <c r="P14" s="1" t="s">
        <v>304</v>
      </c>
      <c r="Q14" s="1" t="s">
        <v>337</v>
      </c>
      <c r="R14" s="90" t="s">
        <v>331</v>
      </c>
      <c r="S14" s="134"/>
      <c r="T14" s="137"/>
      <c r="U14" s="1">
        <v>7.1000000000000004E-3</v>
      </c>
      <c r="V14" s="1" t="s">
        <v>294</v>
      </c>
      <c r="W14" s="1" t="s">
        <v>337</v>
      </c>
      <c r="X14" s="90" t="s">
        <v>331</v>
      </c>
      <c r="Y14" s="133" t="s">
        <v>354</v>
      </c>
      <c r="Z14" s="136">
        <v>5.5999999999999999E-3</v>
      </c>
      <c r="AA14" s="87">
        <v>1.2200000000000001E-2</v>
      </c>
      <c r="AB14" s="87" t="s">
        <v>294</v>
      </c>
      <c r="AC14" s="87" t="s">
        <v>337</v>
      </c>
      <c r="AD14" s="87" t="s">
        <v>331</v>
      </c>
      <c r="AE14" s="134"/>
      <c r="AF14" s="137"/>
      <c r="AG14" s="1">
        <v>1.2200000000000001E-2</v>
      </c>
      <c r="AH14" s="1" t="s">
        <v>295</v>
      </c>
      <c r="AI14" s="1" t="s">
        <v>338</v>
      </c>
      <c r="AJ14" s="90" t="s">
        <v>336</v>
      </c>
    </row>
    <row r="15" spans="1:36" x14ac:dyDescent="0.2">
      <c r="A15" s="134"/>
      <c r="B15" s="137"/>
      <c r="C15" s="1">
        <v>6.6E-3</v>
      </c>
      <c r="D15" s="1" t="s">
        <v>311</v>
      </c>
      <c r="E15" s="1" t="s">
        <v>337</v>
      </c>
      <c r="F15" s="1" t="s">
        <v>331</v>
      </c>
      <c r="G15" s="134"/>
      <c r="H15" s="137"/>
      <c r="I15" s="1">
        <v>6.3E-3</v>
      </c>
      <c r="J15" s="1" t="s">
        <v>310</v>
      </c>
      <c r="K15" s="1" t="s">
        <v>337</v>
      </c>
      <c r="L15" s="90" t="s">
        <v>331</v>
      </c>
      <c r="M15" s="134"/>
      <c r="N15" s="137"/>
      <c r="O15" s="1">
        <v>5.3E-3</v>
      </c>
      <c r="P15" s="1" t="s">
        <v>294</v>
      </c>
      <c r="Q15" s="1" t="s">
        <v>337</v>
      </c>
      <c r="R15" s="90" t="s">
        <v>331</v>
      </c>
      <c r="S15" s="134"/>
      <c r="T15" s="137"/>
      <c r="U15" s="1">
        <v>8.3999999999999995E-3</v>
      </c>
      <c r="V15" s="1" t="s">
        <v>301</v>
      </c>
      <c r="W15" s="1" t="s">
        <v>337</v>
      </c>
      <c r="X15" s="90" t="s">
        <v>331</v>
      </c>
      <c r="Y15" s="135"/>
      <c r="Z15" s="138"/>
      <c r="AA15" s="91">
        <v>1.2500000000000001E-2</v>
      </c>
      <c r="AB15" s="91" t="s">
        <v>312</v>
      </c>
      <c r="AC15" s="91" t="s">
        <v>338</v>
      </c>
      <c r="AD15" s="91" t="s">
        <v>331</v>
      </c>
      <c r="AE15" s="134"/>
      <c r="AF15" s="137"/>
      <c r="AG15" s="1">
        <v>3.3E-3</v>
      </c>
      <c r="AH15" s="1" t="s">
        <v>291</v>
      </c>
      <c r="AI15" s="1" t="s">
        <v>338</v>
      </c>
      <c r="AJ15" s="90" t="s">
        <v>336</v>
      </c>
    </row>
    <row r="16" spans="1:36" x14ac:dyDescent="0.2">
      <c r="A16" s="134"/>
      <c r="B16" s="137"/>
      <c r="C16" s="1">
        <v>3.5999999999999999E-3</v>
      </c>
      <c r="D16" s="1" t="s">
        <v>294</v>
      </c>
      <c r="E16" s="1" t="s">
        <v>338</v>
      </c>
      <c r="F16" s="1" t="s">
        <v>331</v>
      </c>
      <c r="G16" s="134"/>
      <c r="H16" s="137"/>
      <c r="I16" s="1">
        <v>5.1999999999999998E-3</v>
      </c>
      <c r="J16" s="1" t="s">
        <v>295</v>
      </c>
      <c r="K16" s="1" t="s">
        <v>337</v>
      </c>
      <c r="L16" s="90" t="s">
        <v>331</v>
      </c>
      <c r="M16" s="135"/>
      <c r="N16" s="138"/>
      <c r="O16" s="91">
        <v>6.4999999999999997E-3</v>
      </c>
      <c r="P16" s="91" t="s">
        <v>295</v>
      </c>
      <c r="Q16" s="91" t="s">
        <v>338</v>
      </c>
      <c r="R16" s="92" t="s">
        <v>331</v>
      </c>
      <c r="S16" s="134"/>
      <c r="T16" s="137"/>
      <c r="U16" s="1">
        <v>4.4999999999999997E-3</v>
      </c>
      <c r="V16" s="1" t="s">
        <v>295</v>
      </c>
      <c r="W16" s="1" t="s">
        <v>338</v>
      </c>
      <c r="X16" s="90" t="s">
        <v>331</v>
      </c>
      <c r="Y16" s="134" t="s">
        <v>329</v>
      </c>
      <c r="Z16" s="137">
        <v>5.5999999999999999E-3</v>
      </c>
      <c r="AA16" s="1">
        <v>8.3999999999999995E-3</v>
      </c>
      <c r="AB16" s="1" t="s">
        <v>291</v>
      </c>
      <c r="AC16" s="1" t="s">
        <v>338</v>
      </c>
      <c r="AD16" s="1" t="s">
        <v>336</v>
      </c>
      <c r="AE16" s="134"/>
      <c r="AF16" s="137"/>
      <c r="AG16" s="1">
        <v>5.1999999999999998E-3</v>
      </c>
      <c r="AH16" s="1" t="s">
        <v>311</v>
      </c>
      <c r="AI16" s="1" t="s">
        <v>338</v>
      </c>
      <c r="AJ16" s="90" t="s">
        <v>336</v>
      </c>
    </row>
    <row r="17" spans="1:36" x14ac:dyDescent="0.2">
      <c r="A17" s="134"/>
      <c r="B17" s="137"/>
      <c r="C17" s="1">
        <v>7.1000000000000004E-3</v>
      </c>
      <c r="D17" s="1" t="s">
        <v>291</v>
      </c>
      <c r="E17" s="1" t="s">
        <v>338</v>
      </c>
      <c r="F17" s="1" t="s">
        <v>331</v>
      </c>
      <c r="G17" s="134"/>
      <c r="H17" s="137"/>
      <c r="I17" s="1">
        <v>6.1000000000000004E-3</v>
      </c>
      <c r="J17" s="1" t="s">
        <v>301</v>
      </c>
      <c r="K17" s="1" t="s">
        <v>338</v>
      </c>
      <c r="L17" s="90" t="s">
        <v>331</v>
      </c>
      <c r="M17" s="134" t="s">
        <v>332</v>
      </c>
      <c r="N17" s="137">
        <v>1.2500000000000001E-2</v>
      </c>
      <c r="O17" s="1">
        <v>4.5199999999999997E-2</v>
      </c>
      <c r="P17" s="103" t="s">
        <v>313</v>
      </c>
      <c r="Q17" s="1" t="s">
        <v>330</v>
      </c>
      <c r="R17" s="90" t="s">
        <v>331</v>
      </c>
      <c r="S17" s="133" t="s">
        <v>332</v>
      </c>
      <c r="T17" s="136">
        <v>1.14E-2</v>
      </c>
      <c r="U17" s="87">
        <v>2.75E-2</v>
      </c>
      <c r="V17" s="87" t="s">
        <v>310</v>
      </c>
      <c r="W17" s="87" t="s">
        <v>335</v>
      </c>
      <c r="X17" s="88" t="s">
        <v>331</v>
      </c>
      <c r="Y17" s="134"/>
      <c r="Z17" s="137"/>
      <c r="AA17" s="1">
        <v>7.3000000000000001E-3</v>
      </c>
      <c r="AB17" s="1" t="s">
        <v>290</v>
      </c>
      <c r="AC17" s="1" t="s">
        <v>338</v>
      </c>
      <c r="AD17" s="1" t="s">
        <v>331</v>
      </c>
      <c r="AE17" s="133" t="s">
        <v>329</v>
      </c>
      <c r="AF17" s="136">
        <v>5.8999999999999999E-3</v>
      </c>
      <c r="AG17" s="87">
        <v>9.9000000000000008E-3</v>
      </c>
      <c r="AH17" s="87" t="s">
        <v>291</v>
      </c>
      <c r="AI17" s="87" t="s">
        <v>337</v>
      </c>
      <c r="AJ17" s="88" t="s">
        <v>336</v>
      </c>
    </row>
    <row r="18" spans="1:36" x14ac:dyDescent="0.2">
      <c r="A18" s="134"/>
      <c r="B18" s="137"/>
      <c r="C18" s="1">
        <v>3.3999999999999998E-3</v>
      </c>
      <c r="D18" s="1" t="s">
        <v>312</v>
      </c>
      <c r="E18" s="1" t="s">
        <v>338</v>
      </c>
      <c r="F18" s="1" t="s">
        <v>331</v>
      </c>
      <c r="G18" s="101" t="s">
        <v>352</v>
      </c>
      <c r="H18" s="93">
        <v>1.17E-2</v>
      </c>
      <c r="I18" s="93">
        <v>1.17E-2</v>
      </c>
      <c r="J18" s="93" t="s">
        <v>301</v>
      </c>
      <c r="K18" s="93" t="s">
        <v>337</v>
      </c>
      <c r="L18" s="94" t="s">
        <v>336</v>
      </c>
      <c r="M18" s="134"/>
      <c r="N18" s="137"/>
      <c r="O18" s="1">
        <v>3.1199999999999999E-2</v>
      </c>
      <c r="P18" s="103" t="s">
        <v>301</v>
      </c>
      <c r="Q18" s="1" t="s">
        <v>330</v>
      </c>
      <c r="R18" s="90" t="s">
        <v>331</v>
      </c>
      <c r="S18" s="134"/>
      <c r="T18" s="137"/>
      <c r="U18" s="1">
        <v>2.12E-2</v>
      </c>
      <c r="V18" s="1" t="s">
        <v>290</v>
      </c>
      <c r="W18" s="1" t="s">
        <v>335</v>
      </c>
      <c r="X18" s="90" t="s">
        <v>331</v>
      </c>
      <c r="Y18" s="101" t="s">
        <v>346</v>
      </c>
      <c r="Z18" s="93">
        <v>5.4000000000000003E-3</v>
      </c>
      <c r="AA18" s="93">
        <v>8.8000000000000005E-3</v>
      </c>
      <c r="AB18" s="93" t="s">
        <v>291</v>
      </c>
      <c r="AC18" s="93" t="s">
        <v>338</v>
      </c>
      <c r="AD18" s="93" t="s">
        <v>331</v>
      </c>
      <c r="AE18" s="135"/>
      <c r="AF18" s="138"/>
      <c r="AG18" s="91">
        <v>1.11E-2</v>
      </c>
      <c r="AH18" s="91" t="s">
        <v>296</v>
      </c>
      <c r="AI18" s="91" t="s">
        <v>338</v>
      </c>
      <c r="AJ18" s="92" t="s">
        <v>336</v>
      </c>
    </row>
    <row r="19" spans="1:36" x14ac:dyDescent="0.2">
      <c r="A19" s="133" t="s">
        <v>329</v>
      </c>
      <c r="B19" s="136">
        <v>1.0999999999999999E-2</v>
      </c>
      <c r="C19" s="87">
        <v>3.3099999999999997E-2</v>
      </c>
      <c r="D19" s="104" t="s">
        <v>301</v>
      </c>
      <c r="E19" s="87" t="s">
        <v>330</v>
      </c>
      <c r="F19" s="87" t="s">
        <v>331</v>
      </c>
      <c r="G19" s="134" t="s">
        <v>342</v>
      </c>
      <c r="H19" s="137">
        <v>1.15E-2</v>
      </c>
      <c r="I19" s="1">
        <v>5.3900000000000003E-2</v>
      </c>
      <c r="J19" s="1" t="s">
        <v>308</v>
      </c>
      <c r="K19" s="1" t="s">
        <v>330</v>
      </c>
      <c r="L19" s="90" t="s">
        <v>331</v>
      </c>
      <c r="M19" s="134"/>
      <c r="N19" s="137"/>
      <c r="O19" s="1">
        <v>0.02</v>
      </c>
      <c r="P19" s="103" t="s">
        <v>295</v>
      </c>
      <c r="Q19" s="1" t="s">
        <v>335</v>
      </c>
      <c r="R19" s="90" t="s">
        <v>331</v>
      </c>
      <c r="S19" s="134"/>
      <c r="T19" s="137"/>
      <c r="U19" s="1">
        <v>1.54E-2</v>
      </c>
      <c r="V19" s="1" t="s">
        <v>311</v>
      </c>
      <c r="W19" s="1" t="s">
        <v>337</v>
      </c>
      <c r="X19" s="90" t="s">
        <v>331</v>
      </c>
      <c r="Y19" s="89" t="s">
        <v>341</v>
      </c>
      <c r="Z19" s="1">
        <v>5.3E-3</v>
      </c>
      <c r="AA19" s="1">
        <v>8.0999999999999996E-3</v>
      </c>
      <c r="AB19" s="1" t="s">
        <v>291</v>
      </c>
      <c r="AC19" s="1" t="s">
        <v>338</v>
      </c>
      <c r="AD19" s="1" t="s">
        <v>336</v>
      </c>
      <c r="AE19" s="89" t="s">
        <v>346</v>
      </c>
      <c r="AF19" s="1">
        <v>5.0000000000000001E-3</v>
      </c>
      <c r="AG19" s="1">
        <v>1.14E-2</v>
      </c>
      <c r="AH19" s="1" t="s">
        <v>308</v>
      </c>
      <c r="AI19" s="1" t="s">
        <v>338</v>
      </c>
      <c r="AJ19" s="90" t="s">
        <v>331</v>
      </c>
    </row>
    <row r="20" spans="1:36" x14ac:dyDescent="0.2">
      <c r="A20" s="134"/>
      <c r="B20" s="137"/>
      <c r="C20" s="1">
        <v>2.01E-2</v>
      </c>
      <c r="D20" s="103" t="s">
        <v>313</v>
      </c>
      <c r="E20" s="1" t="s">
        <v>335</v>
      </c>
      <c r="F20" s="1" t="s">
        <v>331</v>
      </c>
      <c r="G20" s="134"/>
      <c r="H20" s="137"/>
      <c r="I20" s="1">
        <v>3.3500000000000002E-2</v>
      </c>
      <c r="J20" s="1" t="s">
        <v>313</v>
      </c>
      <c r="K20" s="1" t="s">
        <v>335</v>
      </c>
      <c r="L20" s="90" t="s">
        <v>331</v>
      </c>
      <c r="M20" s="134"/>
      <c r="N20" s="137"/>
      <c r="O20" s="1">
        <v>2.3E-2</v>
      </c>
      <c r="P20" s="103" t="s">
        <v>308</v>
      </c>
      <c r="Q20" s="1" t="s">
        <v>335</v>
      </c>
      <c r="R20" s="90" t="s">
        <v>331</v>
      </c>
      <c r="S20" s="134"/>
      <c r="T20" s="137"/>
      <c r="U20" s="1">
        <v>2.6499999999999999E-2</v>
      </c>
      <c r="V20" s="1" t="s">
        <v>301</v>
      </c>
      <c r="W20" s="1" t="s">
        <v>337</v>
      </c>
      <c r="X20" s="90" t="s">
        <v>331</v>
      </c>
      <c r="Y20" s="101" t="s">
        <v>350</v>
      </c>
      <c r="Z20" s="93">
        <v>5.1000000000000004E-3</v>
      </c>
      <c r="AA20" s="93">
        <v>1.1900000000000001E-2</v>
      </c>
      <c r="AB20" s="93" t="s">
        <v>304</v>
      </c>
      <c r="AC20" s="93" t="s">
        <v>338</v>
      </c>
      <c r="AD20" s="93" t="s">
        <v>336</v>
      </c>
      <c r="AE20" s="101" t="s">
        <v>341</v>
      </c>
      <c r="AF20" s="93">
        <v>4.7999999999999996E-3</v>
      </c>
      <c r="AG20" s="93">
        <v>7.3000000000000001E-3</v>
      </c>
      <c r="AH20" s="93" t="s">
        <v>311</v>
      </c>
      <c r="AI20" s="93" t="s">
        <v>338</v>
      </c>
      <c r="AJ20" s="94" t="s">
        <v>336</v>
      </c>
    </row>
    <row r="21" spans="1:36" x14ac:dyDescent="0.2">
      <c r="A21" s="134"/>
      <c r="B21" s="137"/>
      <c r="C21" s="1">
        <v>1.0200000000000001E-2</v>
      </c>
      <c r="D21" s="1" t="s">
        <v>308</v>
      </c>
      <c r="E21" s="1" t="s">
        <v>337</v>
      </c>
      <c r="F21" s="1" t="s">
        <v>331</v>
      </c>
      <c r="G21" s="134"/>
      <c r="H21" s="137"/>
      <c r="I21" s="1">
        <v>2.4E-2</v>
      </c>
      <c r="J21" s="1" t="s">
        <v>301</v>
      </c>
      <c r="K21" s="1" t="s">
        <v>335</v>
      </c>
      <c r="L21" s="90" t="s">
        <v>331</v>
      </c>
      <c r="M21" s="134"/>
      <c r="N21" s="137"/>
      <c r="O21" s="1">
        <v>1.21E-2</v>
      </c>
      <c r="P21" s="1" t="s">
        <v>294</v>
      </c>
      <c r="Q21" s="1" t="s">
        <v>337</v>
      </c>
      <c r="R21" s="90" t="s">
        <v>331</v>
      </c>
      <c r="S21" s="134"/>
      <c r="T21" s="137"/>
      <c r="U21" s="1">
        <v>1.2E-2</v>
      </c>
      <c r="V21" s="1" t="s">
        <v>294</v>
      </c>
      <c r="W21" s="1" t="s">
        <v>337</v>
      </c>
      <c r="X21" s="90" t="s">
        <v>331</v>
      </c>
      <c r="Y21" s="89" t="s">
        <v>348</v>
      </c>
      <c r="Z21" s="1">
        <v>3.8999999999999998E-3</v>
      </c>
      <c r="AA21" s="1">
        <v>7.1000000000000004E-3</v>
      </c>
      <c r="AB21" s="1" t="s">
        <v>290</v>
      </c>
      <c r="AC21" s="1" t="s">
        <v>338</v>
      </c>
      <c r="AD21" s="1" t="s">
        <v>331</v>
      </c>
      <c r="AE21" s="89" t="s">
        <v>339</v>
      </c>
      <c r="AF21" s="1">
        <v>4.4999999999999997E-3</v>
      </c>
      <c r="AG21" s="1">
        <v>3.5000000000000001E-3</v>
      </c>
      <c r="AH21" s="1" t="s">
        <v>315</v>
      </c>
      <c r="AI21" s="1" t="s">
        <v>338</v>
      </c>
      <c r="AJ21" s="90" t="s">
        <v>336</v>
      </c>
    </row>
    <row r="22" spans="1:36" ht="17" thickBot="1" x14ac:dyDescent="0.25">
      <c r="A22" s="134"/>
      <c r="B22" s="137"/>
      <c r="C22" s="1">
        <v>1.2500000000000001E-2</v>
      </c>
      <c r="D22" s="1" t="s">
        <v>310</v>
      </c>
      <c r="E22" s="1" t="s">
        <v>337</v>
      </c>
      <c r="F22" s="1" t="s">
        <v>331</v>
      </c>
      <c r="G22" s="134"/>
      <c r="H22" s="137"/>
      <c r="I22" s="1">
        <v>1.23E-2</v>
      </c>
      <c r="J22" s="1" t="s">
        <v>312</v>
      </c>
      <c r="K22" s="1" t="s">
        <v>337</v>
      </c>
      <c r="L22" s="90" t="s">
        <v>331</v>
      </c>
      <c r="M22" s="134"/>
      <c r="N22" s="137"/>
      <c r="O22" s="1">
        <v>8.5000000000000006E-3</v>
      </c>
      <c r="P22" s="1" t="s">
        <v>312</v>
      </c>
      <c r="Q22" s="1" t="s">
        <v>337</v>
      </c>
      <c r="R22" s="90" t="s">
        <v>331</v>
      </c>
      <c r="S22" s="134"/>
      <c r="T22" s="137"/>
      <c r="U22" s="1">
        <v>2.0500000000000001E-2</v>
      </c>
      <c r="V22" s="1" t="s">
        <v>308</v>
      </c>
      <c r="W22" s="1" t="s">
        <v>337</v>
      </c>
      <c r="X22" s="90" t="s">
        <v>331</v>
      </c>
      <c r="Y22" s="97" t="s">
        <v>339</v>
      </c>
      <c r="Z22" s="98">
        <v>3.8E-3</v>
      </c>
      <c r="AA22" s="98">
        <v>7.4000000000000003E-3</v>
      </c>
      <c r="AB22" s="98" t="s">
        <v>311</v>
      </c>
      <c r="AC22" s="98" t="s">
        <v>338</v>
      </c>
      <c r="AD22" s="98" t="s">
        <v>336</v>
      </c>
      <c r="AE22" s="133" t="s">
        <v>348</v>
      </c>
      <c r="AF22" s="136">
        <v>4.3E-3</v>
      </c>
      <c r="AG22" s="87">
        <v>7.7999999999999996E-3</v>
      </c>
      <c r="AH22" s="87" t="s">
        <v>308</v>
      </c>
      <c r="AI22" s="87" t="s">
        <v>338</v>
      </c>
      <c r="AJ22" s="88" t="s">
        <v>336</v>
      </c>
    </row>
    <row r="23" spans="1:36" ht="17" thickBot="1" x14ac:dyDescent="0.25">
      <c r="A23" s="134"/>
      <c r="B23" s="137"/>
      <c r="C23" s="1">
        <v>1.0699999999999999E-2</v>
      </c>
      <c r="D23" s="1" t="s">
        <v>296</v>
      </c>
      <c r="E23" s="1" t="s">
        <v>338</v>
      </c>
      <c r="F23" s="1" t="s">
        <v>331</v>
      </c>
      <c r="G23" s="134"/>
      <c r="H23" s="137"/>
      <c r="I23" s="1">
        <v>5.4000000000000003E-3</v>
      </c>
      <c r="J23" s="1" t="s">
        <v>310</v>
      </c>
      <c r="K23" s="1" t="s">
        <v>338</v>
      </c>
      <c r="L23" s="90" t="s">
        <v>331</v>
      </c>
      <c r="M23" s="134"/>
      <c r="N23" s="137"/>
      <c r="O23" s="1">
        <v>5.8999999999999999E-3</v>
      </c>
      <c r="P23" s="1" t="s">
        <v>290</v>
      </c>
      <c r="Q23" s="1" t="s">
        <v>337</v>
      </c>
      <c r="R23" s="90" t="s">
        <v>331</v>
      </c>
      <c r="S23" s="134"/>
      <c r="T23" s="137"/>
      <c r="U23" s="1">
        <v>8.6E-3</v>
      </c>
      <c r="V23" s="1" t="s">
        <v>312</v>
      </c>
      <c r="W23" s="1" t="s">
        <v>337</v>
      </c>
      <c r="X23" s="90" t="s">
        <v>331</v>
      </c>
      <c r="Y23" s="1"/>
      <c r="Z23" s="1"/>
      <c r="AA23" s="1"/>
      <c r="AB23" s="1"/>
      <c r="AC23" s="1"/>
      <c r="AD23" s="1"/>
      <c r="AE23" s="142"/>
      <c r="AF23" s="143"/>
      <c r="AG23" s="95">
        <v>5.8999999999999999E-3</v>
      </c>
      <c r="AH23" s="95" t="s">
        <v>301</v>
      </c>
      <c r="AI23" s="95" t="s">
        <v>338</v>
      </c>
      <c r="AJ23" s="96" t="s">
        <v>336</v>
      </c>
    </row>
    <row r="24" spans="1:36" x14ac:dyDescent="0.2">
      <c r="A24" s="134"/>
      <c r="B24" s="137"/>
      <c r="C24" s="1">
        <v>8.9999999999999993E-3</v>
      </c>
      <c r="D24" s="1" t="s">
        <v>304</v>
      </c>
      <c r="E24" s="1" t="s">
        <v>338</v>
      </c>
      <c r="F24" s="1" t="s">
        <v>331</v>
      </c>
      <c r="G24" s="133" t="s">
        <v>332</v>
      </c>
      <c r="H24" s="136">
        <v>1.04E-2</v>
      </c>
      <c r="I24" s="87">
        <v>4.4900000000000002E-2</v>
      </c>
      <c r="J24" s="87" t="s">
        <v>301</v>
      </c>
      <c r="K24" s="87" t="s">
        <v>330</v>
      </c>
      <c r="L24" s="88" t="s">
        <v>331</v>
      </c>
      <c r="M24" s="134"/>
      <c r="N24" s="137"/>
      <c r="O24" s="1">
        <v>6.1000000000000004E-3</v>
      </c>
      <c r="P24" s="1" t="s">
        <v>310</v>
      </c>
      <c r="Q24" s="1" t="s">
        <v>337</v>
      </c>
      <c r="R24" s="90" t="s">
        <v>331</v>
      </c>
      <c r="S24" s="134"/>
      <c r="T24" s="137"/>
      <c r="U24" s="1">
        <v>1.24E-2</v>
      </c>
      <c r="V24" s="1" t="s">
        <v>313</v>
      </c>
      <c r="W24" s="1" t="s">
        <v>337</v>
      </c>
      <c r="X24" s="90" t="s">
        <v>331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2">
      <c r="A25" s="134"/>
      <c r="B25" s="137"/>
      <c r="C25" s="1">
        <v>6.7000000000000002E-3</v>
      </c>
      <c r="D25" s="1" t="s">
        <v>311</v>
      </c>
      <c r="E25" s="1" t="s">
        <v>338</v>
      </c>
      <c r="F25" s="1" t="s">
        <v>331</v>
      </c>
      <c r="G25" s="134"/>
      <c r="H25" s="137"/>
      <c r="I25" s="1">
        <v>1.35E-2</v>
      </c>
      <c r="J25" s="1" t="s">
        <v>313</v>
      </c>
      <c r="K25" s="1" t="s">
        <v>335</v>
      </c>
      <c r="L25" s="90" t="s">
        <v>331</v>
      </c>
      <c r="M25" s="134"/>
      <c r="N25" s="137"/>
      <c r="O25" s="1">
        <v>7.3000000000000001E-3</v>
      </c>
      <c r="P25" s="1" t="s">
        <v>296</v>
      </c>
      <c r="Q25" s="1" t="s">
        <v>338</v>
      </c>
      <c r="R25" s="90" t="s">
        <v>331</v>
      </c>
      <c r="S25" s="135"/>
      <c r="T25" s="138"/>
      <c r="U25" s="91">
        <v>4.5999999999999999E-3</v>
      </c>
      <c r="V25" s="91" t="s">
        <v>296</v>
      </c>
      <c r="W25" s="91" t="s">
        <v>338</v>
      </c>
      <c r="X25" s="92" t="s">
        <v>331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35"/>
      <c r="B26" s="138"/>
      <c r="C26" s="91">
        <v>1.4800000000000001E-2</v>
      </c>
      <c r="D26" s="91" t="s">
        <v>295</v>
      </c>
      <c r="E26" s="91" t="s">
        <v>338</v>
      </c>
      <c r="F26" s="91" t="s">
        <v>331</v>
      </c>
      <c r="G26" s="134"/>
      <c r="H26" s="137"/>
      <c r="I26" s="1">
        <v>1.01E-2</v>
      </c>
      <c r="J26" s="1" t="s">
        <v>311</v>
      </c>
      <c r="K26" s="1" t="s">
        <v>335</v>
      </c>
      <c r="L26" s="90" t="s">
        <v>331</v>
      </c>
      <c r="M26" s="134"/>
      <c r="N26" s="137"/>
      <c r="O26" s="1">
        <v>2.5000000000000001E-3</v>
      </c>
      <c r="P26" s="1" t="s">
        <v>304</v>
      </c>
      <c r="Q26" s="1" t="s">
        <v>338</v>
      </c>
      <c r="R26" s="90" t="s">
        <v>331</v>
      </c>
      <c r="S26" s="134" t="s">
        <v>339</v>
      </c>
      <c r="T26" s="137">
        <v>1.0200000000000001E-2</v>
      </c>
      <c r="U26" s="1">
        <v>2.8899999999999999E-2</v>
      </c>
      <c r="V26" s="1" t="s">
        <v>308</v>
      </c>
      <c r="W26" s="1" t="s">
        <v>335</v>
      </c>
      <c r="X26" s="90" t="s">
        <v>336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">
      <c r="A27" s="134" t="s">
        <v>343</v>
      </c>
      <c r="B27" s="137">
        <v>8.3000000000000001E-3</v>
      </c>
      <c r="C27" s="1">
        <v>3.61E-2</v>
      </c>
      <c r="D27" s="1" t="s">
        <v>290</v>
      </c>
      <c r="E27" s="1" t="s">
        <v>335</v>
      </c>
      <c r="F27" s="1" t="s">
        <v>336</v>
      </c>
      <c r="G27" s="134"/>
      <c r="H27" s="137"/>
      <c r="I27" s="1">
        <v>8.2000000000000007E-3</v>
      </c>
      <c r="J27" s="1" t="s">
        <v>310</v>
      </c>
      <c r="K27" s="1" t="s">
        <v>337</v>
      </c>
      <c r="L27" s="90" t="s">
        <v>331</v>
      </c>
      <c r="M27" s="134"/>
      <c r="N27" s="137"/>
      <c r="O27" s="1">
        <v>4.5999999999999999E-3</v>
      </c>
      <c r="P27" s="1" t="s">
        <v>300</v>
      </c>
      <c r="Q27" s="1" t="s">
        <v>338</v>
      </c>
      <c r="R27" s="90" t="s">
        <v>331</v>
      </c>
      <c r="S27" s="134"/>
      <c r="T27" s="137"/>
      <c r="U27" s="1">
        <v>1.8499999999999999E-2</v>
      </c>
      <c r="V27" s="1" t="s">
        <v>311</v>
      </c>
      <c r="W27" s="1" t="s">
        <v>335</v>
      </c>
      <c r="X27" s="90" t="s">
        <v>336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134"/>
      <c r="B28" s="137"/>
      <c r="C28" s="1">
        <v>2.1899999999999999E-2</v>
      </c>
      <c r="D28" s="1" t="s">
        <v>294</v>
      </c>
      <c r="E28" s="1" t="s">
        <v>337</v>
      </c>
      <c r="F28" s="1" t="s">
        <v>336</v>
      </c>
      <c r="G28" s="134"/>
      <c r="H28" s="137"/>
      <c r="I28" s="1">
        <v>2.4299999999999999E-2</v>
      </c>
      <c r="J28" s="1" t="s">
        <v>308</v>
      </c>
      <c r="K28" s="1" t="s">
        <v>337</v>
      </c>
      <c r="L28" s="90" t="s">
        <v>331</v>
      </c>
      <c r="M28" s="133" t="s">
        <v>339</v>
      </c>
      <c r="N28" s="136">
        <v>1.14E-2</v>
      </c>
      <c r="O28" s="87">
        <v>4.9200000000000001E-2</v>
      </c>
      <c r="P28" s="104" t="s">
        <v>311</v>
      </c>
      <c r="Q28" s="87" t="s">
        <v>330</v>
      </c>
      <c r="R28" s="88" t="s">
        <v>336</v>
      </c>
      <c r="S28" s="134"/>
      <c r="T28" s="137"/>
      <c r="U28" s="1">
        <v>2.52E-2</v>
      </c>
      <c r="V28" s="1" t="s">
        <v>301</v>
      </c>
      <c r="W28" s="1" t="s">
        <v>337</v>
      </c>
      <c r="X28" s="90" t="s">
        <v>336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2">
      <c r="A29" s="134"/>
      <c r="B29" s="137"/>
      <c r="C29" s="1">
        <v>8.3000000000000001E-3</v>
      </c>
      <c r="D29" s="1" t="s">
        <v>308</v>
      </c>
      <c r="E29" s="1" t="s">
        <v>337</v>
      </c>
      <c r="F29" s="1" t="s">
        <v>331</v>
      </c>
      <c r="G29" s="134"/>
      <c r="H29" s="137"/>
      <c r="I29" s="1">
        <v>7.6E-3</v>
      </c>
      <c r="J29" s="1" t="s">
        <v>296</v>
      </c>
      <c r="K29" s="1" t="s">
        <v>337</v>
      </c>
      <c r="L29" s="90" t="s">
        <v>331</v>
      </c>
      <c r="M29" s="134"/>
      <c r="N29" s="137"/>
      <c r="O29" s="1">
        <v>3.15E-2</v>
      </c>
      <c r="P29" s="103" t="s">
        <v>291</v>
      </c>
      <c r="Q29" s="1" t="s">
        <v>335</v>
      </c>
      <c r="R29" s="90" t="s">
        <v>336</v>
      </c>
      <c r="S29" s="134"/>
      <c r="T29" s="137"/>
      <c r="U29" s="1">
        <v>1.66E-2</v>
      </c>
      <c r="V29" s="1" t="s">
        <v>313</v>
      </c>
      <c r="W29" s="1" t="s">
        <v>337</v>
      </c>
      <c r="X29" s="90" t="s">
        <v>336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2">
      <c r="A30" s="134"/>
      <c r="B30" s="137"/>
      <c r="C30" s="1">
        <v>1.29E-2</v>
      </c>
      <c r="D30" s="1" t="s">
        <v>300</v>
      </c>
      <c r="E30" s="1" t="s">
        <v>338</v>
      </c>
      <c r="F30" s="1" t="s">
        <v>336</v>
      </c>
      <c r="G30" s="134"/>
      <c r="H30" s="137"/>
      <c r="I30" s="1">
        <v>8.8999999999999999E-3</v>
      </c>
      <c r="J30" s="1" t="s">
        <v>290</v>
      </c>
      <c r="K30" s="1" t="s">
        <v>337</v>
      </c>
      <c r="L30" s="90" t="s">
        <v>331</v>
      </c>
      <c r="M30" s="134"/>
      <c r="N30" s="137"/>
      <c r="O30" s="1">
        <v>2.7E-2</v>
      </c>
      <c r="P30" s="103" t="s">
        <v>308</v>
      </c>
      <c r="Q30" s="1" t="s">
        <v>335</v>
      </c>
      <c r="R30" s="90" t="s">
        <v>336</v>
      </c>
      <c r="S30" s="134"/>
      <c r="T30" s="137"/>
      <c r="U30" s="1">
        <v>1.0500000000000001E-2</v>
      </c>
      <c r="V30" s="1" t="s">
        <v>295</v>
      </c>
      <c r="W30" s="1" t="s">
        <v>337</v>
      </c>
      <c r="X30" s="90" t="s">
        <v>336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2">
      <c r="A31" s="134"/>
      <c r="B31" s="137"/>
      <c r="C31" s="1">
        <v>6.4999999999999997E-3</v>
      </c>
      <c r="D31" s="1" t="s">
        <v>310</v>
      </c>
      <c r="E31" s="1" t="s">
        <v>338</v>
      </c>
      <c r="F31" s="1" t="s">
        <v>336</v>
      </c>
      <c r="G31" s="134"/>
      <c r="H31" s="137"/>
      <c r="I31" s="1">
        <v>7.3000000000000001E-3</v>
      </c>
      <c r="J31" s="1" t="s">
        <v>294</v>
      </c>
      <c r="K31" s="1" t="s">
        <v>337</v>
      </c>
      <c r="L31" s="90" t="s">
        <v>331</v>
      </c>
      <c r="M31" s="134"/>
      <c r="N31" s="137"/>
      <c r="O31" s="1">
        <v>6.6E-3</v>
      </c>
      <c r="P31" s="1" t="s">
        <v>310</v>
      </c>
      <c r="Q31" s="1" t="s">
        <v>337</v>
      </c>
      <c r="R31" s="90" t="s">
        <v>336</v>
      </c>
      <c r="S31" s="134"/>
      <c r="T31" s="137"/>
      <c r="U31" s="1">
        <v>7.4000000000000003E-3</v>
      </c>
      <c r="V31" s="1" t="s">
        <v>291</v>
      </c>
      <c r="W31" s="1" t="s">
        <v>337</v>
      </c>
      <c r="X31" s="90" t="s">
        <v>336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2">
      <c r="A32" s="133" t="s">
        <v>333</v>
      </c>
      <c r="B32" s="136">
        <v>7.4999999999999997E-3</v>
      </c>
      <c r="C32" s="87">
        <v>1.89E-2</v>
      </c>
      <c r="D32" s="104" t="s">
        <v>290</v>
      </c>
      <c r="E32" s="87" t="s">
        <v>335</v>
      </c>
      <c r="F32" s="87" t="s">
        <v>331</v>
      </c>
      <c r="G32" s="134"/>
      <c r="H32" s="137"/>
      <c r="I32" s="1">
        <v>0.01</v>
      </c>
      <c r="J32" s="1" t="s">
        <v>295</v>
      </c>
      <c r="K32" s="1" t="s">
        <v>338</v>
      </c>
      <c r="L32" s="90" t="s">
        <v>331</v>
      </c>
      <c r="M32" s="134"/>
      <c r="N32" s="137"/>
      <c r="O32" s="1">
        <v>7.7000000000000002E-3</v>
      </c>
      <c r="P32" s="1" t="s">
        <v>296</v>
      </c>
      <c r="Q32" s="1" t="s">
        <v>338</v>
      </c>
      <c r="R32" s="90" t="s">
        <v>336</v>
      </c>
      <c r="S32" s="134"/>
      <c r="T32" s="137"/>
      <c r="U32" s="1">
        <v>1.2699999999999999E-2</v>
      </c>
      <c r="V32" s="1" t="s">
        <v>296</v>
      </c>
      <c r="W32" s="1" t="s">
        <v>337</v>
      </c>
      <c r="X32" s="90" t="s">
        <v>336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2">
      <c r="A33" s="134"/>
      <c r="B33" s="137"/>
      <c r="C33" s="1">
        <v>1.38E-2</v>
      </c>
      <c r="D33" s="103" t="s">
        <v>312</v>
      </c>
      <c r="E33" s="1" t="s">
        <v>335</v>
      </c>
      <c r="F33" s="1" t="s">
        <v>331</v>
      </c>
      <c r="G33" s="134"/>
      <c r="H33" s="137"/>
      <c r="I33" s="1">
        <v>3.5000000000000001E-3</v>
      </c>
      <c r="J33" s="1" t="s">
        <v>312</v>
      </c>
      <c r="K33" s="1" t="s">
        <v>338</v>
      </c>
      <c r="L33" s="90" t="s">
        <v>331</v>
      </c>
      <c r="M33" s="134"/>
      <c r="N33" s="137"/>
      <c r="O33" s="1">
        <v>7.4999999999999997E-3</v>
      </c>
      <c r="P33" s="1" t="s">
        <v>295</v>
      </c>
      <c r="Q33" s="1" t="s">
        <v>338</v>
      </c>
      <c r="R33" s="90" t="s">
        <v>336</v>
      </c>
      <c r="S33" s="134"/>
      <c r="T33" s="137"/>
      <c r="U33" s="1">
        <v>5.1000000000000004E-3</v>
      </c>
      <c r="V33" s="1" t="s">
        <v>310</v>
      </c>
      <c r="W33" s="1" t="s">
        <v>338</v>
      </c>
      <c r="X33" s="90" t="s">
        <v>336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2">
      <c r="A34" s="134"/>
      <c r="B34" s="137"/>
      <c r="C34" s="1">
        <v>1.03E-2</v>
      </c>
      <c r="D34" s="103" t="s">
        <v>300</v>
      </c>
      <c r="E34" s="1" t="s">
        <v>335</v>
      </c>
      <c r="F34" s="1" t="s">
        <v>331</v>
      </c>
      <c r="G34" s="135"/>
      <c r="H34" s="138"/>
      <c r="I34" s="91">
        <v>3.2000000000000002E-3</v>
      </c>
      <c r="J34" s="91" t="s">
        <v>291</v>
      </c>
      <c r="K34" s="91" t="s">
        <v>338</v>
      </c>
      <c r="L34" s="92" t="s">
        <v>331</v>
      </c>
      <c r="M34" s="134"/>
      <c r="N34" s="137"/>
      <c r="O34" s="1">
        <v>6.0000000000000001E-3</v>
      </c>
      <c r="P34" s="1" t="s">
        <v>313</v>
      </c>
      <c r="Q34" s="1" t="s">
        <v>338</v>
      </c>
      <c r="R34" s="90" t="s">
        <v>336</v>
      </c>
      <c r="S34" s="134"/>
      <c r="T34" s="137"/>
      <c r="U34" s="1">
        <v>4.7999999999999996E-3</v>
      </c>
      <c r="V34" s="1" t="s">
        <v>290</v>
      </c>
      <c r="W34" s="1" t="s">
        <v>338</v>
      </c>
      <c r="X34" s="90" t="s">
        <v>336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2">
      <c r="A35" s="134"/>
      <c r="B35" s="137"/>
      <c r="C35" s="1">
        <v>9.5999999999999992E-3</v>
      </c>
      <c r="D35" s="1" t="s">
        <v>308</v>
      </c>
      <c r="E35" s="1" t="s">
        <v>337</v>
      </c>
      <c r="F35" s="1" t="s">
        <v>331</v>
      </c>
      <c r="G35" s="134" t="s">
        <v>329</v>
      </c>
      <c r="H35" s="137">
        <v>8.6E-3</v>
      </c>
      <c r="I35" s="1">
        <v>2.58E-2</v>
      </c>
      <c r="J35" s="1" t="s">
        <v>301</v>
      </c>
      <c r="K35" s="1" t="s">
        <v>330</v>
      </c>
      <c r="L35" s="90" t="s">
        <v>331</v>
      </c>
      <c r="M35" s="134"/>
      <c r="N35" s="137"/>
      <c r="O35" s="1">
        <v>8.0000000000000002E-3</v>
      </c>
      <c r="P35" s="1" t="s">
        <v>290</v>
      </c>
      <c r="Q35" s="1" t="s">
        <v>338</v>
      </c>
      <c r="R35" s="90" t="s">
        <v>336</v>
      </c>
      <c r="S35" s="101" t="s">
        <v>345</v>
      </c>
      <c r="T35" s="93">
        <v>7.9000000000000008E-3</v>
      </c>
      <c r="U35" s="93">
        <v>1.67E-2</v>
      </c>
      <c r="V35" s="93" t="s">
        <v>290</v>
      </c>
      <c r="W35" s="93" t="s">
        <v>337</v>
      </c>
      <c r="X35" s="94" t="s">
        <v>336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2">
      <c r="A36" s="134"/>
      <c r="B36" s="137"/>
      <c r="C36" s="1">
        <v>6.7000000000000002E-3</v>
      </c>
      <c r="D36" s="1" t="s">
        <v>296</v>
      </c>
      <c r="E36" s="1" t="s">
        <v>337</v>
      </c>
      <c r="F36" s="1" t="s">
        <v>331</v>
      </c>
      <c r="G36" s="134"/>
      <c r="H36" s="137"/>
      <c r="I36" s="1">
        <v>9.4000000000000004E-3</v>
      </c>
      <c r="J36" s="1" t="s">
        <v>296</v>
      </c>
      <c r="K36" s="1" t="s">
        <v>337</v>
      </c>
      <c r="L36" s="90" t="s">
        <v>331</v>
      </c>
      <c r="M36" s="135"/>
      <c r="N36" s="138"/>
      <c r="O36" s="91">
        <v>6.8999999999999999E-3</v>
      </c>
      <c r="P36" s="91" t="s">
        <v>301</v>
      </c>
      <c r="Q36" s="91" t="s">
        <v>338</v>
      </c>
      <c r="R36" s="92" t="s">
        <v>336</v>
      </c>
      <c r="S36" s="89" t="s">
        <v>340</v>
      </c>
      <c r="T36" s="1">
        <v>7.3000000000000001E-3</v>
      </c>
      <c r="U36" s="1">
        <v>7.3000000000000001E-3</v>
      </c>
      <c r="V36" s="1" t="s">
        <v>290</v>
      </c>
      <c r="W36" s="1" t="s">
        <v>338</v>
      </c>
      <c r="X36" s="90" t="s">
        <v>331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2">
      <c r="A37" s="134"/>
      <c r="B37" s="137"/>
      <c r="C37" s="1">
        <v>1.26E-2</v>
      </c>
      <c r="D37" s="1" t="s">
        <v>295</v>
      </c>
      <c r="E37" s="1" t="s">
        <v>337</v>
      </c>
      <c r="F37" s="1" t="s">
        <v>331</v>
      </c>
      <c r="G37" s="134"/>
      <c r="H37" s="137"/>
      <c r="I37" s="1">
        <v>1.3100000000000001E-2</v>
      </c>
      <c r="J37" s="1" t="s">
        <v>311</v>
      </c>
      <c r="K37" s="1" t="s">
        <v>337</v>
      </c>
      <c r="L37" s="90" t="s">
        <v>331</v>
      </c>
      <c r="M37" s="134" t="s">
        <v>346</v>
      </c>
      <c r="N37" s="137">
        <v>6.6E-3</v>
      </c>
      <c r="O37" s="1">
        <v>1.46E-2</v>
      </c>
      <c r="P37" s="103" t="s">
        <v>310</v>
      </c>
      <c r="Q37" s="1" t="s">
        <v>335</v>
      </c>
      <c r="R37" s="90" t="s">
        <v>331</v>
      </c>
      <c r="S37" s="133" t="s">
        <v>346</v>
      </c>
      <c r="T37" s="136">
        <v>5.7999999999999996E-3</v>
      </c>
      <c r="U37" s="87">
        <v>1.24E-2</v>
      </c>
      <c r="V37" s="87" t="s">
        <v>310</v>
      </c>
      <c r="W37" s="87" t="s">
        <v>337</v>
      </c>
      <c r="X37" s="88" t="s">
        <v>331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2">
      <c r="A38" s="134"/>
      <c r="B38" s="137"/>
      <c r="C38" s="1">
        <v>5.4000000000000003E-3</v>
      </c>
      <c r="D38" s="1" t="s">
        <v>310</v>
      </c>
      <c r="E38" s="1" t="s">
        <v>337</v>
      </c>
      <c r="F38" s="1" t="s">
        <v>331</v>
      </c>
      <c r="G38" s="134"/>
      <c r="H38" s="137"/>
      <c r="I38" s="1">
        <v>1.0800000000000001E-2</v>
      </c>
      <c r="J38" s="1" t="s">
        <v>310</v>
      </c>
      <c r="K38" s="1" t="s">
        <v>337</v>
      </c>
      <c r="L38" s="90" t="s">
        <v>331</v>
      </c>
      <c r="M38" s="134"/>
      <c r="N38" s="137"/>
      <c r="O38" s="1">
        <v>2.3900000000000001E-2</v>
      </c>
      <c r="P38" s="103" t="s">
        <v>311</v>
      </c>
      <c r="Q38" s="1" t="s">
        <v>335</v>
      </c>
      <c r="R38" s="90" t="s">
        <v>331</v>
      </c>
      <c r="S38" s="134"/>
      <c r="T38" s="137"/>
      <c r="U38" s="1">
        <v>1.18E-2</v>
      </c>
      <c r="V38" s="1" t="s">
        <v>296</v>
      </c>
      <c r="W38" s="1" t="s">
        <v>337</v>
      </c>
      <c r="X38" s="90" t="s">
        <v>331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2">
      <c r="A39" s="134"/>
      <c r="B39" s="137"/>
      <c r="C39" s="1">
        <v>4.4000000000000003E-3</v>
      </c>
      <c r="D39" s="1" t="s">
        <v>304</v>
      </c>
      <c r="E39" s="1" t="s">
        <v>338</v>
      </c>
      <c r="F39" s="1" t="s">
        <v>331</v>
      </c>
      <c r="G39" s="134"/>
      <c r="H39" s="137"/>
      <c r="I39" s="1">
        <v>5.4000000000000003E-3</v>
      </c>
      <c r="J39" s="1" t="s">
        <v>308</v>
      </c>
      <c r="K39" s="1" t="s">
        <v>337</v>
      </c>
      <c r="L39" s="90" t="s">
        <v>331</v>
      </c>
      <c r="M39" s="134"/>
      <c r="N39" s="137"/>
      <c r="O39" s="1">
        <v>1.5599999999999999E-2</v>
      </c>
      <c r="P39" s="103" t="s">
        <v>291</v>
      </c>
      <c r="Q39" s="1" t="s">
        <v>335</v>
      </c>
      <c r="R39" s="90" t="s">
        <v>331</v>
      </c>
      <c r="S39" s="134"/>
      <c r="T39" s="137"/>
      <c r="U39" s="1">
        <v>1.29E-2</v>
      </c>
      <c r="V39" s="1" t="s">
        <v>300</v>
      </c>
      <c r="W39" s="1" t="s">
        <v>337</v>
      </c>
      <c r="X39" s="90" t="s">
        <v>331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2">
      <c r="A40" s="134"/>
      <c r="B40" s="137"/>
      <c r="C40" s="1">
        <v>5.1999999999999998E-3</v>
      </c>
      <c r="D40" s="1" t="s">
        <v>294</v>
      </c>
      <c r="E40" s="1" t="s">
        <v>338</v>
      </c>
      <c r="F40" s="1" t="s">
        <v>331</v>
      </c>
      <c r="G40" s="134"/>
      <c r="H40" s="137"/>
      <c r="I40" s="1">
        <v>1.06E-2</v>
      </c>
      <c r="J40" s="1" t="s">
        <v>313</v>
      </c>
      <c r="K40" s="1" t="s">
        <v>337</v>
      </c>
      <c r="L40" s="90" t="s">
        <v>331</v>
      </c>
      <c r="M40" s="134"/>
      <c r="N40" s="137"/>
      <c r="O40" s="1">
        <v>7.3000000000000001E-3</v>
      </c>
      <c r="P40" s="1" t="s">
        <v>294</v>
      </c>
      <c r="Q40" s="1" t="s">
        <v>338</v>
      </c>
      <c r="R40" s="90" t="s">
        <v>331</v>
      </c>
      <c r="S40" s="134"/>
      <c r="T40" s="137"/>
      <c r="U40" s="1">
        <v>7.1000000000000004E-3</v>
      </c>
      <c r="V40" s="1" t="s">
        <v>294</v>
      </c>
      <c r="W40" s="1" t="s">
        <v>338</v>
      </c>
      <c r="X40" s="90" t="s">
        <v>331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2">
      <c r="A41" s="135"/>
      <c r="B41" s="138"/>
      <c r="C41" s="91">
        <v>5.5999999999999999E-3</v>
      </c>
      <c r="D41" s="91" t="s">
        <v>301</v>
      </c>
      <c r="E41" s="91" t="s">
        <v>338</v>
      </c>
      <c r="F41" s="91" t="s">
        <v>331</v>
      </c>
      <c r="G41" s="134"/>
      <c r="H41" s="137"/>
      <c r="I41" s="1">
        <v>3.5999999999999999E-3</v>
      </c>
      <c r="J41" s="1" t="s">
        <v>291</v>
      </c>
      <c r="K41" s="1" t="s">
        <v>337</v>
      </c>
      <c r="L41" s="90" t="s">
        <v>331</v>
      </c>
      <c r="M41" s="134"/>
      <c r="N41" s="137"/>
      <c r="O41" s="1">
        <v>5.1000000000000004E-3</v>
      </c>
      <c r="P41" s="1" t="s">
        <v>296</v>
      </c>
      <c r="Q41" s="1" t="s">
        <v>338</v>
      </c>
      <c r="R41" s="90" t="s">
        <v>331</v>
      </c>
      <c r="S41" s="134"/>
      <c r="T41" s="137"/>
      <c r="U41" s="1">
        <v>2.3999999999999998E-3</v>
      </c>
      <c r="V41" s="1" t="s">
        <v>315</v>
      </c>
      <c r="W41" s="1" t="s">
        <v>338</v>
      </c>
      <c r="X41" s="90" t="s">
        <v>331</v>
      </c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2">
      <c r="A42" s="134" t="s">
        <v>342</v>
      </c>
      <c r="B42" s="1">
        <v>6.1999999999999998E-3</v>
      </c>
      <c r="C42" s="1">
        <v>1.43E-2</v>
      </c>
      <c r="D42" s="1" t="s">
        <v>308</v>
      </c>
      <c r="E42" s="1" t="s">
        <v>337</v>
      </c>
      <c r="F42" s="1" t="s">
        <v>331</v>
      </c>
      <c r="G42" s="134"/>
      <c r="H42" s="137"/>
      <c r="I42" s="1">
        <v>1.0800000000000001E-2</v>
      </c>
      <c r="J42" s="1" t="s">
        <v>295</v>
      </c>
      <c r="K42" s="1" t="s">
        <v>338</v>
      </c>
      <c r="L42" s="90" t="s">
        <v>331</v>
      </c>
      <c r="M42" s="134"/>
      <c r="N42" s="137"/>
      <c r="O42" s="1">
        <v>1.8E-3</v>
      </c>
      <c r="P42" s="1" t="s">
        <v>315</v>
      </c>
      <c r="Q42" s="1" t="s">
        <v>338</v>
      </c>
      <c r="R42" s="90" t="s">
        <v>331</v>
      </c>
      <c r="S42" s="134"/>
      <c r="T42" s="137"/>
      <c r="U42" s="1">
        <v>1.6999999999999999E-3</v>
      </c>
      <c r="V42" s="1" t="s">
        <v>291</v>
      </c>
      <c r="W42" s="1" t="s">
        <v>338</v>
      </c>
      <c r="X42" s="90" t="s">
        <v>331</v>
      </c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2">
      <c r="A43" s="134"/>
      <c r="B43" s="1">
        <v>6.1999999999999998E-3</v>
      </c>
      <c r="C43" s="1">
        <v>8.9999999999999993E-3</v>
      </c>
      <c r="D43" s="1" t="s">
        <v>313</v>
      </c>
      <c r="E43" s="1" t="s">
        <v>337</v>
      </c>
      <c r="F43" s="1" t="s">
        <v>331</v>
      </c>
      <c r="G43" s="101" t="s">
        <v>345</v>
      </c>
      <c r="H43" s="93">
        <v>8.3000000000000001E-3</v>
      </c>
      <c r="I43" s="93">
        <v>1.7000000000000001E-2</v>
      </c>
      <c r="J43" s="93" t="s">
        <v>290</v>
      </c>
      <c r="K43" s="93" t="s">
        <v>337</v>
      </c>
      <c r="L43" s="94" t="s">
        <v>336</v>
      </c>
      <c r="M43" s="133" t="s">
        <v>329</v>
      </c>
      <c r="N43" s="136">
        <v>5.8999999999999999E-3</v>
      </c>
      <c r="O43" s="87">
        <v>2.7099999999999999E-2</v>
      </c>
      <c r="P43" s="104" t="s">
        <v>301</v>
      </c>
      <c r="Q43" s="87" t="s">
        <v>330</v>
      </c>
      <c r="R43" s="88" t="s">
        <v>331</v>
      </c>
      <c r="S43" s="134"/>
      <c r="T43" s="137"/>
      <c r="U43" s="1">
        <v>4.7000000000000002E-3</v>
      </c>
      <c r="V43" s="1" t="s">
        <v>311</v>
      </c>
      <c r="W43" s="1" t="s">
        <v>338</v>
      </c>
      <c r="X43" s="90" t="s">
        <v>331</v>
      </c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2">
      <c r="A44" s="134"/>
      <c r="B44" s="1">
        <v>6.1999999999999998E-3</v>
      </c>
      <c r="C44" s="1">
        <v>1.0699999999999999E-2</v>
      </c>
      <c r="D44" s="1" t="s">
        <v>301</v>
      </c>
      <c r="E44" s="1" t="s">
        <v>338</v>
      </c>
      <c r="F44" s="1" t="s">
        <v>331</v>
      </c>
      <c r="G44" s="89" t="s">
        <v>350</v>
      </c>
      <c r="H44" s="1">
        <v>4.1999999999999997E-3</v>
      </c>
      <c r="I44" s="1">
        <v>2.1000000000000001E-2</v>
      </c>
      <c r="J44" s="1" t="s">
        <v>304</v>
      </c>
      <c r="K44" s="1" t="s">
        <v>337</v>
      </c>
      <c r="L44" s="90" t="s">
        <v>331</v>
      </c>
      <c r="M44" s="134"/>
      <c r="N44" s="137"/>
      <c r="O44" s="1">
        <v>1.06E-2</v>
      </c>
      <c r="P44" s="103" t="s">
        <v>313</v>
      </c>
      <c r="Q44" s="1" t="s">
        <v>335</v>
      </c>
      <c r="R44" s="90" t="s">
        <v>331</v>
      </c>
      <c r="S44" s="135"/>
      <c r="T44" s="138"/>
      <c r="U44" s="91">
        <v>4.1000000000000003E-3</v>
      </c>
      <c r="V44" s="91" t="s">
        <v>304</v>
      </c>
      <c r="W44" s="91" t="s">
        <v>338</v>
      </c>
      <c r="X44" s="92" t="s">
        <v>331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2">
      <c r="A45" s="101" t="s">
        <v>345</v>
      </c>
      <c r="B45" s="93">
        <v>5.7000000000000002E-3</v>
      </c>
      <c r="C45" s="93">
        <v>1.11E-2</v>
      </c>
      <c r="D45" s="93" t="s">
        <v>290</v>
      </c>
      <c r="E45" s="93" t="s">
        <v>337</v>
      </c>
      <c r="F45" s="93" t="s">
        <v>336</v>
      </c>
      <c r="G45" s="133" t="s">
        <v>343</v>
      </c>
      <c r="H45" s="136">
        <v>3.8999999999999998E-3</v>
      </c>
      <c r="I45" s="87">
        <v>6.1000000000000004E-3</v>
      </c>
      <c r="J45" s="87" t="s">
        <v>308</v>
      </c>
      <c r="K45" s="87" t="s">
        <v>337</v>
      </c>
      <c r="L45" s="88" t="s">
        <v>331</v>
      </c>
      <c r="M45" s="134"/>
      <c r="N45" s="137"/>
      <c r="O45" s="1">
        <v>8.5000000000000006E-3</v>
      </c>
      <c r="P45" s="1" t="s">
        <v>310</v>
      </c>
      <c r="Q45" s="1" t="s">
        <v>337</v>
      </c>
      <c r="R45" s="90" t="s">
        <v>331</v>
      </c>
      <c r="S45" s="134" t="s">
        <v>343</v>
      </c>
      <c r="T45" s="137">
        <v>4.5999999999999999E-3</v>
      </c>
      <c r="U45" s="1">
        <v>2.1000000000000001E-2</v>
      </c>
      <c r="V45" s="1" t="s">
        <v>295</v>
      </c>
      <c r="W45" s="1" t="s">
        <v>337</v>
      </c>
      <c r="X45" s="90" t="s">
        <v>331</v>
      </c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2">
      <c r="A46" s="89" t="s">
        <v>352</v>
      </c>
      <c r="B46" s="1">
        <v>4.7000000000000002E-3</v>
      </c>
      <c r="C46" s="1">
        <v>4.7000000000000002E-3</v>
      </c>
      <c r="D46" s="1" t="s">
        <v>301</v>
      </c>
      <c r="E46" s="1" t="s">
        <v>338</v>
      </c>
      <c r="F46" s="1" t="s">
        <v>336</v>
      </c>
      <c r="G46" s="134"/>
      <c r="H46" s="137"/>
      <c r="I46" s="1">
        <v>4.7999999999999996E-3</v>
      </c>
      <c r="J46" s="1" t="s">
        <v>300</v>
      </c>
      <c r="K46" s="1" t="s">
        <v>338</v>
      </c>
      <c r="L46" s="90" t="s">
        <v>336</v>
      </c>
      <c r="M46" s="135"/>
      <c r="N46" s="138"/>
      <c r="O46" s="91">
        <v>1.06E-2</v>
      </c>
      <c r="P46" s="91" t="s">
        <v>295</v>
      </c>
      <c r="Q46" s="91" t="s">
        <v>338</v>
      </c>
      <c r="R46" s="92" t="s">
        <v>331</v>
      </c>
      <c r="S46" s="134"/>
      <c r="T46" s="137"/>
      <c r="U46" s="1">
        <v>6.8999999999999999E-3</v>
      </c>
      <c r="V46" s="1" t="s">
        <v>308</v>
      </c>
      <c r="W46" s="1" t="s">
        <v>338</v>
      </c>
      <c r="X46" s="90" t="s">
        <v>331</v>
      </c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2">
      <c r="A47" s="133" t="s">
        <v>339</v>
      </c>
      <c r="B47" s="87">
        <v>4.4000000000000003E-3</v>
      </c>
      <c r="C47" s="87">
        <v>1.01E-2</v>
      </c>
      <c r="D47" s="87" t="s">
        <v>308</v>
      </c>
      <c r="E47" s="87" t="s">
        <v>337</v>
      </c>
      <c r="F47" s="87" t="s">
        <v>336</v>
      </c>
      <c r="G47" s="134"/>
      <c r="H47" s="137"/>
      <c r="I47" s="1">
        <v>7.0000000000000001E-3</v>
      </c>
      <c r="J47" s="1" t="s">
        <v>310</v>
      </c>
      <c r="K47" s="1" t="s">
        <v>338</v>
      </c>
      <c r="L47" s="90" t="s">
        <v>336</v>
      </c>
      <c r="M47" s="89" t="s">
        <v>340</v>
      </c>
      <c r="N47" s="1">
        <v>4.8999999999999998E-3</v>
      </c>
      <c r="O47" s="1">
        <v>4.8999999999999998E-3</v>
      </c>
      <c r="P47" s="1" t="s">
        <v>290</v>
      </c>
      <c r="Q47" s="1" t="s">
        <v>338</v>
      </c>
      <c r="R47" s="90" t="s">
        <v>331</v>
      </c>
      <c r="S47" s="134"/>
      <c r="T47" s="137"/>
      <c r="U47" s="1">
        <v>5.0000000000000001E-3</v>
      </c>
      <c r="V47" s="1" t="s">
        <v>312</v>
      </c>
      <c r="W47" s="1" t="s">
        <v>338</v>
      </c>
      <c r="X47" s="90" t="s">
        <v>336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2">
      <c r="A48" s="134"/>
      <c r="B48" s="1">
        <v>4.4000000000000003E-3</v>
      </c>
      <c r="C48" s="1">
        <v>8.3000000000000001E-3</v>
      </c>
      <c r="D48" s="1" t="s">
        <v>311</v>
      </c>
      <c r="E48" s="1" t="s">
        <v>338</v>
      </c>
      <c r="F48" s="1" t="s">
        <v>336</v>
      </c>
      <c r="G48" s="134"/>
      <c r="H48" s="137"/>
      <c r="I48" s="1">
        <v>5.8999999999999999E-3</v>
      </c>
      <c r="J48" s="1" t="s">
        <v>294</v>
      </c>
      <c r="K48" s="1" t="s">
        <v>338</v>
      </c>
      <c r="L48" s="90" t="s">
        <v>336</v>
      </c>
      <c r="M48" s="133" t="s">
        <v>343</v>
      </c>
      <c r="N48" s="136">
        <v>4.7999999999999996E-3</v>
      </c>
      <c r="O48" s="87">
        <v>1.95E-2</v>
      </c>
      <c r="P48" s="87" t="s">
        <v>290</v>
      </c>
      <c r="Q48" s="87" t="s">
        <v>337</v>
      </c>
      <c r="R48" s="88" t="s">
        <v>336</v>
      </c>
      <c r="S48" s="133" t="s">
        <v>354</v>
      </c>
      <c r="T48" s="136">
        <v>4.4000000000000003E-3</v>
      </c>
      <c r="U48" s="87">
        <v>2.07E-2</v>
      </c>
      <c r="V48" s="87" t="s">
        <v>301</v>
      </c>
      <c r="W48" s="87" t="s">
        <v>335</v>
      </c>
      <c r="X48" s="88" t="s">
        <v>331</v>
      </c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2">
      <c r="A49" s="134"/>
      <c r="B49" s="1">
        <v>4.4000000000000003E-3</v>
      </c>
      <c r="C49" s="1">
        <v>5.5999999999999999E-3</v>
      </c>
      <c r="D49" s="1" t="s">
        <v>291</v>
      </c>
      <c r="E49" s="1" t="s">
        <v>338</v>
      </c>
      <c r="F49" s="1" t="s">
        <v>336</v>
      </c>
      <c r="G49" s="135"/>
      <c r="H49" s="138"/>
      <c r="I49" s="91">
        <v>6.4999999999999997E-3</v>
      </c>
      <c r="J49" s="91" t="s">
        <v>295</v>
      </c>
      <c r="K49" s="91" t="s">
        <v>338</v>
      </c>
      <c r="L49" s="92" t="s">
        <v>331</v>
      </c>
      <c r="M49" s="134"/>
      <c r="N49" s="137"/>
      <c r="O49" s="1">
        <v>6.4000000000000003E-3</v>
      </c>
      <c r="P49" s="1" t="s">
        <v>291</v>
      </c>
      <c r="Q49" s="1" t="s">
        <v>337</v>
      </c>
      <c r="R49" s="90" t="s">
        <v>331</v>
      </c>
      <c r="S49" s="134"/>
      <c r="T49" s="137"/>
      <c r="U49" s="1">
        <v>9.7999999999999997E-3</v>
      </c>
      <c r="V49" s="1" t="s">
        <v>290</v>
      </c>
      <c r="W49" s="1" t="s">
        <v>337</v>
      </c>
      <c r="X49" s="90" t="s">
        <v>331</v>
      </c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2">
      <c r="A50" s="135"/>
      <c r="B50" s="91">
        <v>4.4000000000000003E-3</v>
      </c>
      <c r="C50" s="91">
        <v>4.1999999999999997E-3</v>
      </c>
      <c r="D50" s="91" t="s">
        <v>290</v>
      </c>
      <c r="E50" s="91" t="s">
        <v>338</v>
      </c>
      <c r="F50" s="91" t="s">
        <v>336</v>
      </c>
      <c r="G50" s="89" t="s">
        <v>347</v>
      </c>
      <c r="H50" s="1">
        <v>3.7000000000000002E-3</v>
      </c>
      <c r="I50" s="1">
        <v>8.3000000000000001E-3</v>
      </c>
      <c r="J50" s="1" t="s">
        <v>311</v>
      </c>
      <c r="K50" s="1" t="s">
        <v>338</v>
      </c>
      <c r="L50" s="90" t="s">
        <v>336</v>
      </c>
      <c r="M50" s="134"/>
      <c r="N50" s="137"/>
      <c r="O50" s="1">
        <v>5.5999999999999999E-3</v>
      </c>
      <c r="P50" s="1" t="s">
        <v>308</v>
      </c>
      <c r="Q50" s="1" t="s">
        <v>337</v>
      </c>
      <c r="R50" s="90" t="s">
        <v>331</v>
      </c>
      <c r="S50" s="135"/>
      <c r="T50" s="138"/>
      <c r="U50" s="91">
        <v>7.1999999999999998E-3</v>
      </c>
      <c r="V50" s="91" t="s">
        <v>313</v>
      </c>
      <c r="W50" s="91" t="s">
        <v>338</v>
      </c>
      <c r="X50" s="92" t="s">
        <v>331</v>
      </c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2">
      <c r="A51" s="134" t="s">
        <v>354</v>
      </c>
      <c r="B51" s="1">
        <v>3.5999999999999999E-3</v>
      </c>
      <c r="C51" s="1">
        <v>1.9800000000000002E-2</v>
      </c>
      <c r="D51" s="1" t="s">
        <v>301</v>
      </c>
      <c r="E51" s="1" t="s">
        <v>335</v>
      </c>
      <c r="F51" s="1" t="s">
        <v>331</v>
      </c>
      <c r="G51" s="133" t="s">
        <v>344</v>
      </c>
      <c r="H51" s="136">
        <v>3.5000000000000001E-3</v>
      </c>
      <c r="I51" s="87">
        <v>1.0999999999999999E-2</v>
      </c>
      <c r="J51" s="87" t="s">
        <v>294</v>
      </c>
      <c r="K51" s="87" t="s">
        <v>337</v>
      </c>
      <c r="L51" s="88" t="s">
        <v>331</v>
      </c>
      <c r="M51" s="134"/>
      <c r="N51" s="137"/>
      <c r="O51" s="1">
        <v>6.7999999999999996E-3</v>
      </c>
      <c r="P51" s="1" t="s">
        <v>295</v>
      </c>
      <c r="Q51" s="1" t="s">
        <v>338</v>
      </c>
      <c r="R51" s="90" t="s">
        <v>331</v>
      </c>
      <c r="S51" s="134" t="s">
        <v>329</v>
      </c>
      <c r="T51" s="137">
        <v>4.3E-3</v>
      </c>
      <c r="U51" s="1">
        <v>1.54E-2</v>
      </c>
      <c r="V51" s="1" t="s">
        <v>301</v>
      </c>
      <c r="W51" s="1" t="s">
        <v>337</v>
      </c>
      <c r="X51" s="90" t="s">
        <v>331</v>
      </c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2">
      <c r="A52" s="134"/>
      <c r="B52" s="1">
        <v>3.5999999999999999E-3</v>
      </c>
      <c r="C52" s="1">
        <v>6.8999999999999999E-3</v>
      </c>
      <c r="D52" s="1" t="s">
        <v>313</v>
      </c>
      <c r="E52" s="1" t="s">
        <v>337</v>
      </c>
      <c r="F52" s="1" t="s">
        <v>331</v>
      </c>
      <c r="G52" s="134"/>
      <c r="H52" s="137"/>
      <c r="I52" s="1">
        <v>7.7000000000000002E-3</v>
      </c>
      <c r="J52" s="1" t="s">
        <v>304</v>
      </c>
      <c r="K52" s="1" t="s">
        <v>338</v>
      </c>
      <c r="L52" s="90" t="s">
        <v>331</v>
      </c>
      <c r="M52" s="134"/>
      <c r="N52" s="137"/>
      <c r="O52" s="1">
        <v>4.7000000000000002E-3</v>
      </c>
      <c r="P52" s="1" t="s">
        <v>312</v>
      </c>
      <c r="Q52" s="1" t="s">
        <v>338</v>
      </c>
      <c r="R52" s="90" t="s">
        <v>336</v>
      </c>
      <c r="S52" s="134"/>
      <c r="T52" s="137"/>
      <c r="U52" s="1">
        <v>9.1000000000000004E-3</v>
      </c>
      <c r="V52" s="1" t="s">
        <v>313</v>
      </c>
      <c r="W52" s="1" t="s">
        <v>337</v>
      </c>
      <c r="X52" s="90" t="s">
        <v>331</v>
      </c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2">
      <c r="A53" s="134"/>
      <c r="B53" s="1">
        <v>3.5999999999999999E-3</v>
      </c>
      <c r="C53" s="1">
        <v>2.7000000000000001E-3</v>
      </c>
      <c r="D53" s="1" t="s">
        <v>308</v>
      </c>
      <c r="E53" s="1" t="s">
        <v>338</v>
      </c>
      <c r="F53" s="1" t="s">
        <v>331</v>
      </c>
      <c r="G53" s="134"/>
      <c r="H53" s="137"/>
      <c r="I53" s="1">
        <v>4.5999999999999999E-3</v>
      </c>
      <c r="J53" s="1" t="s">
        <v>312</v>
      </c>
      <c r="K53" s="1" t="s">
        <v>338</v>
      </c>
      <c r="L53" s="90" t="s">
        <v>331</v>
      </c>
      <c r="M53" s="135"/>
      <c r="N53" s="138"/>
      <c r="O53" s="91">
        <v>4.0000000000000001E-3</v>
      </c>
      <c r="P53" s="91" t="s">
        <v>311</v>
      </c>
      <c r="Q53" s="91" t="s">
        <v>338</v>
      </c>
      <c r="R53" s="92" t="s">
        <v>331</v>
      </c>
      <c r="S53" s="134"/>
      <c r="T53" s="137"/>
      <c r="U53" s="1">
        <v>2.8999999999999998E-3</v>
      </c>
      <c r="V53" s="1" t="s">
        <v>310</v>
      </c>
      <c r="W53" s="1" t="s">
        <v>338</v>
      </c>
      <c r="X53" s="90" t="s">
        <v>331</v>
      </c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2">
      <c r="A54" s="133" t="s">
        <v>344</v>
      </c>
      <c r="B54" s="87">
        <v>3.0000000000000001E-3</v>
      </c>
      <c r="C54" s="87">
        <v>5.7000000000000002E-3</v>
      </c>
      <c r="D54" s="87" t="s">
        <v>312</v>
      </c>
      <c r="E54" s="87" t="s">
        <v>338</v>
      </c>
      <c r="F54" s="87" t="s">
        <v>331</v>
      </c>
      <c r="G54" s="134"/>
      <c r="H54" s="137"/>
      <c r="I54" s="1">
        <v>3.8999999999999998E-3</v>
      </c>
      <c r="J54" s="1" t="s">
        <v>310</v>
      </c>
      <c r="K54" s="1" t="s">
        <v>338</v>
      </c>
      <c r="L54" s="90" t="s">
        <v>331</v>
      </c>
      <c r="M54" s="134" t="s">
        <v>354</v>
      </c>
      <c r="N54" s="137">
        <v>4.7000000000000002E-3</v>
      </c>
      <c r="O54" s="1">
        <v>3.1199999999999999E-2</v>
      </c>
      <c r="P54" s="1" t="s">
        <v>301</v>
      </c>
      <c r="Q54" s="1" t="s">
        <v>330</v>
      </c>
      <c r="R54" s="90" t="s">
        <v>331</v>
      </c>
      <c r="S54" s="133" t="s">
        <v>342</v>
      </c>
      <c r="T54" s="136">
        <v>3.8999999999999998E-3</v>
      </c>
      <c r="U54" s="87">
        <v>2.0500000000000001E-2</v>
      </c>
      <c r="V54" s="87" t="s">
        <v>308</v>
      </c>
      <c r="W54" s="87" t="s">
        <v>337</v>
      </c>
      <c r="X54" s="88" t="s">
        <v>331</v>
      </c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2">
      <c r="A55" s="134"/>
      <c r="B55" s="1">
        <v>3.0000000000000001E-3</v>
      </c>
      <c r="C55" s="1">
        <v>5.0000000000000001E-3</v>
      </c>
      <c r="D55" s="1" t="s">
        <v>295</v>
      </c>
      <c r="E55" s="1" t="s">
        <v>338</v>
      </c>
      <c r="F55" s="1" t="s">
        <v>331</v>
      </c>
      <c r="G55" s="135"/>
      <c r="H55" s="138"/>
      <c r="I55" s="91">
        <v>3.3E-3</v>
      </c>
      <c r="J55" s="91" t="s">
        <v>295</v>
      </c>
      <c r="K55" s="91" t="s">
        <v>338</v>
      </c>
      <c r="L55" s="92" t="s">
        <v>331</v>
      </c>
      <c r="M55" s="134"/>
      <c r="N55" s="137"/>
      <c r="O55" s="1">
        <v>7.3000000000000001E-3</v>
      </c>
      <c r="P55" s="1" t="s">
        <v>313</v>
      </c>
      <c r="Q55" s="1" t="s">
        <v>337</v>
      </c>
      <c r="R55" s="90" t="s">
        <v>331</v>
      </c>
      <c r="S55" s="135"/>
      <c r="T55" s="138"/>
      <c r="U55" s="91">
        <v>5.8999999999999999E-3</v>
      </c>
      <c r="V55" s="91" t="s">
        <v>301</v>
      </c>
      <c r="W55" s="91" t="s">
        <v>338</v>
      </c>
      <c r="X55" s="92" t="s">
        <v>331</v>
      </c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2">
      <c r="A56" s="134"/>
      <c r="B56" s="1">
        <v>3.0000000000000001E-3</v>
      </c>
      <c r="C56" s="1">
        <v>3.7000000000000002E-3</v>
      </c>
      <c r="D56" s="1" t="s">
        <v>310</v>
      </c>
      <c r="E56" s="1" t="s">
        <v>338</v>
      </c>
      <c r="F56" s="1" t="s">
        <v>331</v>
      </c>
      <c r="G56" s="89" t="s">
        <v>339</v>
      </c>
      <c r="H56" s="1">
        <v>3.0000000000000001E-3</v>
      </c>
      <c r="I56" s="1">
        <v>8.3999999999999995E-3</v>
      </c>
      <c r="J56" s="1" t="s">
        <v>308</v>
      </c>
      <c r="K56" s="1" t="s">
        <v>338</v>
      </c>
      <c r="L56" s="90" t="s">
        <v>336</v>
      </c>
      <c r="M56" s="134"/>
      <c r="N56" s="137"/>
      <c r="O56" s="1">
        <v>6.8999999999999999E-3</v>
      </c>
      <c r="P56" s="1" t="s">
        <v>290</v>
      </c>
      <c r="Q56" s="1" t="s">
        <v>337</v>
      </c>
      <c r="R56" s="90" t="s">
        <v>331</v>
      </c>
      <c r="S56" s="134" t="s">
        <v>341</v>
      </c>
      <c r="T56" s="137">
        <v>2.8999999999999998E-3</v>
      </c>
      <c r="U56" s="1">
        <v>1.0200000000000001E-2</v>
      </c>
      <c r="V56" s="1" t="s">
        <v>301</v>
      </c>
      <c r="W56" s="1" t="s">
        <v>337</v>
      </c>
      <c r="X56" s="90" t="s">
        <v>336</v>
      </c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2">
      <c r="A57" s="135"/>
      <c r="B57" s="91">
        <v>3.0000000000000001E-3</v>
      </c>
      <c r="C57" s="91">
        <v>3.0999999999999999E-3</v>
      </c>
      <c r="D57" s="91" t="s">
        <v>313</v>
      </c>
      <c r="E57" s="91" t="s">
        <v>338</v>
      </c>
      <c r="F57" s="91" t="s">
        <v>331</v>
      </c>
      <c r="G57" s="133" t="s">
        <v>354</v>
      </c>
      <c r="H57" s="136">
        <v>2.7000000000000001E-3</v>
      </c>
      <c r="I57" s="87">
        <v>1.18E-2</v>
      </c>
      <c r="J57" s="87" t="s">
        <v>301</v>
      </c>
      <c r="K57" s="87" t="s">
        <v>337</v>
      </c>
      <c r="L57" s="88" t="s">
        <v>331</v>
      </c>
      <c r="M57" s="134"/>
      <c r="N57" s="137"/>
      <c r="O57" s="1">
        <v>3.7000000000000002E-3</v>
      </c>
      <c r="P57" s="1" t="s">
        <v>308</v>
      </c>
      <c r="Q57" s="1" t="s">
        <v>338</v>
      </c>
      <c r="R57" s="90" t="s">
        <v>331</v>
      </c>
      <c r="S57" s="134"/>
      <c r="T57" s="137"/>
      <c r="U57" s="1">
        <v>4.3E-3</v>
      </c>
      <c r="V57" s="1" t="s">
        <v>300</v>
      </c>
      <c r="W57" s="1" t="s">
        <v>338</v>
      </c>
      <c r="X57" s="90" t="s">
        <v>336</v>
      </c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2">
      <c r="A58" s="89" t="s">
        <v>348</v>
      </c>
      <c r="B58" s="1">
        <v>2.5999999999999999E-3</v>
      </c>
      <c r="C58" s="1">
        <v>5.0000000000000001E-3</v>
      </c>
      <c r="D58" s="1" t="s">
        <v>300</v>
      </c>
      <c r="E58" s="1" t="s">
        <v>337</v>
      </c>
      <c r="F58" s="1" t="s">
        <v>331</v>
      </c>
      <c r="G58" s="134"/>
      <c r="H58" s="137"/>
      <c r="I58" s="1">
        <v>4.1999999999999997E-3</v>
      </c>
      <c r="J58" s="1" t="s">
        <v>308</v>
      </c>
      <c r="K58" s="1" t="s">
        <v>338</v>
      </c>
      <c r="L58" s="90" t="s">
        <v>331</v>
      </c>
      <c r="M58" s="133" t="s">
        <v>348</v>
      </c>
      <c r="N58" s="136">
        <v>3.5999999999999999E-3</v>
      </c>
      <c r="O58" s="87">
        <v>1.15E-2</v>
      </c>
      <c r="P58" s="87" t="s">
        <v>300</v>
      </c>
      <c r="Q58" s="87" t="s">
        <v>337</v>
      </c>
      <c r="R58" s="88" t="s">
        <v>331</v>
      </c>
      <c r="S58" s="133" t="s">
        <v>348</v>
      </c>
      <c r="T58" s="136">
        <v>2.8999999999999998E-3</v>
      </c>
      <c r="U58" s="87">
        <v>8.3999999999999995E-3</v>
      </c>
      <c r="V58" s="87" t="s">
        <v>308</v>
      </c>
      <c r="W58" s="87" t="s">
        <v>338</v>
      </c>
      <c r="X58" s="88" t="s">
        <v>336</v>
      </c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2">
      <c r="A59" s="133" t="s">
        <v>346</v>
      </c>
      <c r="B59" s="136">
        <v>2.5000000000000001E-3</v>
      </c>
      <c r="C59" s="87">
        <v>2.3E-3</v>
      </c>
      <c r="D59" s="87" t="s">
        <v>310</v>
      </c>
      <c r="E59" s="87" t="s">
        <v>338</v>
      </c>
      <c r="F59" s="87" t="s">
        <v>331</v>
      </c>
      <c r="G59" s="135"/>
      <c r="H59" s="138"/>
      <c r="I59" s="91">
        <v>3.0999999999999999E-3</v>
      </c>
      <c r="J59" s="91" t="s">
        <v>290</v>
      </c>
      <c r="K59" s="91" t="s">
        <v>338</v>
      </c>
      <c r="L59" s="92" t="s">
        <v>331</v>
      </c>
      <c r="M59" s="134"/>
      <c r="N59" s="137"/>
      <c r="O59" s="1">
        <v>7.0000000000000001E-3</v>
      </c>
      <c r="P59" s="1" t="s">
        <v>295</v>
      </c>
      <c r="Q59" s="1" t="s">
        <v>338</v>
      </c>
      <c r="R59" s="90" t="s">
        <v>331</v>
      </c>
      <c r="S59" s="135"/>
      <c r="T59" s="138"/>
      <c r="U59" s="91">
        <v>5.8999999999999999E-3</v>
      </c>
      <c r="V59" s="91" t="s">
        <v>313</v>
      </c>
      <c r="W59" s="91" t="s">
        <v>338</v>
      </c>
      <c r="X59" s="92" t="s">
        <v>336</v>
      </c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">
      <c r="A60" s="134"/>
      <c r="B60" s="137"/>
      <c r="C60" s="1">
        <v>2.5999999999999999E-3</v>
      </c>
      <c r="D60" s="1" t="s">
        <v>311</v>
      </c>
      <c r="E60" s="1" t="s">
        <v>338</v>
      </c>
      <c r="F60" s="1" t="s">
        <v>331</v>
      </c>
      <c r="G60" s="134" t="s">
        <v>341</v>
      </c>
      <c r="H60" s="137">
        <v>2.5000000000000001E-3</v>
      </c>
      <c r="I60" s="1">
        <v>6.7000000000000002E-3</v>
      </c>
      <c r="J60" s="1" t="s">
        <v>290</v>
      </c>
      <c r="K60" s="1" t="s">
        <v>338</v>
      </c>
      <c r="L60" s="90" t="s">
        <v>331</v>
      </c>
      <c r="M60" s="135"/>
      <c r="N60" s="138"/>
      <c r="O60" s="91">
        <v>1.04E-2</v>
      </c>
      <c r="P60" s="91" t="s">
        <v>311</v>
      </c>
      <c r="Q60" s="91" t="s">
        <v>338</v>
      </c>
      <c r="R60" s="92" t="s">
        <v>336</v>
      </c>
      <c r="S60" s="89" t="s">
        <v>347</v>
      </c>
      <c r="T60" s="1">
        <v>2.8E-3</v>
      </c>
      <c r="U60" s="1">
        <v>6.7000000000000002E-3</v>
      </c>
      <c r="V60" s="1" t="s">
        <v>311</v>
      </c>
      <c r="W60" s="1" t="s">
        <v>337</v>
      </c>
      <c r="X60" s="90" t="s">
        <v>336</v>
      </c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7" thickBot="1" x14ac:dyDescent="0.25">
      <c r="A61" s="134"/>
      <c r="B61" s="137"/>
      <c r="C61" s="1">
        <v>4.3E-3</v>
      </c>
      <c r="D61" s="1" t="s">
        <v>290</v>
      </c>
      <c r="E61" s="1" t="s">
        <v>338</v>
      </c>
      <c r="F61" s="1" t="s">
        <v>331</v>
      </c>
      <c r="G61" s="134"/>
      <c r="H61" s="137"/>
      <c r="I61" s="1">
        <v>3.2000000000000002E-3</v>
      </c>
      <c r="J61" s="1" t="s">
        <v>300</v>
      </c>
      <c r="K61" s="1" t="s">
        <v>338</v>
      </c>
      <c r="L61" s="90" t="s">
        <v>336</v>
      </c>
      <c r="M61" s="89" t="s">
        <v>352</v>
      </c>
      <c r="N61" s="1">
        <v>3.3999999999999998E-3</v>
      </c>
      <c r="O61" s="1">
        <v>3.3999999999999998E-3</v>
      </c>
      <c r="P61" s="1" t="s">
        <v>301</v>
      </c>
      <c r="Q61" s="1" t="s">
        <v>338</v>
      </c>
      <c r="R61" s="90" t="s">
        <v>336</v>
      </c>
      <c r="S61" s="97" t="s">
        <v>350</v>
      </c>
      <c r="T61" s="98">
        <v>2E-3</v>
      </c>
      <c r="U61" s="98">
        <v>6.8999999999999999E-3</v>
      </c>
      <c r="V61" s="98" t="s">
        <v>301</v>
      </c>
      <c r="W61" s="98" t="s">
        <v>338</v>
      </c>
      <c r="X61" s="99" t="s">
        <v>336</v>
      </c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2">
      <c r="A62" s="134"/>
      <c r="B62" s="137"/>
      <c r="C62" s="1">
        <v>2.0999999999999999E-3</v>
      </c>
      <c r="D62" s="1" t="s">
        <v>312</v>
      </c>
      <c r="E62" s="1" t="s">
        <v>338</v>
      </c>
      <c r="F62" s="1" t="s">
        <v>331</v>
      </c>
      <c r="G62" s="134"/>
      <c r="H62" s="137"/>
      <c r="I62" s="1">
        <v>4.7999999999999996E-3</v>
      </c>
      <c r="J62" s="1" t="s">
        <v>296</v>
      </c>
      <c r="K62" s="1" t="s">
        <v>338</v>
      </c>
      <c r="L62" s="90" t="s">
        <v>336</v>
      </c>
      <c r="M62" s="133" t="s">
        <v>344</v>
      </c>
      <c r="N62" s="136">
        <v>1.6999999999999999E-3</v>
      </c>
      <c r="O62" s="87">
        <v>4.7999999999999996E-3</v>
      </c>
      <c r="P62" s="87" t="s">
        <v>312</v>
      </c>
      <c r="Q62" s="87" t="s">
        <v>338</v>
      </c>
      <c r="R62" s="88" t="s">
        <v>331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7" thickBot="1" x14ac:dyDescent="0.25">
      <c r="A63" s="135"/>
      <c r="B63" s="138"/>
      <c r="C63" s="91">
        <v>3.0999999999999999E-3</v>
      </c>
      <c r="D63" s="91" t="s">
        <v>294</v>
      </c>
      <c r="E63" s="91" t="s">
        <v>338</v>
      </c>
      <c r="F63" s="91" t="s">
        <v>331</v>
      </c>
      <c r="G63" s="101" t="s">
        <v>348</v>
      </c>
      <c r="H63" s="93">
        <v>2.3E-3</v>
      </c>
      <c r="I63" s="93">
        <v>7.6E-3</v>
      </c>
      <c r="J63" s="93" t="s">
        <v>312</v>
      </c>
      <c r="K63" s="93" t="s">
        <v>338</v>
      </c>
      <c r="L63" s="94" t="s">
        <v>331</v>
      </c>
      <c r="M63" s="142"/>
      <c r="N63" s="143"/>
      <c r="O63" s="95">
        <v>4.1999999999999997E-3</v>
      </c>
      <c r="P63" s="95" t="s">
        <v>313</v>
      </c>
      <c r="Q63" s="95" t="s">
        <v>338</v>
      </c>
      <c r="R63" s="96" t="s">
        <v>331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7" thickBot="1" x14ac:dyDescent="0.25">
      <c r="A64" s="100" t="s">
        <v>349</v>
      </c>
      <c r="B64" s="95">
        <v>1.6999999999999999E-3</v>
      </c>
      <c r="C64" s="95">
        <v>2.8999999999999998E-3</v>
      </c>
      <c r="D64" s="95" t="s">
        <v>310</v>
      </c>
      <c r="E64" s="95" t="s">
        <v>338</v>
      </c>
      <c r="F64" s="95" t="s">
        <v>331</v>
      </c>
      <c r="G64" s="89" t="s">
        <v>349</v>
      </c>
      <c r="H64" s="1">
        <v>2.3E-3</v>
      </c>
      <c r="I64" s="1">
        <v>2.5999999999999999E-3</v>
      </c>
      <c r="J64" s="1" t="s">
        <v>311</v>
      </c>
      <c r="K64" s="1" t="s">
        <v>338</v>
      </c>
      <c r="L64" s="90" t="s">
        <v>331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7" thickBot="1" x14ac:dyDescent="0.25">
      <c r="A65" s="1"/>
      <c r="B65" s="1"/>
      <c r="C65" s="1"/>
      <c r="D65" s="1"/>
      <c r="E65" s="1"/>
      <c r="F65" s="1"/>
      <c r="G65" s="97" t="s">
        <v>346</v>
      </c>
      <c r="H65" s="98">
        <v>2E-3</v>
      </c>
      <c r="I65" s="98">
        <v>4.3E-3</v>
      </c>
      <c r="J65" s="98" t="s">
        <v>310</v>
      </c>
      <c r="K65" s="98" t="s">
        <v>337</v>
      </c>
      <c r="L65" s="99" t="s">
        <v>331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</sheetData>
  <mergeCells count="94">
    <mergeCell ref="A59:A63"/>
    <mergeCell ref="B59:B63"/>
    <mergeCell ref="N62:N63"/>
    <mergeCell ref="G57:G59"/>
    <mergeCell ref="H57:H59"/>
    <mergeCell ref="M58:M60"/>
    <mergeCell ref="N58:N60"/>
    <mergeCell ref="G60:G62"/>
    <mergeCell ref="H60:H62"/>
    <mergeCell ref="M62:M63"/>
    <mergeCell ref="S58:S59"/>
    <mergeCell ref="T58:T59"/>
    <mergeCell ref="M54:M57"/>
    <mergeCell ref="N54:N57"/>
    <mergeCell ref="S54:S55"/>
    <mergeCell ref="T54:T55"/>
    <mergeCell ref="S56:S57"/>
    <mergeCell ref="T56:T57"/>
    <mergeCell ref="S45:S47"/>
    <mergeCell ref="T45:T47"/>
    <mergeCell ref="A47:A50"/>
    <mergeCell ref="M48:M53"/>
    <mergeCell ref="N48:N53"/>
    <mergeCell ref="S48:S50"/>
    <mergeCell ref="T48:T50"/>
    <mergeCell ref="A51:A53"/>
    <mergeCell ref="G51:G55"/>
    <mergeCell ref="H51:H55"/>
    <mergeCell ref="S51:S53"/>
    <mergeCell ref="T51:T53"/>
    <mergeCell ref="A54:A57"/>
    <mergeCell ref="A42:A44"/>
    <mergeCell ref="M43:M46"/>
    <mergeCell ref="N43:N46"/>
    <mergeCell ref="G45:G49"/>
    <mergeCell ref="H45:H49"/>
    <mergeCell ref="H35:H42"/>
    <mergeCell ref="M37:M42"/>
    <mergeCell ref="N37:N42"/>
    <mergeCell ref="S37:S44"/>
    <mergeCell ref="T37:T44"/>
    <mergeCell ref="AF22:AF23"/>
    <mergeCell ref="G24:G34"/>
    <mergeCell ref="H24:H34"/>
    <mergeCell ref="A8:A18"/>
    <mergeCell ref="B8:B18"/>
    <mergeCell ref="G8:G17"/>
    <mergeCell ref="H8:H17"/>
    <mergeCell ref="AE7:AE10"/>
    <mergeCell ref="AE17:AE18"/>
    <mergeCell ref="Y16:Y17"/>
    <mergeCell ref="Z16:Z17"/>
    <mergeCell ref="AF7:AF10"/>
    <mergeCell ref="A27:A31"/>
    <mergeCell ref="B27:B31"/>
    <mergeCell ref="M28:M36"/>
    <mergeCell ref="N28:N36"/>
    <mergeCell ref="A32:A41"/>
    <mergeCell ref="B32:B41"/>
    <mergeCell ref="G35:G42"/>
    <mergeCell ref="A19:A26"/>
    <mergeCell ref="B19:B26"/>
    <mergeCell ref="G19:G23"/>
    <mergeCell ref="H19:H23"/>
    <mergeCell ref="AE22:AE23"/>
    <mergeCell ref="Z7:Z10"/>
    <mergeCell ref="Y11:Y13"/>
    <mergeCell ref="Z11:Z13"/>
    <mergeCell ref="AF17:AF18"/>
    <mergeCell ref="S8:S16"/>
    <mergeCell ref="T8:T16"/>
    <mergeCell ref="M7:M16"/>
    <mergeCell ref="N7:N16"/>
    <mergeCell ref="Y7:Y10"/>
    <mergeCell ref="M17:M27"/>
    <mergeCell ref="N17:N27"/>
    <mergeCell ref="S17:S25"/>
    <mergeCell ref="T17:T25"/>
    <mergeCell ref="S26:S34"/>
    <mergeCell ref="T26:T34"/>
    <mergeCell ref="AE13:AE16"/>
    <mergeCell ref="AF13:AF16"/>
    <mergeCell ref="Y14:Y15"/>
    <mergeCell ref="Z14:Z15"/>
    <mergeCell ref="A3:AJ3"/>
    <mergeCell ref="A4:L4"/>
    <mergeCell ref="M4:X4"/>
    <mergeCell ref="Y4:AJ4"/>
    <mergeCell ref="A5:F5"/>
    <mergeCell ref="G5:L5"/>
    <mergeCell ref="M5:R5"/>
    <mergeCell ref="S5:X5"/>
    <mergeCell ref="Y5:AD5"/>
    <mergeCell ref="AE5:AJ5"/>
  </mergeCells>
  <conditionalFormatting sqref="B1:XFD1 A2:XFD1048576">
    <cfRule type="containsText" dxfId="11" priority="1" operator="containsText" text="higher">
      <formula>NOT(ISERROR(SEARCH("higher",A1)))</formula>
    </cfRule>
    <cfRule type="containsText" dxfId="10" priority="2" operator="containsText" text="lower">
      <formula>NOT(ISERROR(SEARCH("lower",A1)))</formula>
    </cfRule>
    <cfRule type="containsText" dxfId="9" priority="3" stopIfTrue="1" operator="containsText" text="P&lt;0.0001">
      <formula>NOT(ISERROR(SEARCH("P&lt;0.0001",A1)))</formula>
    </cfRule>
    <cfRule type="containsText" dxfId="8" priority="4" operator="containsText" text="P&lt;0.001">
      <formula>NOT(ISERROR(SEARCH("P&lt;0.001",A1)))</formula>
    </cfRule>
    <cfRule type="containsText" dxfId="7" priority="5" operator="containsText" text="P&lt;0.01">
      <formula>NOT(ISERROR(SEARCH("P&lt;0.01",A1)))</formula>
    </cfRule>
    <cfRule type="containsText" dxfId="6" priority="6" operator="containsText" text="P&lt;0.05">
      <formula>NOT(ISERROR(SEARCH("P&lt;0.05",A1)))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3FC3A-1EF3-514B-A507-1A04B6CFC26B}">
  <dimension ref="A1:X51"/>
  <sheetViews>
    <sheetView workbookViewId="0">
      <selection activeCell="I62" sqref="I62"/>
    </sheetView>
  </sheetViews>
  <sheetFormatPr baseColWidth="10" defaultColWidth="10.83203125" defaultRowHeight="16" x14ac:dyDescent="0.2"/>
  <cols>
    <col min="1" max="1" width="24" style="1" customWidth="1"/>
    <col min="2" max="2" width="8.1640625" style="1" bestFit="1" customWidth="1"/>
    <col min="3" max="3" width="9.5" style="1" bestFit="1" customWidth="1"/>
    <col min="4" max="4" width="16.6640625" style="1" bestFit="1" customWidth="1"/>
    <col min="5" max="5" width="12.6640625" style="1" bestFit="1" customWidth="1"/>
    <col min="6" max="6" width="9.5" style="1" bestFit="1" customWidth="1"/>
    <col min="7" max="7" width="24.83203125" style="1" bestFit="1" customWidth="1"/>
    <col min="8" max="8" width="8.1640625" style="1" bestFit="1" customWidth="1"/>
    <col min="9" max="9" width="9.5" style="1" bestFit="1" customWidth="1"/>
    <col min="10" max="10" width="17.6640625" style="1" bestFit="1" customWidth="1"/>
    <col min="11" max="11" width="10.6640625" style="1" bestFit="1" customWidth="1"/>
    <col min="12" max="12" width="9.5" style="1" bestFit="1" customWidth="1"/>
    <col min="13" max="13" width="14" style="1" bestFit="1" customWidth="1"/>
    <col min="14" max="14" width="8.1640625" style="1" bestFit="1" customWidth="1"/>
    <col min="15" max="15" width="9.5" style="1" bestFit="1" customWidth="1"/>
    <col min="16" max="16" width="17.6640625" style="1" bestFit="1" customWidth="1"/>
    <col min="17" max="17" width="8.6640625" style="1" bestFit="1" customWidth="1"/>
    <col min="18" max="18" width="9.5" style="1" bestFit="1" customWidth="1"/>
    <col min="19" max="19" width="24.83203125" style="1" bestFit="1" customWidth="1"/>
    <col min="20" max="20" width="8.1640625" style="1" bestFit="1" customWidth="1"/>
    <col min="21" max="21" width="9.5" style="1" bestFit="1" customWidth="1"/>
    <col min="22" max="22" width="17.6640625" style="1" bestFit="1" customWidth="1"/>
    <col min="23" max="23" width="8.6640625" style="1" bestFit="1" customWidth="1"/>
    <col min="24" max="24" width="9.5" style="1" bestFit="1" customWidth="1"/>
    <col min="25" max="16384" width="10.83203125" style="1"/>
  </cols>
  <sheetData>
    <row r="1" spans="1:24" s="102" customFormat="1" ht="17" thickBot="1" x14ac:dyDescent="0.25">
      <c r="A1" s="139" t="s">
        <v>117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1"/>
    </row>
    <row r="2" spans="1:24" s="102" customFormat="1" ht="17" thickBot="1" x14ac:dyDescent="0.25">
      <c r="A2" s="139" t="s">
        <v>355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1"/>
      <c r="M2" s="139" t="s">
        <v>356</v>
      </c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1"/>
    </row>
    <row r="3" spans="1:24" s="102" customFormat="1" ht="17" thickBot="1" x14ac:dyDescent="0.25">
      <c r="A3" s="139" t="s">
        <v>321</v>
      </c>
      <c r="B3" s="140"/>
      <c r="C3" s="140"/>
      <c r="D3" s="140"/>
      <c r="E3" s="140"/>
      <c r="F3" s="141"/>
      <c r="G3" s="139" t="s">
        <v>322</v>
      </c>
      <c r="H3" s="140"/>
      <c r="I3" s="140"/>
      <c r="J3" s="140"/>
      <c r="K3" s="140"/>
      <c r="L3" s="140"/>
      <c r="M3" s="139" t="s">
        <v>321</v>
      </c>
      <c r="N3" s="140"/>
      <c r="O3" s="140"/>
      <c r="P3" s="140"/>
      <c r="Q3" s="140"/>
      <c r="R3" s="140"/>
      <c r="S3" s="139" t="s">
        <v>322</v>
      </c>
      <c r="T3" s="140"/>
      <c r="U3" s="140"/>
      <c r="V3" s="140"/>
      <c r="W3" s="140"/>
      <c r="X3" s="141"/>
    </row>
    <row r="4" spans="1:24" s="84" customFormat="1" ht="34" x14ac:dyDescent="0.2">
      <c r="A4" s="83" t="s">
        <v>323</v>
      </c>
      <c r="B4" s="84" t="s">
        <v>324</v>
      </c>
      <c r="C4" s="84" t="s">
        <v>287</v>
      </c>
      <c r="D4" s="84" t="s">
        <v>325</v>
      </c>
      <c r="E4" s="84" t="s">
        <v>326</v>
      </c>
      <c r="F4" s="85" t="s">
        <v>357</v>
      </c>
      <c r="G4" s="83" t="s">
        <v>323</v>
      </c>
      <c r="H4" s="84" t="s">
        <v>324</v>
      </c>
      <c r="I4" s="84" t="s">
        <v>287</v>
      </c>
      <c r="J4" s="84" t="s">
        <v>325</v>
      </c>
      <c r="K4" s="84" t="s">
        <v>326</v>
      </c>
      <c r="L4" s="84" t="s">
        <v>357</v>
      </c>
      <c r="M4" s="83" t="s">
        <v>323</v>
      </c>
      <c r="N4" s="84" t="s">
        <v>324</v>
      </c>
      <c r="O4" s="84" t="s">
        <v>287</v>
      </c>
      <c r="P4" s="84" t="s">
        <v>325</v>
      </c>
      <c r="Q4" s="84" t="s">
        <v>326</v>
      </c>
      <c r="R4" s="84" t="s">
        <v>357</v>
      </c>
      <c r="S4" s="83" t="s">
        <v>323</v>
      </c>
      <c r="T4" s="84" t="s">
        <v>324</v>
      </c>
      <c r="U4" s="84" t="s">
        <v>287</v>
      </c>
      <c r="V4" s="84" t="s">
        <v>325</v>
      </c>
      <c r="W4" s="84" t="s">
        <v>326</v>
      </c>
      <c r="X4" s="85" t="s">
        <v>357</v>
      </c>
    </row>
    <row r="5" spans="1:24" x14ac:dyDescent="0.2">
      <c r="A5" s="133" t="s">
        <v>343</v>
      </c>
      <c r="B5" s="136">
        <v>7.4999999999999997E-3</v>
      </c>
      <c r="C5" s="87">
        <v>4.1599999999999998E-2</v>
      </c>
      <c r="D5" s="87" t="s">
        <v>303</v>
      </c>
      <c r="E5" s="87" t="s">
        <v>330</v>
      </c>
      <c r="F5" s="88" t="s">
        <v>336</v>
      </c>
      <c r="G5" s="133" t="s">
        <v>342</v>
      </c>
      <c r="H5" s="136">
        <v>6.6E-3</v>
      </c>
      <c r="I5" s="87">
        <v>1.0999999999999999E-2</v>
      </c>
      <c r="J5" s="87" t="s">
        <v>302</v>
      </c>
      <c r="K5" s="87" t="s">
        <v>338</v>
      </c>
      <c r="L5" s="87" t="s">
        <v>336</v>
      </c>
      <c r="M5" s="133" t="s">
        <v>334</v>
      </c>
      <c r="N5" s="136">
        <v>8.0000000000000002E-3</v>
      </c>
      <c r="O5" s="87">
        <v>1.3299999999999999E-2</v>
      </c>
      <c r="P5" s="87" t="s">
        <v>319</v>
      </c>
      <c r="Q5" s="87" t="s">
        <v>338</v>
      </c>
      <c r="R5" s="87" t="s">
        <v>336</v>
      </c>
      <c r="S5" s="133" t="s">
        <v>348</v>
      </c>
      <c r="T5" s="136">
        <v>5.8999999999999999E-3</v>
      </c>
      <c r="U5" s="87">
        <v>1.04E-2</v>
      </c>
      <c r="V5" s="87" t="s">
        <v>289</v>
      </c>
      <c r="W5" s="87" t="s">
        <v>338</v>
      </c>
      <c r="X5" s="88" t="s">
        <v>331</v>
      </c>
    </row>
    <row r="6" spans="1:24" x14ac:dyDescent="0.2">
      <c r="A6" s="134"/>
      <c r="B6" s="137"/>
      <c r="C6" s="1">
        <v>1.9699999999999999E-2</v>
      </c>
      <c r="D6" s="1" t="s">
        <v>299</v>
      </c>
      <c r="E6" s="1" t="s">
        <v>337</v>
      </c>
      <c r="F6" s="90" t="s">
        <v>336</v>
      </c>
      <c r="G6" s="134"/>
      <c r="H6" s="137"/>
      <c r="I6" s="1">
        <v>1.6199999999999999E-2</v>
      </c>
      <c r="J6" s="1" t="s">
        <v>303</v>
      </c>
      <c r="K6" s="1" t="s">
        <v>338</v>
      </c>
      <c r="L6" s="1" t="s">
        <v>336</v>
      </c>
      <c r="M6" s="134"/>
      <c r="N6" s="137"/>
      <c r="O6" s="1">
        <v>1.77E-2</v>
      </c>
      <c r="P6" s="1" t="s">
        <v>309</v>
      </c>
      <c r="Q6" s="1" t="s">
        <v>338</v>
      </c>
      <c r="R6" s="1" t="s">
        <v>336</v>
      </c>
      <c r="S6" s="134"/>
      <c r="T6" s="137"/>
      <c r="U6" s="1">
        <v>1.9099999999999999E-2</v>
      </c>
      <c r="V6" s="1" t="s">
        <v>317</v>
      </c>
      <c r="W6" s="1" t="s">
        <v>338</v>
      </c>
      <c r="X6" s="90" t="s">
        <v>331</v>
      </c>
    </row>
    <row r="7" spans="1:24" x14ac:dyDescent="0.2">
      <c r="A7" s="134"/>
      <c r="B7" s="137"/>
      <c r="C7" s="1">
        <v>8.3000000000000001E-3</v>
      </c>
      <c r="D7" s="1" t="s">
        <v>306</v>
      </c>
      <c r="E7" s="1" t="s">
        <v>337</v>
      </c>
      <c r="F7" s="90" t="s">
        <v>336</v>
      </c>
      <c r="G7" s="135"/>
      <c r="H7" s="138"/>
      <c r="I7" s="91">
        <v>6.7000000000000002E-3</v>
      </c>
      <c r="J7" s="91" t="s">
        <v>306</v>
      </c>
      <c r="K7" s="91" t="s">
        <v>338</v>
      </c>
      <c r="L7" s="91" t="s">
        <v>336</v>
      </c>
      <c r="M7" s="134"/>
      <c r="N7" s="137"/>
      <c r="O7" s="1">
        <v>1.17E-2</v>
      </c>
      <c r="P7" s="1" t="s">
        <v>289</v>
      </c>
      <c r="Q7" s="1" t="s">
        <v>338</v>
      </c>
      <c r="R7" s="1" t="s">
        <v>336</v>
      </c>
      <c r="S7" s="134"/>
      <c r="T7" s="137"/>
      <c r="U7" s="1">
        <v>8.8999999999999999E-3</v>
      </c>
      <c r="V7" s="1" t="s">
        <v>318</v>
      </c>
      <c r="W7" s="1" t="s">
        <v>338</v>
      </c>
      <c r="X7" s="90" t="s">
        <v>331</v>
      </c>
    </row>
    <row r="8" spans="1:24" x14ac:dyDescent="0.2">
      <c r="A8" s="134"/>
      <c r="B8" s="137"/>
      <c r="C8" s="1">
        <v>1.3100000000000001E-2</v>
      </c>
      <c r="D8" s="1" t="s">
        <v>288</v>
      </c>
      <c r="E8" s="1" t="s">
        <v>337</v>
      </c>
      <c r="F8" s="90" t="s">
        <v>331</v>
      </c>
      <c r="G8" s="134" t="s">
        <v>332</v>
      </c>
      <c r="H8" s="137">
        <v>5.1999999999999998E-3</v>
      </c>
      <c r="I8" s="1">
        <v>1.7299999999999999E-2</v>
      </c>
      <c r="J8" s="1" t="s">
        <v>297</v>
      </c>
      <c r="K8" s="1" t="s">
        <v>337</v>
      </c>
      <c r="L8" s="1" t="s">
        <v>336</v>
      </c>
      <c r="M8" s="134"/>
      <c r="N8" s="137"/>
      <c r="O8" s="1">
        <v>0.02</v>
      </c>
      <c r="P8" s="1" t="s">
        <v>288</v>
      </c>
      <c r="Q8" s="1" t="s">
        <v>338</v>
      </c>
      <c r="R8" s="1" t="s">
        <v>336</v>
      </c>
      <c r="S8" s="134"/>
      <c r="T8" s="137"/>
      <c r="U8" s="1">
        <v>8.5000000000000006E-3</v>
      </c>
      <c r="V8" s="1" t="s">
        <v>314</v>
      </c>
      <c r="W8" s="1" t="s">
        <v>338</v>
      </c>
      <c r="X8" s="90" t="s">
        <v>331</v>
      </c>
    </row>
    <row r="9" spans="1:24" x14ac:dyDescent="0.2">
      <c r="A9" s="134"/>
      <c r="B9" s="137"/>
      <c r="C9" s="1">
        <v>1.29E-2</v>
      </c>
      <c r="D9" s="1" t="s">
        <v>298</v>
      </c>
      <c r="E9" s="1" t="s">
        <v>338</v>
      </c>
      <c r="F9" s="90" t="s">
        <v>336</v>
      </c>
      <c r="G9" s="134"/>
      <c r="H9" s="137"/>
      <c r="I9" s="1">
        <v>1.4500000000000001E-2</v>
      </c>
      <c r="J9" s="1" t="s">
        <v>288</v>
      </c>
      <c r="K9" s="1" t="s">
        <v>337</v>
      </c>
      <c r="L9" s="1" t="s">
        <v>336</v>
      </c>
      <c r="M9" s="134"/>
      <c r="N9" s="137"/>
      <c r="O9" s="1">
        <v>9.7999999999999997E-3</v>
      </c>
      <c r="P9" s="1" t="s">
        <v>298</v>
      </c>
      <c r="Q9" s="1" t="s">
        <v>338</v>
      </c>
      <c r="R9" s="1" t="s">
        <v>336</v>
      </c>
      <c r="S9" s="134"/>
      <c r="T9" s="137"/>
      <c r="U9" s="1">
        <v>1.18E-2</v>
      </c>
      <c r="V9" s="1" t="s">
        <v>319</v>
      </c>
      <c r="W9" s="1" t="s">
        <v>338</v>
      </c>
      <c r="X9" s="90" t="s">
        <v>331</v>
      </c>
    </row>
    <row r="10" spans="1:24" x14ac:dyDescent="0.2">
      <c r="A10" s="135"/>
      <c r="B10" s="138"/>
      <c r="C10" s="91">
        <v>6.1999999999999998E-3</v>
      </c>
      <c r="D10" s="91" t="s">
        <v>307</v>
      </c>
      <c r="E10" s="91" t="s">
        <v>338</v>
      </c>
      <c r="F10" s="92" t="s">
        <v>336</v>
      </c>
      <c r="G10" s="134"/>
      <c r="H10" s="137"/>
      <c r="I10" s="1">
        <v>1.0699999999999999E-2</v>
      </c>
      <c r="J10" s="1" t="s">
        <v>316</v>
      </c>
      <c r="K10" s="1" t="s">
        <v>338</v>
      </c>
      <c r="L10" s="1" t="s">
        <v>336</v>
      </c>
      <c r="M10" s="134"/>
      <c r="N10" s="137"/>
      <c r="O10" s="1">
        <v>9.4000000000000004E-3</v>
      </c>
      <c r="P10" s="1" t="s">
        <v>307</v>
      </c>
      <c r="Q10" s="1" t="s">
        <v>338</v>
      </c>
      <c r="R10" s="1" t="s">
        <v>336</v>
      </c>
      <c r="S10" s="135"/>
      <c r="T10" s="138"/>
      <c r="U10" s="91">
        <v>7.9000000000000008E-3</v>
      </c>
      <c r="V10" s="91" t="s">
        <v>293</v>
      </c>
      <c r="W10" s="91" t="s">
        <v>338</v>
      </c>
      <c r="X10" s="92" t="s">
        <v>331</v>
      </c>
    </row>
    <row r="11" spans="1:24" x14ac:dyDescent="0.2">
      <c r="A11" s="134" t="s">
        <v>332</v>
      </c>
      <c r="B11" s="137">
        <v>6.8999999999999999E-3</v>
      </c>
      <c r="C11" s="1">
        <v>1.12E-2</v>
      </c>
      <c r="D11" s="1" t="s">
        <v>297</v>
      </c>
      <c r="E11" s="1" t="s">
        <v>337</v>
      </c>
      <c r="F11" s="90" t="s">
        <v>336</v>
      </c>
      <c r="G11" s="134"/>
      <c r="H11" s="137"/>
      <c r="I11" s="1">
        <v>4.7999999999999996E-3</v>
      </c>
      <c r="J11" s="1" t="s">
        <v>305</v>
      </c>
      <c r="K11" s="1" t="s">
        <v>338</v>
      </c>
      <c r="L11" s="1" t="s">
        <v>336</v>
      </c>
      <c r="M11" s="135"/>
      <c r="N11" s="138"/>
      <c r="O11" s="91">
        <v>1.04E-2</v>
      </c>
      <c r="P11" s="91" t="s">
        <v>317</v>
      </c>
      <c r="Q11" s="91" t="s">
        <v>338</v>
      </c>
      <c r="R11" s="91" t="s">
        <v>336</v>
      </c>
      <c r="S11" s="89" t="s">
        <v>332</v>
      </c>
      <c r="T11" s="1">
        <v>5.7999999999999996E-3</v>
      </c>
      <c r="U11" s="1">
        <v>1.0800000000000001E-2</v>
      </c>
      <c r="V11" s="1" t="s">
        <v>319</v>
      </c>
      <c r="W11" s="1" t="s">
        <v>338</v>
      </c>
      <c r="X11" s="90" t="s">
        <v>331</v>
      </c>
    </row>
    <row r="12" spans="1:24" x14ac:dyDescent="0.2">
      <c r="A12" s="134"/>
      <c r="B12" s="137"/>
      <c r="C12" s="1">
        <v>1.09E-2</v>
      </c>
      <c r="D12" s="1" t="s">
        <v>298</v>
      </c>
      <c r="E12" s="1" t="s">
        <v>337</v>
      </c>
      <c r="F12" s="90" t="s">
        <v>336</v>
      </c>
      <c r="G12" s="101" t="s">
        <v>343</v>
      </c>
      <c r="H12" s="93">
        <v>4.3E-3</v>
      </c>
      <c r="I12" s="93">
        <v>9.5999999999999992E-3</v>
      </c>
      <c r="J12" s="93" t="s">
        <v>298</v>
      </c>
      <c r="K12" s="93" t="s">
        <v>338</v>
      </c>
      <c r="L12" s="93" t="s">
        <v>336</v>
      </c>
      <c r="M12" s="134" t="s">
        <v>332</v>
      </c>
      <c r="N12" s="137">
        <v>5.7000000000000002E-3</v>
      </c>
      <c r="O12" s="1">
        <v>1.8599999999999998E-2</v>
      </c>
      <c r="P12" s="1" t="s">
        <v>299</v>
      </c>
      <c r="Q12" s="1" t="s">
        <v>337</v>
      </c>
      <c r="R12" s="1" t="s">
        <v>331</v>
      </c>
      <c r="S12" s="101" t="s">
        <v>350</v>
      </c>
      <c r="T12" s="93">
        <v>5.0000000000000001E-3</v>
      </c>
      <c r="U12" s="93">
        <v>9.7999999999999997E-3</v>
      </c>
      <c r="V12" s="93" t="s">
        <v>288</v>
      </c>
      <c r="W12" s="93" t="s">
        <v>338</v>
      </c>
      <c r="X12" s="94" t="s">
        <v>331</v>
      </c>
    </row>
    <row r="13" spans="1:24" x14ac:dyDescent="0.2">
      <c r="A13" s="134"/>
      <c r="B13" s="137"/>
      <c r="C13" s="1">
        <v>1.83E-2</v>
      </c>
      <c r="D13" s="1" t="s">
        <v>318</v>
      </c>
      <c r="E13" s="1" t="s">
        <v>338</v>
      </c>
      <c r="F13" s="90" t="s">
        <v>336</v>
      </c>
      <c r="G13" s="134" t="s">
        <v>329</v>
      </c>
      <c r="H13" s="137">
        <v>4.1000000000000003E-3</v>
      </c>
      <c r="I13" s="1">
        <v>1.3100000000000001E-2</v>
      </c>
      <c r="J13" s="1" t="s">
        <v>306</v>
      </c>
      <c r="K13" s="1" t="s">
        <v>338</v>
      </c>
      <c r="L13" s="1" t="s">
        <v>331</v>
      </c>
      <c r="M13" s="134"/>
      <c r="N13" s="137"/>
      <c r="O13" s="1">
        <v>1.37E-2</v>
      </c>
      <c r="P13" s="1" t="s">
        <v>303</v>
      </c>
      <c r="Q13" s="1" t="s">
        <v>338</v>
      </c>
      <c r="R13" s="1" t="s">
        <v>331</v>
      </c>
      <c r="S13" s="134" t="s">
        <v>344</v>
      </c>
      <c r="T13" s="137">
        <v>4.8999999999999998E-3</v>
      </c>
      <c r="U13" s="1">
        <v>1.4E-2</v>
      </c>
      <c r="V13" s="1" t="s">
        <v>318</v>
      </c>
      <c r="W13" s="1" t="s">
        <v>338</v>
      </c>
      <c r="X13" s="90" t="s">
        <v>331</v>
      </c>
    </row>
    <row r="14" spans="1:24" x14ac:dyDescent="0.2">
      <c r="A14" s="134"/>
      <c r="B14" s="137"/>
      <c r="C14" s="1">
        <v>9.7999999999999997E-3</v>
      </c>
      <c r="D14" s="1" t="s">
        <v>320</v>
      </c>
      <c r="E14" s="1" t="s">
        <v>338</v>
      </c>
      <c r="F14" s="90" t="s">
        <v>336</v>
      </c>
      <c r="G14" s="134"/>
      <c r="H14" s="137"/>
      <c r="I14" s="1">
        <v>1.1900000000000001E-2</v>
      </c>
      <c r="J14" s="1" t="s">
        <v>319</v>
      </c>
      <c r="K14" s="1" t="s">
        <v>338</v>
      </c>
      <c r="L14" s="1" t="s">
        <v>336</v>
      </c>
      <c r="M14" s="133" t="s">
        <v>342</v>
      </c>
      <c r="N14" s="136">
        <v>5.4000000000000003E-3</v>
      </c>
      <c r="O14" s="87">
        <v>2.4500000000000001E-2</v>
      </c>
      <c r="P14" s="87" t="s">
        <v>314</v>
      </c>
      <c r="Q14" s="87" t="s">
        <v>337</v>
      </c>
      <c r="R14" s="87" t="s">
        <v>336</v>
      </c>
      <c r="S14" s="134"/>
      <c r="T14" s="137"/>
      <c r="U14" s="1">
        <v>6.4999999999999997E-3</v>
      </c>
      <c r="V14" s="1" t="s">
        <v>293</v>
      </c>
      <c r="W14" s="1" t="s">
        <v>338</v>
      </c>
      <c r="X14" s="90" t="s">
        <v>331</v>
      </c>
    </row>
    <row r="15" spans="1:24" x14ac:dyDescent="0.2">
      <c r="A15" s="134"/>
      <c r="B15" s="137"/>
      <c r="C15" s="1">
        <v>8.6E-3</v>
      </c>
      <c r="D15" s="1" t="s">
        <v>289</v>
      </c>
      <c r="E15" s="1" t="s">
        <v>338</v>
      </c>
      <c r="F15" s="90" t="s">
        <v>336</v>
      </c>
      <c r="G15" s="101" t="s">
        <v>346</v>
      </c>
      <c r="H15" s="93">
        <v>3.8999999999999998E-3</v>
      </c>
      <c r="I15" s="93">
        <v>4.5999999999999999E-3</v>
      </c>
      <c r="J15" s="93" t="s">
        <v>320</v>
      </c>
      <c r="K15" s="93" t="s">
        <v>338</v>
      </c>
      <c r="L15" s="93" t="s">
        <v>336</v>
      </c>
      <c r="M15" s="135"/>
      <c r="N15" s="138"/>
      <c r="O15" s="91">
        <v>7.4000000000000003E-3</v>
      </c>
      <c r="P15" s="91" t="s">
        <v>320</v>
      </c>
      <c r="Q15" s="91" t="s">
        <v>338</v>
      </c>
      <c r="R15" s="91" t="s">
        <v>336</v>
      </c>
      <c r="S15" s="134"/>
      <c r="T15" s="137"/>
      <c r="U15" s="1">
        <v>4.3E-3</v>
      </c>
      <c r="V15" s="1" t="s">
        <v>297</v>
      </c>
      <c r="W15" s="1" t="s">
        <v>338</v>
      </c>
      <c r="X15" s="90" t="s">
        <v>331</v>
      </c>
    </row>
    <row r="16" spans="1:24" ht="17" thickBot="1" x14ac:dyDescent="0.25">
      <c r="A16" s="134"/>
      <c r="B16" s="137"/>
      <c r="C16" s="1">
        <v>8.3000000000000001E-3</v>
      </c>
      <c r="D16" s="1" t="s">
        <v>305</v>
      </c>
      <c r="E16" s="1" t="s">
        <v>338</v>
      </c>
      <c r="F16" s="90" t="s">
        <v>336</v>
      </c>
      <c r="G16" s="100" t="s">
        <v>341</v>
      </c>
      <c r="H16" s="95">
        <v>3.7000000000000002E-3</v>
      </c>
      <c r="I16" s="95">
        <v>1.47E-2</v>
      </c>
      <c r="J16" s="95" t="s">
        <v>306</v>
      </c>
      <c r="K16" s="95" t="s">
        <v>338</v>
      </c>
      <c r="L16" s="95" t="s">
        <v>331</v>
      </c>
      <c r="M16" s="89" t="s">
        <v>343</v>
      </c>
      <c r="N16" s="1">
        <v>4.4000000000000003E-3</v>
      </c>
      <c r="O16" s="1">
        <v>8.5000000000000006E-3</v>
      </c>
      <c r="P16" s="1" t="s">
        <v>297</v>
      </c>
      <c r="Q16" s="1" t="s">
        <v>338</v>
      </c>
      <c r="R16" s="1" t="s">
        <v>336</v>
      </c>
      <c r="S16" s="101" t="s">
        <v>333</v>
      </c>
      <c r="T16" s="93">
        <v>4.4999999999999997E-3</v>
      </c>
      <c r="U16" s="93">
        <v>1.26E-2</v>
      </c>
      <c r="V16" s="93" t="s">
        <v>307</v>
      </c>
      <c r="W16" s="93" t="s">
        <v>338</v>
      </c>
      <c r="X16" s="94" t="s">
        <v>331</v>
      </c>
    </row>
    <row r="17" spans="1:24" x14ac:dyDescent="0.2">
      <c r="A17" s="134"/>
      <c r="B17" s="137"/>
      <c r="C17" s="1">
        <v>5.5999999999999999E-3</v>
      </c>
      <c r="D17" s="1" t="s">
        <v>317</v>
      </c>
      <c r="E17" s="1" t="s">
        <v>338</v>
      </c>
      <c r="F17" s="90" t="s">
        <v>336</v>
      </c>
      <c r="M17" s="101" t="s">
        <v>339</v>
      </c>
      <c r="N17" s="93">
        <v>3.3999999999999998E-3</v>
      </c>
      <c r="O17" s="93">
        <v>4.1000000000000003E-3</v>
      </c>
      <c r="P17" s="93" t="s">
        <v>320</v>
      </c>
      <c r="Q17" s="93" t="s">
        <v>338</v>
      </c>
      <c r="R17" s="93" t="s">
        <v>331</v>
      </c>
      <c r="S17" s="134" t="s">
        <v>329</v>
      </c>
      <c r="T17" s="137">
        <v>4.1000000000000003E-3</v>
      </c>
      <c r="U17" s="1">
        <v>1.46E-2</v>
      </c>
      <c r="V17" s="1" t="s">
        <v>302</v>
      </c>
      <c r="W17" s="1" t="s">
        <v>338</v>
      </c>
      <c r="X17" s="90" t="s">
        <v>331</v>
      </c>
    </row>
    <row r="18" spans="1:24" ht="17" thickBot="1" x14ac:dyDescent="0.25">
      <c r="A18" s="133" t="s">
        <v>347</v>
      </c>
      <c r="B18" s="136">
        <v>6.4999999999999997E-3</v>
      </c>
      <c r="C18" s="87">
        <v>1.41E-2</v>
      </c>
      <c r="D18" s="87" t="s">
        <v>303</v>
      </c>
      <c r="E18" s="87" t="s">
        <v>337</v>
      </c>
      <c r="F18" s="88" t="s">
        <v>336</v>
      </c>
      <c r="M18" s="100" t="s">
        <v>329</v>
      </c>
      <c r="N18" s="95">
        <v>3.3E-3</v>
      </c>
      <c r="O18" s="95">
        <v>1.43E-2</v>
      </c>
      <c r="P18" s="95" t="s">
        <v>298</v>
      </c>
      <c r="Q18" s="95" t="s">
        <v>338</v>
      </c>
      <c r="R18" s="95" t="s">
        <v>336</v>
      </c>
      <c r="S18" s="134"/>
      <c r="T18" s="137"/>
      <c r="U18" s="1">
        <v>5.3E-3</v>
      </c>
      <c r="V18" s="1" t="s">
        <v>320</v>
      </c>
      <c r="W18" s="1" t="s">
        <v>338</v>
      </c>
      <c r="X18" s="90" t="s">
        <v>331</v>
      </c>
    </row>
    <row r="19" spans="1:24" x14ac:dyDescent="0.2">
      <c r="A19" s="134"/>
      <c r="B19" s="137"/>
      <c r="C19" s="1">
        <v>1.2E-2</v>
      </c>
      <c r="D19" s="1" t="s">
        <v>318</v>
      </c>
      <c r="E19" s="1" t="s">
        <v>337</v>
      </c>
      <c r="F19" s="90" t="s">
        <v>336</v>
      </c>
      <c r="S19" s="134"/>
      <c r="T19" s="137"/>
      <c r="U19" s="1">
        <v>5.1999999999999998E-3</v>
      </c>
      <c r="V19" s="1" t="s">
        <v>306</v>
      </c>
      <c r="W19" s="1" t="s">
        <v>338</v>
      </c>
      <c r="X19" s="90" t="s">
        <v>331</v>
      </c>
    </row>
    <row r="20" spans="1:24" x14ac:dyDescent="0.2">
      <c r="A20" s="134"/>
      <c r="B20" s="137"/>
      <c r="C20" s="1">
        <v>8.5000000000000006E-3</v>
      </c>
      <c r="D20" s="1" t="s">
        <v>297</v>
      </c>
      <c r="E20" s="1" t="s">
        <v>337</v>
      </c>
      <c r="F20" s="90" t="s">
        <v>336</v>
      </c>
      <c r="S20" s="101" t="s">
        <v>341</v>
      </c>
      <c r="T20" s="93">
        <v>3.5999999999999999E-3</v>
      </c>
      <c r="U20" s="93">
        <v>1.32E-2</v>
      </c>
      <c r="V20" s="93" t="s">
        <v>302</v>
      </c>
      <c r="W20" s="93" t="s">
        <v>337</v>
      </c>
      <c r="X20" s="94" t="s">
        <v>331</v>
      </c>
    </row>
    <row r="21" spans="1:24" x14ac:dyDescent="0.2">
      <c r="A21" s="135"/>
      <c r="B21" s="138"/>
      <c r="C21" s="91">
        <v>6.7000000000000002E-3</v>
      </c>
      <c r="D21" s="91" t="s">
        <v>299</v>
      </c>
      <c r="E21" s="91" t="s">
        <v>338</v>
      </c>
      <c r="F21" s="92" t="s">
        <v>336</v>
      </c>
      <c r="S21" s="89" t="s">
        <v>345</v>
      </c>
      <c r="T21" s="1">
        <v>3.5999999999999999E-3</v>
      </c>
      <c r="U21" s="1">
        <v>1.1900000000000001E-2</v>
      </c>
      <c r="V21" s="1" t="s">
        <v>318</v>
      </c>
      <c r="W21" s="1" t="s">
        <v>338</v>
      </c>
      <c r="X21" s="90" t="s">
        <v>331</v>
      </c>
    </row>
    <row r="22" spans="1:24" x14ac:dyDescent="0.2">
      <c r="A22" s="134" t="s">
        <v>342</v>
      </c>
      <c r="B22" s="137">
        <v>5.7000000000000002E-3</v>
      </c>
      <c r="C22" s="1">
        <v>1.18E-2</v>
      </c>
      <c r="D22" s="1" t="s">
        <v>303</v>
      </c>
      <c r="E22" s="1" t="s">
        <v>337</v>
      </c>
      <c r="F22" s="90" t="s">
        <v>336</v>
      </c>
      <c r="S22" s="101" t="s">
        <v>343</v>
      </c>
      <c r="T22" s="93">
        <v>3.5000000000000001E-3</v>
      </c>
      <c r="U22" s="93">
        <v>1.7399999999999999E-2</v>
      </c>
      <c r="V22" s="93" t="s">
        <v>298</v>
      </c>
      <c r="W22" s="93" t="s">
        <v>338</v>
      </c>
      <c r="X22" s="94" t="s">
        <v>331</v>
      </c>
    </row>
    <row r="23" spans="1:24" ht="17" thickBot="1" x14ac:dyDescent="0.25">
      <c r="A23" s="134"/>
      <c r="B23" s="137"/>
      <c r="C23" s="1">
        <v>6.7999999999999996E-3</v>
      </c>
      <c r="D23" s="1" t="s">
        <v>288</v>
      </c>
      <c r="E23" s="1" t="s">
        <v>338</v>
      </c>
      <c r="F23" s="90" t="s">
        <v>336</v>
      </c>
      <c r="S23" s="100" t="s">
        <v>349</v>
      </c>
      <c r="T23" s="95">
        <v>2.8E-3</v>
      </c>
      <c r="U23" s="95">
        <v>7.7000000000000002E-3</v>
      </c>
      <c r="V23" s="95" t="s">
        <v>314</v>
      </c>
      <c r="W23" s="95" t="s">
        <v>338</v>
      </c>
      <c r="X23" s="96" t="s">
        <v>331</v>
      </c>
    </row>
    <row r="24" spans="1:24" x14ac:dyDescent="0.2">
      <c r="A24" s="134"/>
      <c r="B24" s="137"/>
      <c r="C24" s="1">
        <v>6.1999999999999998E-3</v>
      </c>
      <c r="D24" s="1" t="s">
        <v>317</v>
      </c>
      <c r="E24" s="1" t="s">
        <v>338</v>
      </c>
      <c r="F24" s="90" t="s">
        <v>336</v>
      </c>
    </row>
    <row r="25" spans="1:24" x14ac:dyDescent="0.2">
      <c r="A25" s="134"/>
      <c r="B25" s="137"/>
      <c r="C25" s="1">
        <v>8.3999999999999995E-3</v>
      </c>
      <c r="D25" s="1" t="s">
        <v>316</v>
      </c>
      <c r="E25" s="1" t="s">
        <v>338</v>
      </c>
      <c r="F25" s="90" t="s">
        <v>336</v>
      </c>
    </row>
    <row r="26" spans="1:24" x14ac:dyDescent="0.2">
      <c r="A26" s="133" t="s">
        <v>341</v>
      </c>
      <c r="B26" s="136">
        <v>4.1999999999999997E-3</v>
      </c>
      <c r="C26" s="87">
        <v>1.06E-2</v>
      </c>
      <c r="D26" s="87" t="s">
        <v>292</v>
      </c>
      <c r="E26" s="87" t="s">
        <v>338</v>
      </c>
      <c r="F26" s="88" t="s">
        <v>331</v>
      </c>
    </row>
    <row r="27" spans="1:24" x14ac:dyDescent="0.2">
      <c r="A27" s="134"/>
      <c r="B27" s="137"/>
      <c r="C27" s="1">
        <v>8.9999999999999993E-3</v>
      </c>
      <c r="D27" s="1" t="s">
        <v>306</v>
      </c>
      <c r="E27" s="1" t="s">
        <v>338</v>
      </c>
      <c r="F27" s="90" t="s">
        <v>331</v>
      </c>
    </row>
    <row r="28" spans="1:24" x14ac:dyDescent="0.2">
      <c r="A28" s="135"/>
      <c r="B28" s="138"/>
      <c r="C28" s="91">
        <v>6.1000000000000004E-3</v>
      </c>
      <c r="D28" s="91" t="s">
        <v>293</v>
      </c>
      <c r="E28" s="91" t="s">
        <v>338</v>
      </c>
      <c r="F28" s="92" t="s">
        <v>336</v>
      </c>
    </row>
    <row r="29" spans="1:24" x14ac:dyDescent="0.2">
      <c r="A29" s="89" t="s">
        <v>348</v>
      </c>
      <c r="B29" s="1">
        <v>3.5999999999999999E-3</v>
      </c>
      <c r="C29" s="1">
        <v>1.24E-2</v>
      </c>
      <c r="D29" s="1" t="s">
        <v>306</v>
      </c>
      <c r="E29" s="1" t="s">
        <v>338</v>
      </c>
      <c r="F29" s="90" t="s">
        <v>331</v>
      </c>
    </row>
    <row r="30" spans="1:24" x14ac:dyDescent="0.2">
      <c r="A30" s="101" t="s">
        <v>346</v>
      </c>
      <c r="B30" s="93">
        <v>3.3999999999999998E-3</v>
      </c>
      <c r="C30" s="93">
        <v>7.1999999999999998E-3</v>
      </c>
      <c r="D30" s="93" t="s">
        <v>320</v>
      </c>
      <c r="E30" s="93" t="s">
        <v>338</v>
      </c>
      <c r="F30" s="94" t="s">
        <v>336</v>
      </c>
    </row>
    <row r="31" spans="1:24" x14ac:dyDescent="0.2">
      <c r="A31" s="134" t="s">
        <v>334</v>
      </c>
      <c r="B31" s="137">
        <v>3.2000000000000002E-3</v>
      </c>
      <c r="C31" s="1">
        <v>0.01</v>
      </c>
      <c r="D31" s="1" t="s">
        <v>307</v>
      </c>
      <c r="E31" s="1" t="s">
        <v>338</v>
      </c>
      <c r="F31" s="90" t="s">
        <v>336</v>
      </c>
    </row>
    <row r="32" spans="1:24" x14ac:dyDescent="0.2">
      <c r="A32" s="134"/>
      <c r="B32" s="137"/>
      <c r="C32" s="1">
        <v>8.6E-3</v>
      </c>
      <c r="D32" s="1" t="s">
        <v>298</v>
      </c>
      <c r="E32" s="1" t="s">
        <v>338</v>
      </c>
      <c r="F32" s="90" t="s">
        <v>336</v>
      </c>
    </row>
    <row r="33" spans="1:24" ht="17" thickBot="1" x14ac:dyDescent="0.25">
      <c r="A33" s="97" t="s">
        <v>329</v>
      </c>
      <c r="B33" s="98">
        <v>2.8999999999999998E-3</v>
      </c>
      <c r="C33" s="98">
        <v>6.7000000000000002E-3</v>
      </c>
      <c r="D33" s="98" t="s">
        <v>306</v>
      </c>
      <c r="E33" s="98" t="s">
        <v>338</v>
      </c>
      <c r="F33" s="99" t="s">
        <v>331</v>
      </c>
    </row>
    <row r="35" spans="1:24" ht="17" thickBot="1" x14ac:dyDescent="0.25"/>
    <row r="36" spans="1:24" s="102" customFormat="1" ht="17" thickBot="1" x14ac:dyDescent="0.25">
      <c r="A36" s="139" t="s">
        <v>351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1"/>
    </row>
    <row r="37" spans="1:24" s="102" customFormat="1" ht="17" thickBot="1" x14ac:dyDescent="0.25">
      <c r="A37" s="139" t="s">
        <v>355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1"/>
      <c r="M37" s="139" t="s">
        <v>356</v>
      </c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1"/>
    </row>
    <row r="38" spans="1:24" s="102" customFormat="1" ht="17" thickBot="1" x14ac:dyDescent="0.25">
      <c r="A38" s="139" t="s">
        <v>321</v>
      </c>
      <c r="B38" s="140"/>
      <c r="C38" s="140"/>
      <c r="D38" s="140"/>
      <c r="E38" s="140"/>
      <c r="F38" s="140"/>
      <c r="G38" s="139" t="s">
        <v>322</v>
      </c>
      <c r="H38" s="140"/>
      <c r="I38" s="140"/>
      <c r="J38" s="140"/>
      <c r="K38" s="140"/>
      <c r="L38" s="141"/>
      <c r="M38" s="139" t="s">
        <v>321</v>
      </c>
      <c r="N38" s="140"/>
      <c r="O38" s="140"/>
      <c r="P38" s="140"/>
      <c r="Q38" s="140"/>
      <c r="R38" s="140"/>
      <c r="S38" s="139" t="s">
        <v>322</v>
      </c>
      <c r="T38" s="140"/>
      <c r="U38" s="140"/>
      <c r="V38" s="140"/>
      <c r="W38" s="140"/>
      <c r="X38" s="141"/>
    </row>
    <row r="39" spans="1:24" s="84" customFormat="1" ht="34" x14ac:dyDescent="0.2">
      <c r="A39" s="83" t="s">
        <v>323</v>
      </c>
      <c r="B39" s="84" t="s">
        <v>324</v>
      </c>
      <c r="C39" s="84" t="s">
        <v>287</v>
      </c>
      <c r="D39" s="84" t="s">
        <v>325</v>
      </c>
      <c r="E39" s="84" t="s">
        <v>326</v>
      </c>
      <c r="F39" s="84" t="s">
        <v>357</v>
      </c>
      <c r="G39" s="83" t="s">
        <v>323</v>
      </c>
      <c r="H39" s="84" t="s">
        <v>324</v>
      </c>
      <c r="I39" s="84" t="s">
        <v>287</v>
      </c>
      <c r="J39" s="84" t="s">
        <v>325</v>
      </c>
      <c r="K39" s="84" t="s">
        <v>326</v>
      </c>
      <c r="L39" s="85" t="s">
        <v>357</v>
      </c>
      <c r="M39" s="83" t="s">
        <v>323</v>
      </c>
      <c r="N39" s="84" t="s">
        <v>324</v>
      </c>
      <c r="O39" s="84" t="s">
        <v>287</v>
      </c>
      <c r="P39" s="84" t="s">
        <v>325</v>
      </c>
      <c r="Q39" s="84" t="s">
        <v>326</v>
      </c>
      <c r="R39" s="84" t="s">
        <v>357</v>
      </c>
      <c r="S39" s="83" t="s">
        <v>323</v>
      </c>
      <c r="T39" s="84" t="s">
        <v>324</v>
      </c>
      <c r="U39" s="84" t="s">
        <v>287</v>
      </c>
      <c r="V39" s="84" t="s">
        <v>325</v>
      </c>
      <c r="W39" s="84" t="s">
        <v>326</v>
      </c>
      <c r="X39" s="85" t="s">
        <v>357</v>
      </c>
    </row>
    <row r="40" spans="1:24" x14ac:dyDescent="0.2">
      <c r="A40" s="133" t="s">
        <v>348</v>
      </c>
      <c r="B40" s="136">
        <v>7.9000000000000008E-3</v>
      </c>
      <c r="C40" s="87">
        <v>3.7900000000000003E-2</v>
      </c>
      <c r="D40" s="87" t="s">
        <v>291</v>
      </c>
      <c r="E40" s="87" t="s">
        <v>338</v>
      </c>
      <c r="F40" s="87" t="s">
        <v>331</v>
      </c>
      <c r="G40" s="101" t="s">
        <v>352</v>
      </c>
      <c r="H40" s="93">
        <v>1.49E-2</v>
      </c>
      <c r="I40" s="93">
        <v>1.49E-2</v>
      </c>
      <c r="J40" s="93" t="s">
        <v>301</v>
      </c>
      <c r="K40" s="93" t="s">
        <v>338</v>
      </c>
      <c r="L40" s="94" t="s">
        <v>331</v>
      </c>
      <c r="M40" s="133" t="s">
        <v>342</v>
      </c>
      <c r="N40" s="136">
        <v>1.11E-2</v>
      </c>
      <c r="O40" s="87">
        <v>4.1500000000000002E-2</v>
      </c>
      <c r="P40" s="87" t="s">
        <v>313</v>
      </c>
      <c r="Q40" s="87" t="s">
        <v>337</v>
      </c>
      <c r="R40" s="87" t="s">
        <v>336</v>
      </c>
      <c r="S40" s="101" t="s">
        <v>353</v>
      </c>
      <c r="T40" s="93">
        <v>1.11E-2</v>
      </c>
      <c r="U40" s="93">
        <v>1.6199999999999999E-2</v>
      </c>
      <c r="V40" s="93" t="s">
        <v>310</v>
      </c>
      <c r="W40" s="93" t="s">
        <v>338</v>
      </c>
      <c r="X40" s="94" t="s">
        <v>331</v>
      </c>
    </row>
    <row r="41" spans="1:24" x14ac:dyDescent="0.2">
      <c r="A41" s="135"/>
      <c r="B41" s="138"/>
      <c r="C41" s="91">
        <v>1.34E-2</v>
      </c>
      <c r="D41" s="91" t="s">
        <v>311</v>
      </c>
      <c r="E41" s="91" t="s">
        <v>338</v>
      </c>
      <c r="F41" s="91" t="s">
        <v>331</v>
      </c>
      <c r="G41" s="89" t="s">
        <v>353</v>
      </c>
      <c r="H41" s="1">
        <v>8.0999999999999996E-3</v>
      </c>
      <c r="I41" s="1">
        <v>8.6E-3</v>
      </c>
      <c r="J41" s="1" t="s">
        <v>311</v>
      </c>
      <c r="K41" s="1" t="s">
        <v>338</v>
      </c>
      <c r="L41" s="90" t="s">
        <v>336</v>
      </c>
      <c r="M41" s="134"/>
      <c r="N41" s="137"/>
      <c r="O41" s="1">
        <v>3.0800000000000001E-2</v>
      </c>
      <c r="P41" s="1" t="s">
        <v>295</v>
      </c>
      <c r="Q41" s="1" t="s">
        <v>338</v>
      </c>
      <c r="R41" s="1" t="s">
        <v>331</v>
      </c>
      <c r="S41" s="134" t="s">
        <v>344</v>
      </c>
      <c r="T41" s="137">
        <v>8.0000000000000002E-3</v>
      </c>
      <c r="U41" s="1">
        <v>1.5599999999999999E-2</v>
      </c>
      <c r="V41" s="1" t="s">
        <v>304</v>
      </c>
      <c r="W41" s="1" t="s">
        <v>338</v>
      </c>
      <c r="X41" s="90" t="s">
        <v>331</v>
      </c>
    </row>
    <row r="42" spans="1:24" x14ac:dyDescent="0.2">
      <c r="A42" s="89" t="s">
        <v>343</v>
      </c>
      <c r="B42" s="1">
        <v>6.7000000000000002E-3</v>
      </c>
      <c r="C42" s="1">
        <v>3.1199999999999999E-2</v>
      </c>
      <c r="D42" s="1" t="s">
        <v>308</v>
      </c>
      <c r="E42" s="1" t="s">
        <v>335</v>
      </c>
      <c r="F42" s="1" t="s">
        <v>336</v>
      </c>
      <c r="G42" s="133" t="s">
        <v>329</v>
      </c>
      <c r="H42" s="136">
        <v>8.0000000000000002E-3</v>
      </c>
      <c r="I42" s="87">
        <v>3.6900000000000002E-2</v>
      </c>
      <c r="J42" s="87" t="s">
        <v>300</v>
      </c>
      <c r="K42" s="87" t="s">
        <v>335</v>
      </c>
      <c r="L42" s="88" t="s">
        <v>336</v>
      </c>
      <c r="M42" s="135"/>
      <c r="N42" s="138"/>
      <c r="O42" s="91">
        <v>1.5100000000000001E-2</v>
      </c>
      <c r="P42" s="91" t="s">
        <v>312</v>
      </c>
      <c r="Q42" s="91" t="s">
        <v>338</v>
      </c>
      <c r="R42" s="91" t="s">
        <v>336</v>
      </c>
      <c r="S42" s="134"/>
      <c r="T42" s="137"/>
      <c r="U42" s="1">
        <v>1.7500000000000002E-2</v>
      </c>
      <c r="V42" s="1" t="s">
        <v>296</v>
      </c>
      <c r="W42" s="1" t="s">
        <v>338</v>
      </c>
      <c r="X42" s="90" t="s">
        <v>331</v>
      </c>
    </row>
    <row r="43" spans="1:24" x14ac:dyDescent="0.2">
      <c r="A43" s="101" t="s">
        <v>345</v>
      </c>
      <c r="B43" s="93">
        <v>6.7000000000000002E-3</v>
      </c>
      <c r="C43" s="93">
        <v>1.0800000000000001E-2</v>
      </c>
      <c r="D43" s="93" t="s">
        <v>295</v>
      </c>
      <c r="E43" s="93" t="s">
        <v>338</v>
      </c>
      <c r="F43" s="93" t="s">
        <v>336</v>
      </c>
      <c r="G43" s="135"/>
      <c r="H43" s="138"/>
      <c r="I43" s="91">
        <v>1.0500000000000001E-2</v>
      </c>
      <c r="J43" s="91" t="s">
        <v>310</v>
      </c>
      <c r="K43" s="91" t="s">
        <v>338</v>
      </c>
      <c r="L43" s="92" t="s">
        <v>336</v>
      </c>
      <c r="M43" s="89" t="s">
        <v>332</v>
      </c>
      <c r="N43" s="1">
        <v>6.4000000000000003E-3</v>
      </c>
      <c r="O43" s="1">
        <v>2.1100000000000001E-2</v>
      </c>
      <c r="P43" s="1" t="s">
        <v>308</v>
      </c>
      <c r="Q43" s="1" t="s">
        <v>338</v>
      </c>
      <c r="R43" s="1" t="s">
        <v>331</v>
      </c>
      <c r="S43" s="134"/>
      <c r="T43" s="137"/>
      <c r="U43" s="1">
        <v>1.44E-2</v>
      </c>
      <c r="V43" s="1" t="s">
        <v>313</v>
      </c>
      <c r="W43" s="1" t="s">
        <v>338</v>
      </c>
      <c r="X43" s="90" t="s">
        <v>331</v>
      </c>
    </row>
    <row r="44" spans="1:24" ht="17" thickBot="1" x14ac:dyDescent="0.25">
      <c r="A44" s="134" t="s">
        <v>332</v>
      </c>
      <c r="B44" s="137">
        <v>6.4000000000000003E-3</v>
      </c>
      <c r="C44" s="1">
        <v>1.6E-2</v>
      </c>
      <c r="D44" s="1" t="s">
        <v>315</v>
      </c>
      <c r="E44" s="1" t="s">
        <v>338</v>
      </c>
      <c r="F44" s="1" t="s">
        <v>336</v>
      </c>
      <c r="G44" s="134" t="s">
        <v>343</v>
      </c>
      <c r="H44" s="137">
        <v>7.7000000000000002E-3</v>
      </c>
      <c r="I44" s="1">
        <v>2.6800000000000001E-2</v>
      </c>
      <c r="J44" s="1" t="s">
        <v>308</v>
      </c>
      <c r="K44" s="1" t="s">
        <v>337</v>
      </c>
      <c r="L44" s="90" t="s">
        <v>336</v>
      </c>
      <c r="M44" s="97" t="s">
        <v>329</v>
      </c>
      <c r="N44" s="98">
        <v>5.3E-3</v>
      </c>
      <c r="O44" s="98">
        <v>5.7000000000000002E-3</v>
      </c>
      <c r="P44" s="98" t="s">
        <v>315</v>
      </c>
      <c r="Q44" s="98" t="s">
        <v>338</v>
      </c>
      <c r="R44" s="98" t="s">
        <v>331</v>
      </c>
      <c r="S44" s="134"/>
      <c r="T44" s="137"/>
      <c r="U44" s="1">
        <v>1.5699999999999999E-2</v>
      </c>
      <c r="V44" s="1" t="s">
        <v>308</v>
      </c>
      <c r="W44" s="1" t="s">
        <v>338</v>
      </c>
      <c r="X44" s="90" t="s">
        <v>331</v>
      </c>
    </row>
    <row r="45" spans="1:24" x14ac:dyDescent="0.2">
      <c r="A45" s="134"/>
      <c r="B45" s="137"/>
      <c r="C45" s="1">
        <v>1.72E-2</v>
      </c>
      <c r="D45" s="1" t="s">
        <v>295</v>
      </c>
      <c r="E45" s="1" t="s">
        <v>338</v>
      </c>
      <c r="F45" s="1" t="s">
        <v>336</v>
      </c>
      <c r="G45" s="134"/>
      <c r="H45" s="137"/>
      <c r="I45" s="1">
        <v>1.38E-2</v>
      </c>
      <c r="J45" s="1" t="s">
        <v>295</v>
      </c>
      <c r="K45" s="1" t="s">
        <v>338</v>
      </c>
      <c r="L45" s="90" t="s">
        <v>336</v>
      </c>
      <c r="S45" s="101" t="s">
        <v>332</v>
      </c>
      <c r="T45" s="93">
        <v>7.6E-3</v>
      </c>
      <c r="U45" s="93">
        <v>1.84E-2</v>
      </c>
      <c r="V45" s="93" t="s">
        <v>310</v>
      </c>
      <c r="W45" s="93" t="s">
        <v>338</v>
      </c>
      <c r="X45" s="94" t="s">
        <v>331</v>
      </c>
    </row>
    <row r="46" spans="1:24" x14ac:dyDescent="0.2">
      <c r="A46" s="134"/>
      <c r="B46" s="137"/>
      <c r="C46" s="1">
        <v>7.6E-3</v>
      </c>
      <c r="D46" s="1" t="s">
        <v>310</v>
      </c>
      <c r="E46" s="1" t="s">
        <v>338</v>
      </c>
      <c r="F46" s="1" t="s">
        <v>336</v>
      </c>
      <c r="G46" s="101" t="s">
        <v>346</v>
      </c>
      <c r="H46" s="93">
        <v>7.3000000000000001E-3</v>
      </c>
      <c r="I46" s="93">
        <v>5.7000000000000002E-3</v>
      </c>
      <c r="J46" s="93" t="s">
        <v>315</v>
      </c>
      <c r="K46" s="93" t="s">
        <v>338</v>
      </c>
      <c r="L46" s="94" t="s">
        <v>336</v>
      </c>
      <c r="S46" s="89" t="s">
        <v>343</v>
      </c>
      <c r="T46" s="1">
        <v>6.4000000000000003E-3</v>
      </c>
      <c r="U46" s="1">
        <v>1.8599999999999998E-2</v>
      </c>
      <c r="V46" s="1" t="s">
        <v>308</v>
      </c>
      <c r="W46" s="1" t="s">
        <v>338</v>
      </c>
      <c r="X46" s="90" t="s">
        <v>331</v>
      </c>
    </row>
    <row r="47" spans="1:24" ht="17" thickBot="1" x14ac:dyDescent="0.25">
      <c r="A47" s="97" t="s">
        <v>329</v>
      </c>
      <c r="B47" s="98">
        <v>5.8999999999999999E-3</v>
      </c>
      <c r="C47" s="98">
        <v>9.1000000000000004E-3</v>
      </c>
      <c r="D47" s="98" t="s">
        <v>295</v>
      </c>
      <c r="E47" s="98" t="s">
        <v>338</v>
      </c>
      <c r="F47" s="98" t="s">
        <v>336</v>
      </c>
      <c r="G47" s="134" t="s">
        <v>332</v>
      </c>
      <c r="H47" s="137">
        <v>7.0000000000000001E-3</v>
      </c>
      <c r="I47" s="1">
        <v>2.4400000000000002E-2</v>
      </c>
      <c r="J47" s="1" t="s">
        <v>312</v>
      </c>
      <c r="K47" s="1" t="s">
        <v>337</v>
      </c>
      <c r="L47" s="90" t="s">
        <v>336</v>
      </c>
      <c r="S47" s="101" t="s">
        <v>329</v>
      </c>
      <c r="T47" s="93">
        <v>6.4000000000000003E-3</v>
      </c>
      <c r="U47" s="93">
        <v>3.6299999999999999E-2</v>
      </c>
      <c r="V47" s="93" t="s">
        <v>313</v>
      </c>
      <c r="W47" s="93" t="s">
        <v>337</v>
      </c>
      <c r="X47" s="94" t="s">
        <v>331</v>
      </c>
    </row>
    <row r="48" spans="1:24" ht="17" thickBot="1" x14ac:dyDescent="0.25">
      <c r="G48" s="134"/>
      <c r="H48" s="137"/>
      <c r="I48" s="1">
        <v>1.2500000000000001E-2</v>
      </c>
      <c r="J48" s="1" t="s">
        <v>290</v>
      </c>
      <c r="K48" s="1" t="s">
        <v>338</v>
      </c>
      <c r="L48" s="90" t="s">
        <v>336</v>
      </c>
      <c r="S48" s="100" t="s">
        <v>354</v>
      </c>
      <c r="T48" s="95">
        <v>5.3E-3</v>
      </c>
      <c r="U48" s="95">
        <v>1.4200000000000001E-2</v>
      </c>
      <c r="V48" s="95" t="s">
        <v>294</v>
      </c>
      <c r="W48" s="95" t="s">
        <v>338</v>
      </c>
      <c r="X48" s="96" t="s">
        <v>336</v>
      </c>
    </row>
    <row r="49" spans="7:12" x14ac:dyDescent="0.2">
      <c r="G49" s="134"/>
      <c r="H49" s="137"/>
      <c r="I49" s="1">
        <v>7.0000000000000001E-3</v>
      </c>
      <c r="J49" s="1" t="s">
        <v>315</v>
      </c>
      <c r="K49" s="1" t="s">
        <v>338</v>
      </c>
      <c r="L49" s="90" t="s">
        <v>336</v>
      </c>
    </row>
    <row r="50" spans="7:12" x14ac:dyDescent="0.2">
      <c r="G50" s="134"/>
      <c r="H50" s="137"/>
      <c r="I50" s="1">
        <v>1.01E-2</v>
      </c>
      <c r="J50" s="1" t="s">
        <v>294</v>
      </c>
      <c r="K50" s="1" t="s">
        <v>338</v>
      </c>
      <c r="L50" s="90" t="s">
        <v>336</v>
      </c>
    </row>
    <row r="51" spans="7:12" ht="17" thickBot="1" x14ac:dyDescent="0.25">
      <c r="G51" s="97" t="s">
        <v>348</v>
      </c>
      <c r="H51" s="98">
        <v>3.8E-3</v>
      </c>
      <c r="I51" s="98">
        <v>6.6E-3</v>
      </c>
      <c r="J51" s="98" t="s">
        <v>315</v>
      </c>
      <c r="K51" s="98" t="s">
        <v>338</v>
      </c>
      <c r="L51" s="99" t="s">
        <v>331</v>
      </c>
    </row>
  </sheetData>
  <mergeCells count="58">
    <mergeCell ref="G47:G50"/>
    <mergeCell ref="H47:H50"/>
    <mergeCell ref="A40:A41"/>
    <mergeCell ref="B40:B41"/>
    <mergeCell ref="A44:A46"/>
    <mergeCell ref="B44:B46"/>
    <mergeCell ref="M40:M42"/>
    <mergeCell ref="N40:N42"/>
    <mergeCell ref="S41:S44"/>
    <mergeCell ref="T41:T44"/>
    <mergeCell ref="G42:G43"/>
    <mergeCell ref="H42:H43"/>
    <mergeCell ref="G44:G45"/>
    <mergeCell ref="H44:H45"/>
    <mergeCell ref="A38:F38"/>
    <mergeCell ref="G38:L38"/>
    <mergeCell ref="M38:R38"/>
    <mergeCell ref="S38:X38"/>
    <mergeCell ref="A18:A21"/>
    <mergeCell ref="B18:B21"/>
    <mergeCell ref="A22:A25"/>
    <mergeCell ref="B22:B25"/>
    <mergeCell ref="A26:A28"/>
    <mergeCell ref="B26:B28"/>
    <mergeCell ref="A31:A32"/>
    <mergeCell ref="B31:B32"/>
    <mergeCell ref="A36:X36"/>
    <mergeCell ref="A37:L37"/>
    <mergeCell ref="M37:X37"/>
    <mergeCell ref="S13:S15"/>
    <mergeCell ref="T13:T15"/>
    <mergeCell ref="M14:M15"/>
    <mergeCell ref="N14:N15"/>
    <mergeCell ref="S17:S19"/>
    <mergeCell ref="T17:T19"/>
    <mergeCell ref="S5:S10"/>
    <mergeCell ref="T5:T10"/>
    <mergeCell ref="G8:G11"/>
    <mergeCell ref="H8:H11"/>
    <mergeCell ref="A11:A17"/>
    <mergeCell ref="B11:B17"/>
    <mergeCell ref="M12:M13"/>
    <mergeCell ref="N12:N13"/>
    <mergeCell ref="G13:G14"/>
    <mergeCell ref="H13:H14"/>
    <mergeCell ref="A5:A10"/>
    <mergeCell ref="B5:B10"/>
    <mergeCell ref="G5:G7"/>
    <mergeCell ref="H5:H7"/>
    <mergeCell ref="M5:M11"/>
    <mergeCell ref="N5:N11"/>
    <mergeCell ref="A1:X1"/>
    <mergeCell ref="A2:L2"/>
    <mergeCell ref="M2:X2"/>
    <mergeCell ref="A3:F3"/>
    <mergeCell ref="G3:L3"/>
    <mergeCell ref="M3:R3"/>
    <mergeCell ref="S3:X3"/>
  </mergeCells>
  <conditionalFormatting sqref="A1:XFD1048576">
    <cfRule type="containsText" dxfId="5" priority="1" operator="containsText" text="higher">
      <formula>NOT(ISERROR(SEARCH("higher",A1)))</formula>
    </cfRule>
    <cfRule type="containsText" dxfId="4" priority="2" operator="containsText" text="lower">
      <formula>NOT(ISERROR(SEARCH("lower",A1)))</formula>
    </cfRule>
    <cfRule type="containsText" dxfId="3" priority="3" operator="containsText" text="0.0001">
      <formula>NOT(ISERROR(SEARCH("0.0001",A1)))</formula>
    </cfRule>
    <cfRule type="containsText" dxfId="2" priority="4" operator="containsText" text="P&lt;0.001">
      <formula>NOT(ISERROR(SEARCH("P&lt;0.001",A1)))</formula>
    </cfRule>
    <cfRule type="containsText" dxfId="1" priority="5" operator="containsText" text="P&lt;0.01">
      <formula>NOT(ISERROR(SEARCH("P&lt;0.01",A1)))</formula>
    </cfRule>
    <cfRule type="containsText" dxfId="0" priority="6" operator="containsText" text="P&lt;0.05">
      <formula>NOT(ISERROR(SEARCH("P&lt;0.05",A1)))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BBD00-0916-A34B-B602-E95458809109}">
  <dimension ref="A1:M25"/>
  <sheetViews>
    <sheetView workbookViewId="0"/>
  </sheetViews>
  <sheetFormatPr baseColWidth="10" defaultColWidth="11" defaultRowHeight="16" x14ac:dyDescent="0.2"/>
  <cols>
    <col min="1" max="1" width="7.83203125" style="6" customWidth="1"/>
    <col min="2" max="2" width="4.5" style="6" bestFit="1" customWidth="1"/>
    <col min="3" max="3" width="5" style="6" bestFit="1" customWidth="1"/>
    <col min="4" max="4" width="4.5" style="6" bestFit="1" customWidth="1"/>
    <col min="5" max="5" width="5.83203125" style="5" bestFit="1" customWidth="1"/>
    <col min="6" max="6" width="7.6640625" style="6" bestFit="1" customWidth="1"/>
    <col min="7" max="7" width="4.5" style="6" bestFit="1" customWidth="1"/>
    <col min="8" max="8" width="5" style="6" bestFit="1" customWidth="1"/>
    <col min="9" max="9" width="4.5" style="6" bestFit="1" customWidth="1"/>
    <col min="10" max="10" width="5.83203125" style="6" bestFit="1" customWidth="1"/>
  </cols>
  <sheetData>
    <row r="1" spans="1:10" x14ac:dyDescent="0.2">
      <c r="A1" s="33" t="s">
        <v>410</v>
      </c>
    </row>
    <row r="2" spans="1:10" ht="17" thickBot="1" x14ac:dyDescent="0.25"/>
    <row r="3" spans="1:10" x14ac:dyDescent="0.2">
      <c r="A3" s="148" t="s">
        <v>358</v>
      </c>
      <c r="B3" s="149"/>
      <c r="C3" s="149"/>
      <c r="D3" s="149"/>
      <c r="E3" s="149"/>
      <c r="F3" s="149"/>
      <c r="G3" s="149"/>
      <c r="H3" s="149"/>
      <c r="I3" s="149"/>
      <c r="J3" s="150"/>
    </row>
    <row r="4" spans="1:10" x14ac:dyDescent="0.2">
      <c r="A4" s="151" t="s">
        <v>359</v>
      </c>
      <c r="B4" s="152"/>
      <c r="C4" s="152"/>
      <c r="D4" s="152"/>
      <c r="E4" s="152"/>
      <c r="F4" s="152" t="s">
        <v>360</v>
      </c>
      <c r="G4" s="152"/>
      <c r="H4" s="152"/>
      <c r="I4" s="152"/>
      <c r="J4" s="153"/>
    </row>
    <row r="5" spans="1:10" x14ac:dyDescent="0.2">
      <c r="A5" s="75"/>
      <c r="B5" s="6" t="s">
        <v>361</v>
      </c>
      <c r="C5" s="6" t="s">
        <v>362</v>
      </c>
      <c r="D5" s="6" t="s">
        <v>60</v>
      </c>
      <c r="E5" s="5" t="s">
        <v>4</v>
      </c>
      <c r="F5" s="76"/>
      <c r="G5" s="6" t="s">
        <v>361</v>
      </c>
      <c r="H5" s="6" t="s">
        <v>362</v>
      </c>
      <c r="I5" s="6" t="s">
        <v>60</v>
      </c>
      <c r="J5" s="38" t="s">
        <v>4</v>
      </c>
    </row>
    <row r="6" spans="1:10" x14ac:dyDescent="0.2">
      <c r="A6" s="75" t="s">
        <v>363</v>
      </c>
      <c r="B6" s="6">
        <v>0</v>
      </c>
      <c r="C6" s="6">
        <v>0</v>
      </c>
      <c r="D6" s="6">
        <v>0</v>
      </c>
      <c r="E6" s="5">
        <f>SUM(B6:D6)</f>
        <v>0</v>
      </c>
      <c r="F6" s="75" t="s">
        <v>363</v>
      </c>
      <c r="G6" s="6">
        <v>0</v>
      </c>
      <c r="H6" s="6">
        <v>0</v>
      </c>
      <c r="I6" s="6">
        <v>0</v>
      </c>
      <c r="J6" s="38">
        <f>SUM(G6:I6)</f>
        <v>0</v>
      </c>
    </row>
    <row r="7" spans="1:10" x14ac:dyDescent="0.2">
      <c r="A7" s="75" t="s">
        <v>364</v>
      </c>
      <c r="B7" s="6">
        <v>0</v>
      </c>
      <c r="C7" s="6">
        <v>0</v>
      </c>
      <c r="D7" s="6">
        <v>0</v>
      </c>
      <c r="E7" s="5">
        <f t="shared" ref="E7:E8" si="0">SUM(B7:D7)</f>
        <v>0</v>
      </c>
      <c r="F7" s="75" t="s">
        <v>364</v>
      </c>
      <c r="G7" s="6">
        <v>0</v>
      </c>
      <c r="H7" s="6">
        <v>0</v>
      </c>
      <c r="I7" s="6">
        <v>0</v>
      </c>
      <c r="J7" s="38">
        <f t="shared" ref="J7:J8" si="1">SUM(G7:I7)</f>
        <v>0</v>
      </c>
    </row>
    <row r="8" spans="1:10" x14ac:dyDescent="0.2">
      <c r="A8" s="75" t="s">
        <v>60</v>
      </c>
      <c r="B8" s="6">
        <v>12</v>
      </c>
      <c r="C8" s="6">
        <v>0</v>
      </c>
      <c r="D8" s="6">
        <v>0</v>
      </c>
      <c r="E8" s="5">
        <f t="shared" si="0"/>
        <v>12</v>
      </c>
      <c r="F8" s="75" t="s">
        <v>60</v>
      </c>
      <c r="G8" s="6">
        <v>12</v>
      </c>
      <c r="H8" s="6">
        <v>0</v>
      </c>
      <c r="I8" s="6">
        <v>0</v>
      </c>
      <c r="J8" s="38">
        <f t="shared" si="1"/>
        <v>12</v>
      </c>
    </row>
    <row r="9" spans="1:10" s="2" customFormat="1" ht="17" thickBot="1" x14ac:dyDescent="0.25">
      <c r="A9" s="77" t="s">
        <v>4</v>
      </c>
      <c r="B9" s="25">
        <f>SUM(B6:B8)</f>
        <v>12</v>
      </c>
      <c r="C9" s="25">
        <f t="shared" ref="C9:D9" si="2">SUM(C6:C8)</f>
        <v>0</v>
      </c>
      <c r="D9" s="25">
        <f t="shared" si="2"/>
        <v>0</v>
      </c>
      <c r="E9" s="25">
        <f>SUM(E6:E8)</f>
        <v>12</v>
      </c>
      <c r="F9" s="78" t="s">
        <v>4</v>
      </c>
      <c r="G9" s="25">
        <f>SUM(G6:G8)</f>
        <v>12</v>
      </c>
      <c r="H9" s="25">
        <f t="shared" ref="H9:I9" si="3">SUM(H6:H8)</f>
        <v>0</v>
      </c>
      <c r="I9" s="25">
        <f t="shared" si="3"/>
        <v>0</v>
      </c>
      <c r="J9" s="79">
        <f>SUM(J6:J8)</f>
        <v>12</v>
      </c>
    </row>
    <row r="10" spans="1:10" s="2" customFormat="1" x14ac:dyDescent="0.2">
      <c r="A10" s="148" t="s">
        <v>365</v>
      </c>
      <c r="B10" s="149"/>
      <c r="C10" s="149"/>
      <c r="D10" s="149"/>
      <c r="E10" s="149"/>
      <c r="F10" s="149"/>
      <c r="G10" s="149"/>
      <c r="H10" s="149"/>
      <c r="I10" s="149"/>
      <c r="J10" s="150"/>
    </row>
    <row r="11" spans="1:10" x14ac:dyDescent="0.2">
      <c r="A11" s="151" t="s">
        <v>359</v>
      </c>
      <c r="B11" s="152"/>
      <c r="C11" s="152"/>
      <c r="D11" s="152"/>
      <c r="E11" s="152"/>
      <c r="F11" s="152" t="s">
        <v>360</v>
      </c>
      <c r="G11" s="152"/>
      <c r="H11" s="152"/>
      <c r="I11" s="152"/>
      <c r="J11" s="153"/>
    </row>
    <row r="12" spans="1:10" x14ac:dyDescent="0.2">
      <c r="A12" s="75"/>
      <c r="B12" s="6" t="s">
        <v>361</v>
      </c>
      <c r="C12" s="6" t="s">
        <v>362</v>
      </c>
      <c r="D12" s="6" t="s">
        <v>60</v>
      </c>
      <c r="E12" s="5" t="s">
        <v>4</v>
      </c>
      <c r="F12" s="76"/>
      <c r="G12" s="6" t="s">
        <v>361</v>
      </c>
      <c r="H12" s="6" t="s">
        <v>362</v>
      </c>
      <c r="I12" s="6" t="s">
        <v>60</v>
      </c>
      <c r="J12" s="38" t="s">
        <v>4</v>
      </c>
    </row>
    <row r="13" spans="1:10" x14ac:dyDescent="0.2">
      <c r="A13" s="75" t="s">
        <v>363</v>
      </c>
      <c r="B13" s="6">
        <v>12</v>
      </c>
      <c r="C13" s="6">
        <v>12</v>
      </c>
      <c r="D13" s="6">
        <v>1</v>
      </c>
      <c r="E13" s="5">
        <f>SUM(B13:D13)</f>
        <v>25</v>
      </c>
      <c r="F13" s="75" t="s">
        <v>363</v>
      </c>
      <c r="G13" s="6">
        <v>11</v>
      </c>
      <c r="H13" s="6">
        <v>12</v>
      </c>
      <c r="I13" s="6">
        <v>0</v>
      </c>
      <c r="J13" s="38">
        <f>SUM(G13:I13)</f>
        <v>23</v>
      </c>
    </row>
    <row r="14" spans="1:10" x14ac:dyDescent="0.2">
      <c r="A14" s="75" t="s">
        <v>364</v>
      </c>
      <c r="B14" s="6">
        <v>7</v>
      </c>
      <c r="C14" s="6">
        <v>9</v>
      </c>
      <c r="D14" s="6">
        <v>3</v>
      </c>
      <c r="E14" s="5">
        <f t="shared" ref="E14:E15" si="4">SUM(B14:D14)</f>
        <v>19</v>
      </c>
      <c r="F14" s="75" t="s">
        <v>364</v>
      </c>
      <c r="G14" s="6">
        <v>7</v>
      </c>
      <c r="H14" s="6">
        <v>8</v>
      </c>
      <c r="I14" s="6">
        <v>2</v>
      </c>
      <c r="J14" s="38">
        <f t="shared" ref="J14:J15" si="5">SUM(G14:I14)</f>
        <v>17</v>
      </c>
    </row>
    <row r="15" spans="1:10" x14ac:dyDescent="0.2">
      <c r="A15" s="75" t="s">
        <v>60</v>
      </c>
      <c r="B15" s="6">
        <v>0</v>
      </c>
      <c r="C15" s="6">
        <v>0</v>
      </c>
      <c r="D15" s="6">
        <v>0</v>
      </c>
      <c r="E15" s="5">
        <f t="shared" si="4"/>
        <v>0</v>
      </c>
      <c r="F15" s="75" t="s">
        <v>60</v>
      </c>
      <c r="G15" s="6">
        <v>0</v>
      </c>
      <c r="H15" s="6">
        <v>0</v>
      </c>
      <c r="I15" s="6">
        <v>0</v>
      </c>
      <c r="J15" s="38">
        <f t="shared" si="5"/>
        <v>0</v>
      </c>
    </row>
    <row r="16" spans="1:10" s="2" customFormat="1" ht="17" thickBot="1" x14ac:dyDescent="0.25">
      <c r="A16" s="77" t="s">
        <v>4</v>
      </c>
      <c r="B16" s="25">
        <f>SUM(B13:B15)</f>
        <v>19</v>
      </c>
      <c r="C16" s="25">
        <f t="shared" ref="C16:D16" si="6">SUM(C13:C15)</f>
        <v>21</v>
      </c>
      <c r="D16" s="25">
        <f t="shared" si="6"/>
        <v>4</v>
      </c>
      <c r="E16" s="25">
        <f>SUM(E13:E15)</f>
        <v>44</v>
      </c>
      <c r="F16" s="78" t="s">
        <v>4</v>
      </c>
      <c r="G16" s="25">
        <f>SUM(G13:G15)</f>
        <v>18</v>
      </c>
      <c r="H16" s="25">
        <f t="shared" ref="H16:I16" si="7">SUM(H13:H15)</f>
        <v>20</v>
      </c>
      <c r="I16" s="25">
        <f t="shared" si="7"/>
        <v>2</v>
      </c>
      <c r="J16" s="79">
        <f>SUM(J13:J15)</f>
        <v>40</v>
      </c>
    </row>
    <row r="17" spans="1:13" s="2" customFormat="1" x14ac:dyDescent="0.2">
      <c r="A17" s="148" t="s">
        <v>366</v>
      </c>
      <c r="B17" s="149"/>
      <c r="C17" s="149"/>
      <c r="D17" s="149"/>
      <c r="E17" s="149"/>
      <c r="F17" s="149"/>
      <c r="G17" s="149"/>
      <c r="H17" s="149"/>
      <c r="I17" s="149"/>
      <c r="J17" s="150"/>
    </row>
    <row r="18" spans="1:13" x14ac:dyDescent="0.2">
      <c r="A18" s="151" t="s">
        <v>359</v>
      </c>
      <c r="B18" s="152"/>
      <c r="C18" s="152"/>
      <c r="D18" s="152"/>
      <c r="E18" s="152"/>
      <c r="F18" s="152" t="s">
        <v>360</v>
      </c>
      <c r="G18" s="152"/>
      <c r="H18" s="152"/>
      <c r="I18" s="152"/>
      <c r="J18" s="153"/>
    </row>
    <row r="19" spans="1:13" x14ac:dyDescent="0.2">
      <c r="A19" s="75"/>
      <c r="B19" s="6" t="s">
        <v>361</v>
      </c>
      <c r="C19" s="6" t="s">
        <v>362</v>
      </c>
      <c r="D19" s="6" t="s">
        <v>60</v>
      </c>
      <c r="E19" s="5" t="s">
        <v>4</v>
      </c>
      <c r="F19" s="76"/>
      <c r="G19" s="6" t="s">
        <v>361</v>
      </c>
      <c r="H19" s="6" t="s">
        <v>362</v>
      </c>
      <c r="I19" s="6" t="s">
        <v>60</v>
      </c>
      <c r="J19" s="38" t="s">
        <v>4</v>
      </c>
    </row>
    <row r="20" spans="1:13" x14ac:dyDescent="0.2">
      <c r="A20" s="75" t="s">
        <v>363</v>
      </c>
      <c r="B20" s="6">
        <v>5</v>
      </c>
      <c r="C20" s="6">
        <v>9</v>
      </c>
      <c r="D20" s="6">
        <v>1</v>
      </c>
      <c r="E20" s="5">
        <f>SUM(B20:D20)</f>
        <v>15</v>
      </c>
      <c r="F20" s="75" t="s">
        <v>363</v>
      </c>
      <c r="G20" s="6">
        <v>4</v>
      </c>
      <c r="H20" s="6">
        <v>8</v>
      </c>
      <c r="I20" s="6">
        <v>1</v>
      </c>
      <c r="J20" s="38">
        <f>SUM(G20:I20)</f>
        <v>13</v>
      </c>
    </row>
    <row r="21" spans="1:13" x14ac:dyDescent="0.2">
      <c r="A21" s="75" t="s">
        <v>364</v>
      </c>
      <c r="B21" s="6">
        <v>4</v>
      </c>
      <c r="C21" s="6">
        <v>3</v>
      </c>
      <c r="D21" s="6">
        <v>4</v>
      </c>
      <c r="E21" s="5">
        <f t="shared" ref="E21:E22" si="8">SUM(B21:D21)</f>
        <v>11</v>
      </c>
      <c r="F21" s="75" t="s">
        <v>364</v>
      </c>
      <c r="G21" s="6">
        <v>3</v>
      </c>
      <c r="H21" s="6">
        <v>3</v>
      </c>
      <c r="I21" s="6">
        <v>3</v>
      </c>
      <c r="J21" s="38">
        <f t="shared" ref="J21:J22" si="9">SUM(G21:I21)</f>
        <v>9</v>
      </c>
    </row>
    <row r="22" spans="1:13" x14ac:dyDescent="0.2">
      <c r="A22" s="75" t="s">
        <v>60</v>
      </c>
      <c r="B22" s="6">
        <v>0</v>
      </c>
      <c r="C22" s="6">
        <v>0</v>
      </c>
      <c r="D22" s="6">
        <v>0</v>
      </c>
      <c r="E22" s="5">
        <f t="shared" si="8"/>
        <v>0</v>
      </c>
      <c r="F22" s="75" t="s">
        <v>60</v>
      </c>
      <c r="G22" s="6">
        <v>0</v>
      </c>
      <c r="H22" s="6">
        <v>0</v>
      </c>
      <c r="I22" s="6">
        <v>0</v>
      </c>
      <c r="J22" s="38">
        <f t="shared" si="9"/>
        <v>0</v>
      </c>
    </row>
    <row r="23" spans="1:13" ht="17" thickBot="1" x14ac:dyDescent="0.25">
      <c r="A23" s="80" t="s">
        <v>4</v>
      </c>
      <c r="B23" s="25">
        <f>SUM(B20:B22)</f>
        <v>9</v>
      </c>
      <c r="C23" s="25">
        <f t="shared" ref="C23:D23" si="10">SUM(C20:C22)</f>
        <v>12</v>
      </c>
      <c r="D23" s="25">
        <f t="shared" si="10"/>
        <v>5</v>
      </c>
      <c r="E23" s="25">
        <f>SUM(E20:E22)</f>
        <v>26</v>
      </c>
      <c r="F23" s="81" t="s">
        <v>4</v>
      </c>
      <c r="G23" s="25">
        <f>SUM(G20:G22)</f>
        <v>7</v>
      </c>
      <c r="H23" s="25">
        <f t="shared" ref="H23:I23" si="11">SUM(H20:H22)</f>
        <v>11</v>
      </c>
      <c r="I23" s="25">
        <f t="shared" si="11"/>
        <v>4</v>
      </c>
      <c r="J23" s="79">
        <f>SUM(J20:J22)</f>
        <v>22</v>
      </c>
    </row>
    <row r="25" spans="1:13" ht="195" customHeight="1" x14ac:dyDescent="0.2">
      <c r="A25" s="154" t="s">
        <v>367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</row>
  </sheetData>
  <mergeCells count="10">
    <mergeCell ref="A17:J17"/>
    <mergeCell ref="A18:E18"/>
    <mergeCell ref="F18:J18"/>
    <mergeCell ref="A25:M25"/>
    <mergeCell ref="A3:J3"/>
    <mergeCell ref="A4:E4"/>
    <mergeCell ref="F4:J4"/>
    <mergeCell ref="A10:J10"/>
    <mergeCell ref="A11:E11"/>
    <mergeCell ref="F11:J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efaf2c-f279-4f01-9ac1-b61653373d4f">
      <Terms xmlns="http://schemas.microsoft.com/office/infopath/2007/PartnerControls"/>
    </lcf76f155ced4ddcb4097134ff3c332f>
    <TaxCatchAll xmlns="f57380f7-a5f0-4cba-bee0-afbe5c1ecd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D215ABDEF4040ABEF8BD5C674FB6F" ma:contentTypeVersion="11" ma:contentTypeDescription="Create a new document." ma:contentTypeScope="" ma:versionID="7bbf686072a4f7c88d9e3cb34667fb7e">
  <xsd:schema xmlns:xsd="http://www.w3.org/2001/XMLSchema" xmlns:xs="http://www.w3.org/2001/XMLSchema" xmlns:p="http://schemas.microsoft.com/office/2006/metadata/properties" xmlns:ns2="deefaf2c-f279-4f01-9ac1-b61653373d4f" xmlns:ns3="f57380f7-a5f0-4cba-bee0-afbe5c1ecd15" targetNamespace="http://schemas.microsoft.com/office/2006/metadata/properties" ma:root="true" ma:fieldsID="e13cbad7f8531c5541579d333adcdce8" ns2:_="" ns3:_="">
    <xsd:import namespace="deefaf2c-f279-4f01-9ac1-b61653373d4f"/>
    <xsd:import namespace="f57380f7-a5f0-4cba-bee0-afbe5c1ecd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faf2c-f279-4f01-9ac1-b61653373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3fdc6da-32ca-4a2b-983e-32d6a4a8a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380f7-a5f0-4cba-bee0-afbe5c1ecd1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21cd842-e266-410f-bb66-569e2039ce47}" ma:internalName="TaxCatchAll" ma:showField="CatchAllData" ma:web="f57380f7-a5f0-4cba-bee0-afbe5c1ecd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35C36-C930-48EF-8F56-7378146F2B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A8E070-FC46-4EA4-BD4C-109A42FEB29D}">
  <ds:schemaRefs>
    <ds:schemaRef ds:uri="http://purl.org/dc/terms/"/>
    <ds:schemaRef ds:uri="deefaf2c-f279-4f01-9ac1-b61653373d4f"/>
    <ds:schemaRef ds:uri="f57380f7-a5f0-4cba-bee0-afbe5c1ecd15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463223A-D367-4193-913A-E30031958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faf2c-f279-4f01-9ac1-b61653373d4f"/>
    <ds:schemaRef ds:uri="f57380f7-a5f0-4cba-bee0-afbe5c1e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S1_Demographics</vt:lpstr>
      <vt:lpstr>Table S2_Sexual History</vt:lpstr>
      <vt:lpstr>Table S3_Panel</vt:lpstr>
      <vt:lpstr>Table S4_Marker Designations</vt:lpstr>
      <vt:lpstr>Table S5_Annotation</vt:lpstr>
      <vt:lpstr>Table S6_CD4 Infection Gini</vt:lpstr>
      <vt:lpstr>Table S7_CD8 Infection Gini</vt:lpstr>
      <vt:lpstr>TableS8_CD4 &amp; CD8 FU Gini</vt:lpstr>
      <vt:lpstr>Table S9_Group Numbers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Yount, Kacy Savannah</cp:lastModifiedBy>
  <cp:revision/>
  <dcterms:created xsi:type="dcterms:W3CDTF">2023-11-16T00:30:01Z</dcterms:created>
  <dcterms:modified xsi:type="dcterms:W3CDTF">2024-11-08T17:40:59Z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0x010100502D215ABDEF4040ABEF8BD5C674FB6F</vt:lpwstr>
  </property>
  <property fmtid="{D5CDD505-2E9C-101B-9397-08002B2CF9AE}" pid="3" name="MediaServiceImageTags">
    <vt:lpwstr/>
  </property>
</Properties>
</file>