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1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theme/theme1.xml" ContentType="application/vnd.openxmlformats-officedocument.theme+xml"/>
  <Override PartName="/xl/worksheets/sheet43.xml" ContentType="application/vnd.openxmlformats-officedocument.spreadsheetml.worksheet+xml"/>
  <Override PartName="/xl/sharedStrings.xml" ContentType="application/vnd.openxmlformats-officedocument.spreadsheetml.sharedString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WeiZhang\Documents\Projects\MAPKJIP3\Manuscript\Submission\JCI Insight version\After review\Final version after review\Final upload\Supporting data\"/>
    </mc:Choice>
  </mc:AlternateContent>
  <xr:revisionPtr revIDLastSave="0" documentId="13_ncr:1_{A3DBCDCC-9E87-4C37-B098-B0F476DC80F3}" xr6:coauthVersionLast="47" xr6:coauthVersionMax="47" xr10:uidLastSave="{00000000-0000-0000-0000-000000000000}"/>
  <bookViews>
    <workbookView xWindow="-108" yWindow="-108" windowWidth="23256" windowHeight="12456" xr2:uid="{39A15B3C-3F6C-4B5B-B7B3-364DDCCF5302}"/>
  </bookViews>
  <sheets>
    <sheet name="Fig. 1A" sheetId="1" r:id="rId1"/>
    <sheet name="Fig. 1B" sheetId="2" r:id="rId2"/>
    <sheet name="Fig. 1G" sheetId="3" r:id="rId3"/>
    <sheet name="Fig. 2A" sheetId="4" r:id="rId4"/>
    <sheet name="Fig. 2F" sheetId="5" r:id="rId5"/>
    <sheet name="Fig.3A" sheetId="6" r:id="rId6"/>
    <sheet name="Fig. 3A" sheetId="7" r:id="rId7"/>
    <sheet name="Fig. 3G" sheetId="8" r:id="rId8"/>
    <sheet name="Fig. 4B" sheetId="9" r:id="rId9"/>
    <sheet name="Fig. 4C" sheetId="10" r:id="rId10"/>
    <sheet name="Fig. 4D" sheetId="11" r:id="rId11"/>
    <sheet name="Fig. 4E" sheetId="12" r:id="rId12"/>
    <sheet name="Fig. 4F" sheetId="13" r:id="rId13"/>
    <sheet name="Fig. 4G" sheetId="14" r:id="rId14"/>
    <sheet name="Fig. 4H" sheetId="15" r:id="rId15"/>
    <sheet name="Fig. 5A" sheetId="16" r:id="rId16"/>
    <sheet name="Fig. 5B" sheetId="17" r:id="rId17"/>
    <sheet name="Fig. 6A" sheetId="18" r:id="rId18"/>
    <sheet name="Fig. 6B" sheetId="19" r:id="rId19"/>
    <sheet name="Fig. 6C" sheetId="20" r:id="rId20"/>
    <sheet name="Fig. 6D" sheetId="21" r:id="rId21"/>
    <sheet name="Fig. 6F" sheetId="22" r:id="rId22"/>
    <sheet name="Fig. 7A" sheetId="23" r:id="rId23"/>
    <sheet name="Fig. 7B" sheetId="24" r:id="rId24"/>
    <sheet name="Fig. 7C" sheetId="25" r:id="rId25"/>
    <sheet name="Fig. 7D" sheetId="26" r:id="rId26"/>
    <sheet name="Fig. 7E" sheetId="27" r:id="rId27"/>
    <sheet name="Fig. 7G" sheetId="28" r:id="rId28"/>
    <sheet name="Fig. 7H" sheetId="29" r:id="rId29"/>
    <sheet name="Supplementary. Fig. 1B" sheetId="30" r:id="rId30"/>
    <sheet name="Supplementary. Fig. 1C" sheetId="31" r:id="rId31"/>
    <sheet name="Supplementary. Fig. 1D" sheetId="32" r:id="rId32"/>
    <sheet name="Supplementary. Fig. 1E" sheetId="33" r:id="rId33"/>
    <sheet name="Supplementary. Fig. 2A" sheetId="35" r:id="rId34"/>
    <sheet name="Supplementary. Fig. 2B" sheetId="36" r:id="rId35"/>
    <sheet name="Supplementary. Fig. 2C" sheetId="37" r:id="rId36"/>
    <sheet name="Supplementary. Fig.2D" sheetId="34" r:id="rId37"/>
    <sheet name="Supplementary. Fig. 3A" sheetId="38" r:id="rId38"/>
    <sheet name="Supplementary. Fig. 3C" sheetId="39" r:id="rId39"/>
    <sheet name="Supplementary. Fig. 3D" sheetId="40" r:id="rId40"/>
    <sheet name="Supplementary .Fig. 3E" sheetId="41" r:id="rId41"/>
    <sheet name="Supplementary. Fig. 4A" sheetId="42" r:id="rId42"/>
    <sheet name="Supplementary. Fig. 4B" sheetId="43" r:id="rId43"/>
    <sheet name="Supplementary. Fig. 5A" sheetId="44" r:id="rId44"/>
    <sheet name="Supplementary. Fig. 5B" sheetId="45" r:id="rId45"/>
    <sheet name="Supplementary. Fig. 5C" sheetId="46" r:id="rId46"/>
    <sheet name="Supplementary. Fig. 5D" sheetId="47" r:id="rId47"/>
    <sheet name="Supplementary. Fig. 6A" sheetId="48" r:id="rId4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6" i="45" l="1"/>
  <c r="K16" i="45" s="1"/>
  <c r="I14" i="45"/>
  <c r="I13" i="45"/>
  <c r="I12" i="45"/>
  <c r="K12" i="45" s="1"/>
  <c r="I10" i="45"/>
  <c r="J8" i="45" s="1"/>
  <c r="I9" i="45"/>
  <c r="K8" i="45" s="1"/>
  <c r="H82" i="44"/>
  <c r="J82" i="44" s="1"/>
  <c r="K82" i="44" s="1"/>
  <c r="H81" i="44"/>
  <c r="J81" i="44" s="1"/>
  <c r="K81" i="44" s="1"/>
  <c r="H80" i="44"/>
  <c r="J80" i="44" s="1"/>
  <c r="K80" i="44" s="1"/>
  <c r="C80" i="44"/>
  <c r="H78" i="44"/>
  <c r="J78" i="44" s="1"/>
  <c r="K78" i="44" s="1"/>
  <c r="H77" i="44"/>
  <c r="J77" i="44" s="1"/>
  <c r="K77" i="44" s="1"/>
  <c r="H76" i="44"/>
  <c r="J76" i="44" s="1"/>
  <c r="K76" i="44" s="1"/>
  <c r="C76" i="44"/>
  <c r="H74" i="44"/>
  <c r="J74" i="44" s="1"/>
  <c r="K74" i="44" s="1"/>
  <c r="K73" i="44"/>
  <c r="J73" i="44"/>
  <c r="H73" i="44"/>
  <c r="H72" i="44"/>
  <c r="J72" i="44" s="1"/>
  <c r="K72" i="44" s="1"/>
  <c r="C72" i="44"/>
  <c r="H70" i="44"/>
  <c r="J70" i="44" s="1"/>
  <c r="K70" i="44" s="1"/>
  <c r="J69" i="44"/>
  <c r="K69" i="44" s="1"/>
  <c r="H69" i="44"/>
  <c r="H68" i="44"/>
  <c r="J68" i="44" s="1"/>
  <c r="K68" i="44" s="1"/>
  <c r="M68" i="44" s="1"/>
  <c r="C68" i="44"/>
  <c r="K66" i="44"/>
  <c r="J66" i="44"/>
  <c r="H66" i="44"/>
  <c r="H65" i="44"/>
  <c r="J65" i="44" s="1"/>
  <c r="K65" i="44" s="1"/>
  <c r="K64" i="44"/>
  <c r="J64" i="44"/>
  <c r="H64" i="44"/>
  <c r="C64" i="44"/>
  <c r="J62" i="44"/>
  <c r="K62" i="44" s="1"/>
  <c r="H62" i="44"/>
  <c r="H61" i="44"/>
  <c r="J61" i="44" s="1"/>
  <c r="K61" i="44" s="1"/>
  <c r="J60" i="44"/>
  <c r="K60" i="44" s="1"/>
  <c r="H60" i="44"/>
  <c r="C60" i="44"/>
  <c r="H58" i="44"/>
  <c r="J58" i="44" s="1"/>
  <c r="K58" i="44" s="1"/>
  <c r="H57" i="44"/>
  <c r="J57" i="44" s="1"/>
  <c r="K57" i="44" s="1"/>
  <c r="H56" i="44"/>
  <c r="J56" i="44" s="1"/>
  <c r="K56" i="44" s="1"/>
  <c r="C56" i="44"/>
  <c r="H54" i="44"/>
  <c r="J54" i="44" s="1"/>
  <c r="K54" i="44" s="1"/>
  <c r="H53" i="44"/>
  <c r="J53" i="44" s="1"/>
  <c r="K53" i="44" s="1"/>
  <c r="H52" i="44"/>
  <c r="J52" i="44" s="1"/>
  <c r="K52" i="44" s="1"/>
  <c r="C52" i="44"/>
  <c r="H50" i="44"/>
  <c r="J50" i="44" s="1"/>
  <c r="K50" i="44" s="1"/>
  <c r="H49" i="44"/>
  <c r="J49" i="44" s="1"/>
  <c r="K49" i="44" s="1"/>
  <c r="H48" i="44"/>
  <c r="J48" i="44" s="1"/>
  <c r="K48" i="44" s="1"/>
  <c r="C48" i="44"/>
  <c r="H46" i="44"/>
  <c r="J46" i="44" s="1"/>
  <c r="K46" i="44" s="1"/>
  <c r="H45" i="44"/>
  <c r="J45" i="44" s="1"/>
  <c r="K45" i="44" s="1"/>
  <c r="H44" i="44"/>
  <c r="J44" i="44" s="1"/>
  <c r="K44" i="44" s="1"/>
  <c r="C44" i="44"/>
  <c r="H42" i="44"/>
  <c r="J42" i="44" s="1"/>
  <c r="K42" i="44" s="1"/>
  <c r="K41" i="44"/>
  <c r="J41" i="44"/>
  <c r="H41" i="44"/>
  <c r="H40" i="44"/>
  <c r="J40" i="44" s="1"/>
  <c r="K40" i="44" s="1"/>
  <c r="C40" i="44"/>
  <c r="H38" i="44"/>
  <c r="J38" i="44" s="1"/>
  <c r="K38" i="44" s="1"/>
  <c r="J37" i="44"/>
  <c r="K37" i="44" s="1"/>
  <c r="H37" i="44"/>
  <c r="H36" i="44"/>
  <c r="J36" i="44" s="1"/>
  <c r="K36" i="44" s="1"/>
  <c r="C36" i="44"/>
  <c r="K34" i="44"/>
  <c r="J34" i="44"/>
  <c r="H34" i="44"/>
  <c r="H33" i="44"/>
  <c r="J33" i="44" s="1"/>
  <c r="K33" i="44" s="1"/>
  <c r="K32" i="44"/>
  <c r="J32" i="44"/>
  <c r="H32" i="44"/>
  <c r="C32" i="44"/>
  <c r="J30" i="44"/>
  <c r="K30" i="44" s="1"/>
  <c r="H30" i="44"/>
  <c r="J29" i="44"/>
  <c r="K29" i="44" s="1"/>
  <c r="H29" i="44"/>
  <c r="J28" i="44"/>
  <c r="K28" i="44" s="1"/>
  <c r="H28" i="44"/>
  <c r="C28" i="44"/>
  <c r="H26" i="44"/>
  <c r="J26" i="44" s="1"/>
  <c r="K26" i="44" s="1"/>
  <c r="H25" i="44"/>
  <c r="J25" i="44" s="1"/>
  <c r="K25" i="44" s="1"/>
  <c r="H24" i="44"/>
  <c r="J24" i="44" s="1"/>
  <c r="K24" i="44" s="1"/>
  <c r="C24" i="44"/>
  <c r="H22" i="44"/>
  <c r="J22" i="44" s="1"/>
  <c r="K22" i="44" s="1"/>
  <c r="H21" i="44"/>
  <c r="J21" i="44" s="1"/>
  <c r="K21" i="44" s="1"/>
  <c r="H20" i="44"/>
  <c r="J20" i="44" s="1"/>
  <c r="K20" i="44" s="1"/>
  <c r="C20" i="44"/>
  <c r="H18" i="44"/>
  <c r="J18" i="44" s="1"/>
  <c r="K18" i="44" s="1"/>
  <c r="H17" i="44"/>
  <c r="J17" i="44" s="1"/>
  <c r="K17" i="44" s="1"/>
  <c r="H16" i="44"/>
  <c r="J16" i="44" s="1"/>
  <c r="K16" i="44" s="1"/>
  <c r="C16" i="44"/>
  <c r="H14" i="44"/>
  <c r="J14" i="44" s="1"/>
  <c r="K14" i="44" s="1"/>
  <c r="H13" i="44"/>
  <c r="J13" i="44" s="1"/>
  <c r="K13" i="44" s="1"/>
  <c r="H12" i="44"/>
  <c r="J12" i="44" s="1"/>
  <c r="K12" i="44" s="1"/>
  <c r="C12" i="44"/>
  <c r="H10" i="44"/>
  <c r="J10" i="44" s="1"/>
  <c r="K10" i="44" s="1"/>
  <c r="K9" i="44"/>
  <c r="J9" i="44"/>
  <c r="H9" i="44"/>
  <c r="H8" i="44"/>
  <c r="C8" i="44"/>
  <c r="H6" i="44"/>
  <c r="J6" i="44" s="1"/>
  <c r="K6" i="44" s="1"/>
  <c r="H5" i="44"/>
  <c r="J5" i="44" s="1"/>
  <c r="K5" i="44" s="1"/>
  <c r="H4" i="44"/>
  <c r="J4" i="44" s="1"/>
  <c r="K4" i="44" s="1"/>
  <c r="L4" i="44" s="1"/>
  <c r="C4" i="44"/>
  <c r="J16" i="45" l="1"/>
  <c r="J12" i="45"/>
  <c r="M24" i="44"/>
  <c r="L24" i="44"/>
  <c r="M60" i="44"/>
  <c r="L60" i="44"/>
  <c r="M28" i="44"/>
  <c r="L28" i="44"/>
  <c r="M32" i="44"/>
  <c r="M56" i="44"/>
  <c r="L56" i="44"/>
  <c r="L36" i="44"/>
  <c r="M36" i="44"/>
  <c r="M52" i="44"/>
  <c r="L52" i="44"/>
  <c r="M64" i="44"/>
  <c r="L64" i="44"/>
  <c r="M20" i="44"/>
  <c r="L20" i="44"/>
  <c r="M76" i="44"/>
  <c r="L76" i="44"/>
  <c r="M4" i="44"/>
  <c r="M16" i="44"/>
  <c r="L16" i="44"/>
  <c r="M44" i="44"/>
  <c r="L44" i="44"/>
  <c r="M80" i="44"/>
  <c r="L80" i="44"/>
  <c r="J8" i="44"/>
  <c r="K8" i="44" s="1"/>
  <c r="I8" i="44"/>
  <c r="L68" i="44"/>
  <c r="L32" i="44"/>
  <c r="L72" i="44"/>
  <c r="M72" i="44"/>
  <c r="M12" i="44"/>
  <c r="L12" i="44"/>
  <c r="L40" i="44"/>
  <c r="M40" i="44"/>
  <c r="M48" i="44"/>
  <c r="L48" i="44"/>
  <c r="H11" i="39"/>
  <c r="C11" i="39"/>
  <c r="H7" i="39"/>
  <c r="C7" i="39"/>
  <c r="H3" i="39"/>
  <c r="C3" i="39"/>
  <c r="H11" i="37"/>
  <c r="C11" i="37"/>
  <c r="H7" i="37"/>
  <c r="C7" i="37"/>
  <c r="H3" i="37"/>
  <c r="C3" i="37"/>
  <c r="M8" i="44" l="1"/>
  <c r="L8" i="44"/>
  <c r="H26" i="36"/>
  <c r="C26" i="36"/>
  <c r="H22" i="36"/>
  <c r="C22" i="36"/>
  <c r="H18" i="36"/>
  <c r="C18" i="36"/>
  <c r="H11" i="36"/>
  <c r="C11" i="36"/>
  <c r="H7" i="36"/>
  <c r="C7" i="36"/>
  <c r="H3" i="36"/>
  <c r="C3" i="36"/>
  <c r="H11" i="35"/>
  <c r="C11" i="35"/>
  <c r="H7" i="35"/>
  <c r="C7" i="35"/>
  <c r="H3" i="35"/>
  <c r="C3" i="35"/>
  <c r="H11" i="34"/>
  <c r="H7" i="34"/>
  <c r="H3" i="34"/>
  <c r="C11" i="34"/>
  <c r="C7" i="34"/>
  <c r="C3" i="34"/>
  <c r="A6" i="11"/>
  <c r="A5" i="11"/>
  <c r="A4" i="11"/>
</calcChain>
</file>

<file path=xl/sharedStrings.xml><?xml version="1.0" encoding="utf-8"?>
<sst xmlns="http://schemas.openxmlformats.org/spreadsheetml/2006/main" count="1763" uniqueCount="146">
  <si>
    <t>Ctrl</t>
  </si>
  <si>
    <t>WT-JIP3</t>
  </si>
  <si>
    <t>MT-JIP3</t>
  </si>
  <si>
    <t>siLuc</t>
  </si>
  <si>
    <t>siJIP4</t>
  </si>
  <si>
    <t>WT</t>
  </si>
  <si>
    <t>MT</t>
  </si>
  <si>
    <t xml:space="preserve">Mean speed (um/s)-Left pannel </t>
  </si>
  <si>
    <t xml:space="preserve">Tracking Distance from Origin (um)-Right pannel </t>
  </si>
  <si>
    <t>Vehicle</t>
  </si>
  <si>
    <t>LPS</t>
  </si>
  <si>
    <t>Patient</t>
  </si>
  <si>
    <t>C2934</t>
  </si>
  <si>
    <t>C3529</t>
  </si>
  <si>
    <t>Realtive Caspase 3/7 activity (%)-Right pannel</t>
  </si>
  <si>
    <t>Realtive cell proliferation (%)-Left pannel</t>
  </si>
  <si>
    <t>Distance to nucleus (uM)</t>
  </si>
  <si>
    <t>Control</t>
  </si>
  <si>
    <t xml:space="preserve">Relative mRNA EXPRESSION (%) </t>
  </si>
  <si>
    <t>JIP3</t>
  </si>
  <si>
    <t>JIP4</t>
  </si>
  <si>
    <t>iPSC</t>
  </si>
  <si>
    <t>iPSC Neuron 1 week</t>
  </si>
  <si>
    <t>iPSC Neuron 2 weeks</t>
  </si>
  <si>
    <t>iPSC Neuron 3 weeks</t>
  </si>
  <si>
    <t>Criper Control</t>
  </si>
  <si>
    <t>Cell Viability (%)</t>
  </si>
  <si>
    <t>CRISPR Control</t>
  </si>
  <si>
    <t>Means used for plot</t>
  </si>
  <si>
    <t>Mean of distance to center of nucleus (um)</t>
  </si>
  <si>
    <t>Crispr Control</t>
  </si>
  <si>
    <t>Normalized % of cAMP/Protein</t>
  </si>
  <si>
    <t>Time (mins)</t>
  </si>
  <si>
    <t>Log Con. (nM)</t>
  </si>
  <si>
    <t>UTC</t>
  </si>
  <si>
    <t xml:space="preserve">Normalized % of cAMP/Protein </t>
  </si>
  <si>
    <t>Dom</t>
  </si>
  <si>
    <t>Dom+SKF</t>
  </si>
  <si>
    <t>cAMP/Protein</t>
  </si>
  <si>
    <t>Bisoprolol</t>
  </si>
  <si>
    <t>ICI 118551</t>
  </si>
  <si>
    <t>SCH 23390</t>
  </si>
  <si>
    <t>Relative mRNA expression (%)</t>
  </si>
  <si>
    <t>DRD1</t>
  </si>
  <si>
    <t>DRD2</t>
  </si>
  <si>
    <t>cAMP/ Protein</t>
  </si>
  <si>
    <t>Domperidone+Timolol+Dapiprazole</t>
  </si>
  <si>
    <t>Domperidone+Timolol+Dapiprazole+SKF</t>
  </si>
  <si>
    <t>Timolol+Dapiprazole</t>
  </si>
  <si>
    <t>Ropinirole+Timolol+Dapiprazole</t>
  </si>
  <si>
    <t>Relative Cell Proliferation (%)</t>
  </si>
  <si>
    <t>Control-ASO</t>
  </si>
  <si>
    <t>0.1 μM</t>
  </si>
  <si>
    <t>1 μM</t>
  </si>
  <si>
    <t>5 μM</t>
  </si>
  <si>
    <t>10 μM</t>
  </si>
  <si>
    <t>Mutant MAPK8IP3/ACTB mRNA</t>
  </si>
  <si>
    <t>WT MAPK8IP3/ACTB mRNA</t>
  </si>
  <si>
    <t>SPAG9/ACTB mRNA level</t>
  </si>
  <si>
    <t>Treatment time (min)</t>
  </si>
  <si>
    <t>Patient + ASO</t>
  </si>
  <si>
    <t>C-ASO</t>
  </si>
  <si>
    <t>ASO3</t>
  </si>
  <si>
    <t>ASO2</t>
  </si>
  <si>
    <t>ASO1</t>
  </si>
  <si>
    <t>MAPK8IP3/ACTB mRNA Level</t>
  </si>
  <si>
    <t>Mutant MAPK8IP3/ACTB mRNA Level</t>
  </si>
  <si>
    <t>SPAG9/ACTB mRNA Level</t>
  </si>
  <si>
    <t>0.1</t>
  </si>
  <si>
    <t>1</t>
  </si>
  <si>
    <t>10</t>
  </si>
  <si>
    <t>Cumulative Risk of Death</t>
  </si>
  <si>
    <t>Elapsed Time (Days)</t>
  </si>
  <si>
    <t>Dead Neurons</t>
  </si>
  <si>
    <t>Cell Type</t>
  </si>
  <si>
    <t>Mutant</t>
  </si>
  <si>
    <t>Mutant-ASO 687</t>
  </si>
  <si>
    <t>cAMP (uM)/protein (ug)</t>
  </si>
  <si>
    <t>Pateint + ASO</t>
  </si>
  <si>
    <t>Normalized Cell Proliferation (%)</t>
  </si>
  <si>
    <t>siCtrl</t>
  </si>
  <si>
    <t>siJIP4_7.5</t>
  </si>
  <si>
    <t>siJIP4_2.5+WT</t>
  </si>
  <si>
    <t>siJIP4_5.0+WT</t>
  </si>
  <si>
    <t>siJIP4_7.5+WT</t>
  </si>
  <si>
    <t>Hela cells</t>
  </si>
  <si>
    <t>JIP4/JIP3 protein level</t>
  </si>
  <si>
    <t>Pearson's coefficient</t>
  </si>
  <si>
    <t>siJIP4 WT</t>
  </si>
  <si>
    <t>siJIP4 MT</t>
  </si>
  <si>
    <t>Cy3 Integrated density/area</t>
  </si>
  <si>
    <t xml:space="preserve">Pearson's coefficient (Rab7 vs Cy3) </t>
  </si>
  <si>
    <t>Average for plotting</t>
  </si>
  <si>
    <t xml:space="preserve">Pearson's coefficient (Rab5 vs Cy3) </t>
  </si>
  <si>
    <t>Pearson's coefficient (Rab 5 vs Cy3)-left panel</t>
  </si>
  <si>
    <t>Pearson's coefficient (Rab 7  vs Cy3)-right panel</t>
  </si>
  <si>
    <t>Number of varicosities per sample</t>
  </si>
  <si>
    <t>CRISPR</t>
  </si>
  <si>
    <t>CRISPR control</t>
  </si>
  <si>
    <t xml:space="preserve">Pearson's coefficient (Rab5 vs JIP3) </t>
  </si>
  <si>
    <t>Normalized mRNA  NLRP2/GAPDH Fold</t>
  </si>
  <si>
    <t>NLRP2</t>
  </si>
  <si>
    <t>Normalized MAPK8IP3/ACTB</t>
  </si>
  <si>
    <t>Actin  B</t>
  </si>
  <si>
    <t>Ct</t>
  </si>
  <si>
    <t>Ave Ct</t>
  </si>
  <si>
    <t>ΔCt</t>
  </si>
  <si>
    <t>Ave UTC</t>
  </si>
  <si>
    <t>ΔΔCt</t>
  </si>
  <si>
    <t>Fold</t>
  </si>
  <si>
    <t>Ave Fold</t>
  </si>
  <si>
    <t>STDV</t>
  </si>
  <si>
    <t>UTC-3529</t>
  </si>
  <si>
    <t>UTC-3440</t>
  </si>
  <si>
    <t>C-ASO_3529</t>
  </si>
  <si>
    <t>C-ASO-3440</t>
  </si>
  <si>
    <t>UTC-Patient</t>
  </si>
  <si>
    <t>UTC-2936</t>
  </si>
  <si>
    <t>C-ASO_Patient</t>
  </si>
  <si>
    <t>C-ASO_2936</t>
  </si>
  <si>
    <t>Name</t>
  </si>
  <si>
    <t>ASO1-Patient</t>
  </si>
  <si>
    <t>ASO1-2936</t>
  </si>
  <si>
    <t>ASO1-3529</t>
  </si>
  <si>
    <t>ASO1-3440</t>
  </si>
  <si>
    <t>ASO2-Patient</t>
  </si>
  <si>
    <t>ASO2-2936</t>
  </si>
  <si>
    <t>ASO2-3529</t>
  </si>
  <si>
    <t>ASO2-3440</t>
  </si>
  <si>
    <t>ASO3-Patient</t>
  </si>
  <si>
    <t>ASO3-2936</t>
  </si>
  <si>
    <t>ASO3-3529</t>
  </si>
  <si>
    <t>ASO3-3440</t>
  </si>
  <si>
    <t>For Plotting</t>
  </si>
  <si>
    <t>Normalized SPAG9/ACTB expression fold</t>
  </si>
  <si>
    <t>SPAG9/ACTB</t>
  </si>
  <si>
    <t>SPAG9</t>
  </si>
  <si>
    <t>MAPK8IP3</t>
  </si>
  <si>
    <t>Cell Proliferation (%)</t>
  </si>
  <si>
    <t>Proliferation</t>
  </si>
  <si>
    <t>Control ASO</t>
  </si>
  <si>
    <t>Sample Name</t>
  </si>
  <si>
    <t>Average Proliferation</t>
  </si>
  <si>
    <t>Sample names</t>
  </si>
  <si>
    <t>ASO</t>
  </si>
  <si>
    <t>Patient_ASO3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</si>
</sst>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name val="Arial"/>
    </font>
    <font>
      <sz val="8"/>
      <name val="Aptos Narrow"/>
      <family val="2"/>
      <scheme val="minor"/>
    </font>
    <font>
      <sz val="11"/>
      <color rgb="FFFFFFFF"/>
      <name val="Calibri"/>
    </font>
    <font>
      <sz val="11"/>
      <color theme="1"/>
      <name val="Calibri"/>
      <family val="2"/>
    </font>
    <font>
      <sz val="11"/>
      <name val="Calibri"/>
      <family val="2"/>
    </font>
    <font>
      <sz val="11"/>
      <color rgb="FF000000"/>
      <name val="Calibri"/>
    </font>
    <font>
      <sz val="11"/>
      <color rgb="FF000000"/>
      <name val="Calibri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9">
    <xf numFmtId="0" fontId="0" fillId="0" borderId="0" xfId="0"/>
    <xf numFmtId="0" fontId="18" fillId="0" borderId="0" xfId="0" applyFont="1"/>
    <xf numFmtId="0" fontId="0" fillId="0" borderId="0" xfId="0" applyAlignment="1">
      <alignment horizontal="right"/>
    </xf>
    <xf numFmtId="0" fontId="20" fillId="0" borderId="0" xfId="0" applyFont="1"/>
    <xf numFmtId="0" fontId="21" fillId="0" borderId="0" xfId="0" applyFont="1"/>
    <xf numFmtId="0" fontId="22" fillId="0" borderId="0" xfId="0" applyFont="1"/>
    <xf numFmtId="0" fontId="23" fillId="0" borderId="0" xfId="0" applyFont="1"/>
    <xf numFmtId="0" fontId="24" fillId="0" borderId="0" xfId="0" applyFont="1"/>
    <xf numFmtId="0" fontId="0" fillId="0" borderId="0" xfId="0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styles" Target="styles.xml"/><Relationship Id="rId55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8" Type="http://schemas.openxmlformats.org/officeDocument/2006/relationships/worksheet" Target="worksheets/sheet8.xml"/><Relationship Id="rId51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AFB3F2-46A3-48B9-81CF-AC0959D0B886}">
  <dimension ref="A1:J3"/>
  <sheetViews>
    <sheetView tabSelected="1" workbookViewId="0">
      <selection activeCell="F14" sqref="F14"/>
    </sheetView>
  </sheetViews>
  <sheetFormatPr defaultRowHeight="14.4" x14ac:dyDescent="0.3"/>
  <cols>
    <col min="2" max="2" width="10.33203125" customWidth="1"/>
    <col min="3" max="3" width="11.21875" customWidth="1"/>
    <col min="4" max="4" width="10.21875" customWidth="1"/>
    <col min="5" max="5" width="10.88671875" customWidth="1"/>
    <col min="6" max="6" width="12.109375" customWidth="1"/>
    <col min="8" max="8" width="12.44140625" customWidth="1"/>
    <col min="9" max="9" width="12.77734375" customWidth="1"/>
    <col min="10" max="10" width="15.109375" customWidth="1"/>
  </cols>
  <sheetData>
    <row r="1" spans="1:10" x14ac:dyDescent="0.3">
      <c r="B1" t="s">
        <v>0</v>
      </c>
      <c r="C1" t="s">
        <v>0</v>
      </c>
      <c r="D1" t="s">
        <v>0</v>
      </c>
      <c r="E1" t="s">
        <v>1</v>
      </c>
      <c r="F1" t="s">
        <v>1</v>
      </c>
      <c r="G1" t="s">
        <v>1</v>
      </c>
      <c r="H1" t="s">
        <v>2</v>
      </c>
      <c r="I1" t="s">
        <v>2</v>
      </c>
      <c r="J1" t="s">
        <v>2</v>
      </c>
    </row>
    <row r="2" spans="1:10" x14ac:dyDescent="0.3">
      <c r="A2" t="s">
        <v>3</v>
      </c>
      <c r="B2">
        <v>96</v>
      </c>
      <c r="C2">
        <v>99.529409999999999</v>
      </c>
      <c r="D2">
        <v>104.4706</v>
      </c>
      <c r="E2">
        <v>72.941180000000003</v>
      </c>
      <c r="F2">
        <v>69.411760000000001</v>
      </c>
      <c r="G2">
        <v>77.176469999999995</v>
      </c>
      <c r="H2">
        <v>71.058819999999997</v>
      </c>
      <c r="I2">
        <v>90.117649999999998</v>
      </c>
      <c r="J2">
        <v>80.941180000000003</v>
      </c>
    </row>
    <row r="3" spans="1:10" x14ac:dyDescent="0.3">
      <c r="A3" t="s">
        <v>4</v>
      </c>
      <c r="B3">
        <v>125.4118</v>
      </c>
      <c r="C3">
        <v>122.5882</v>
      </c>
      <c r="D3">
        <v>99.764709999999994</v>
      </c>
      <c r="E3">
        <v>113.4118</v>
      </c>
      <c r="F3">
        <v>114.35290000000001</v>
      </c>
      <c r="G3">
        <v>100</v>
      </c>
      <c r="H3">
        <v>69.647059999999996</v>
      </c>
      <c r="I3">
        <v>72.235290000000006</v>
      </c>
      <c r="J3">
        <v>82.588239999999999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E2F96B-FDA4-453B-90A0-CE56A3EDF9A3}">
  <dimension ref="A1:G6"/>
  <sheetViews>
    <sheetView workbookViewId="0">
      <selection sqref="A1:G2"/>
    </sheetView>
  </sheetViews>
  <sheetFormatPr defaultRowHeight="14.4" x14ac:dyDescent="0.3"/>
  <cols>
    <col min="1" max="1" width="13.21875" customWidth="1"/>
    <col min="2" max="2" width="16.5546875" customWidth="1"/>
    <col min="3" max="3" width="12" customWidth="1"/>
    <col min="4" max="4" width="12.6640625" customWidth="1"/>
    <col min="5" max="5" width="15.44140625" customWidth="1"/>
    <col min="6" max="6" width="14.77734375" customWidth="1"/>
    <col min="7" max="7" width="14.5546875" customWidth="1"/>
  </cols>
  <sheetData>
    <row r="1" spans="1:7" x14ac:dyDescent="0.3">
      <c r="A1" t="s">
        <v>31</v>
      </c>
    </row>
    <row r="2" spans="1:7" x14ac:dyDescent="0.3">
      <c r="A2" t="s">
        <v>32</v>
      </c>
      <c r="B2" t="s">
        <v>17</v>
      </c>
      <c r="C2" t="s">
        <v>17</v>
      </c>
      <c r="D2" t="s">
        <v>17</v>
      </c>
      <c r="E2" t="s">
        <v>11</v>
      </c>
      <c r="F2" t="s">
        <v>11</v>
      </c>
      <c r="G2" t="s">
        <v>11</v>
      </c>
    </row>
    <row r="3" spans="1:7" x14ac:dyDescent="0.3">
      <c r="A3">
        <v>0</v>
      </c>
      <c r="B3">
        <v>103.5676</v>
      </c>
      <c r="C3">
        <v>105.2731</v>
      </c>
      <c r="D3">
        <v>91.159270000000006</v>
      </c>
      <c r="E3">
        <v>101.7893</v>
      </c>
      <c r="F3">
        <v>98.315389999999994</v>
      </c>
      <c r="G3">
        <v>114.655</v>
      </c>
    </row>
    <row r="4" spans="1:7" x14ac:dyDescent="0.3">
      <c r="A4">
        <v>10</v>
      </c>
      <c r="B4">
        <v>105.59739999999999</v>
      </c>
      <c r="C4">
        <v>94.592410000000001</v>
      </c>
      <c r="D4">
        <v>89.406940000000006</v>
      </c>
      <c r="E4">
        <v>105.6447</v>
      </c>
      <c r="F4">
        <v>99.839110000000005</v>
      </c>
      <c r="G4">
        <v>88.332880000000003</v>
      </c>
    </row>
    <row r="5" spans="1:7" x14ac:dyDescent="0.3">
      <c r="A5">
        <v>30</v>
      </c>
      <c r="B5">
        <v>89.226960000000005</v>
      </c>
      <c r="C5">
        <v>90.30771</v>
      </c>
      <c r="D5">
        <v>87.644459999999995</v>
      </c>
      <c r="E5">
        <v>100.5737</v>
      </c>
      <c r="F5">
        <v>94.882900000000006</v>
      </c>
      <c r="G5">
        <v>85.998699999999999</v>
      </c>
    </row>
    <row r="6" spans="1:7" x14ac:dyDescent="0.3">
      <c r="A6">
        <v>60</v>
      </c>
      <c r="B6">
        <v>80.108840000000001</v>
      </c>
      <c r="C6">
        <v>78.780950000000004</v>
      </c>
      <c r="D6">
        <v>77.885260000000002</v>
      </c>
      <c r="E6">
        <v>75.365780000000001</v>
      </c>
      <c r="F6">
        <v>73.519670000000005</v>
      </c>
      <c r="G6">
        <v>72.863650000000007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0D8396-658C-4D0E-A28B-DA324DD31446}">
  <dimension ref="A1:G6"/>
  <sheetViews>
    <sheetView workbookViewId="0">
      <selection activeCell="B11" sqref="B11"/>
    </sheetView>
  </sheetViews>
  <sheetFormatPr defaultRowHeight="14.4" x14ac:dyDescent="0.3"/>
  <cols>
    <col min="1" max="1" width="15.33203125" customWidth="1"/>
    <col min="2" max="3" width="19.44140625" customWidth="1"/>
    <col min="4" max="4" width="20.6640625" customWidth="1"/>
    <col min="5" max="5" width="18.77734375" customWidth="1"/>
    <col min="6" max="6" width="24.33203125" customWidth="1"/>
    <col min="7" max="7" width="19.5546875" customWidth="1"/>
  </cols>
  <sheetData>
    <row r="1" spans="1:7" x14ac:dyDescent="0.3">
      <c r="A1" t="s">
        <v>31</v>
      </c>
    </row>
    <row r="2" spans="1:7" x14ac:dyDescent="0.3">
      <c r="A2" t="s">
        <v>33</v>
      </c>
      <c r="B2" t="s">
        <v>17</v>
      </c>
      <c r="C2" t="s">
        <v>17</v>
      </c>
      <c r="D2" t="s">
        <v>17</v>
      </c>
      <c r="E2" t="s">
        <v>11</v>
      </c>
      <c r="F2" t="s">
        <v>11</v>
      </c>
      <c r="G2" t="s">
        <v>11</v>
      </c>
    </row>
    <row r="3" spans="1:7" x14ac:dyDescent="0.3">
      <c r="A3" s="2" t="s">
        <v>34</v>
      </c>
      <c r="B3">
        <v>52.18262</v>
      </c>
      <c r="C3">
        <v>50.597169999999998</v>
      </c>
      <c r="D3">
        <v>52.131790000000002</v>
      </c>
      <c r="E3">
        <v>61.328940000000003</v>
      </c>
      <c r="F3">
        <v>60.408450000000002</v>
      </c>
      <c r="G3">
        <v>60.74248</v>
      </c>
    </row>
    <row r="4" spans="1:7" x14ac:dyDescent="0.3">
      <c r="A4">
        <f>LOG10(10)</f>
        <v>1</v>
      </c>
      <c r="B4">
        <v>51.255589999999998</v>
      </c>
      <c r="C4">
        <v>55.281649999999999</v>
      </c>
      <c r="D4">
        <v>53.740609999999997</v>
      </c>
      <c r="E4">
        <v>35.357869999999998</v>
      </c>
      <c r="F4">
        <v>39.199539999999999</v>
      </c>
      <c r="G4">
        <v>16.898980000000002</v>
      </c>
    </row>
    <row r="5" spans="1:7" x14ac:dyDescent="0.3">
      <c r="A5">
        <f>LOG10(100)</f>
        <v>2</v>
      </c>
      <c r="B5">
        <v>71.31035</v>
      </c>
      <c r="C5">
        <v>72.682760000000002</v>
      </c>
      <c r="D5">
        <v>68.788179999999997</v>
      </c>
      <c r="E5">
        <v>33.542729999999999</v>
      </c>
      <c r="F5">
        <v>36.056310000000003</v>
      </c>
      <c r="G5">
        <v>36.946019999999997</v>
      </c>
    </row>
    <row r="6" spans="1:7" x14ac:dyDescent="0.3">
      <c r="A6">
        <f>LOG10(1000)</f>
        <v>3</v>
      </c>
      <c r="B6">
        <v>77.205299999999994</v>
      </c>
      <c r="C6">
        <v>78.580889999999997</v>
      </c>
      <c r="D6">
        <v>79.905779999999993</v>
      </c>
      <c r="E6">
        <v>37.685540000000003</v>
      </c>
      <c r="F6">
        <v>37.612609999999997</v>
      </c>
      <c r="G6">
        <v>39.092669999999998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6C22F3-3F3F-4B5B-A478-3F290396C36D}">
  <dimension ref="A1:G10"/>
  <sheetViews>
    <sheetView workbookViewId="0">
      <selection activeCell="F16" sqref="F16"/>
    </sheetView>
  </sheetViews>
  <sheetFormatPr defaultRowHeight="14.4" x14ac:dyDescent="0.3"/>
  <cols>
    <col min="1" max="1" width="31.21875" customWidth="1"/>
    <col min="2" max="2" width="17.33203125" customWidth="1"/>
    <col min="3" max="3" width="17" customWidth="1"/>
    <col min="4" max="4" width="23.44140625" customWidth="1"/>
    <col min="5" max="5" width="19.77734375" customWidth="1"/>
    <col min="6" max="6" width="20.109375" customWidth="1"/>
    <col min="7" max="7" width="21.44140625" customWidth="1"/>
  </cols>
  <sheetData>
    <row r="1" spans="1:7" x14ac:dyDescent="0.3">
      <c r="A1" t="s">
        <v>31</v>
      </c>
    </row>
    <row r="2" spans="1:7" x14ac:dyDescent="0.3">
      <c r="A2" t="s">
        <v>33</v>
      </c>
      <c r="B2" t="s">
        <v>17</v>
      </c>
      <c r="C2" t="s">
        <v>17</v>
      </c>
      <c r="D2" t="s">
        <v>17</v>
      </c>
      <c r="E2" t="s">
        <v>11</v>
      </c>
      <c r="F2" t="s">
        <v>11</v>
      </c>
      <c r="G2" t="s">
        <v>11</v>
      </c>
    </row>
    <row r="3" spans="1:7" x14ac:dyDescent="0.3">
      <c r="A3" s="2" t="s">
        <v>34</v>
      </c>
      <c r="B3">
        <v>90.298760000000001</v>
      </c>
      <c r="C3">
        <v>96.747609999999995</v>
      </c>
      <c r="D3">
        <v>99.446539999999999</v>
      </c>
      <c r="E3">
        <v>100.7081</v>
      </c>
      <c r="F3">
        <v>98.683710000000005</v>
      </c>
      <c r="G3">
        <v>100.6082</v>
      </c>
    </row>
    <row r="4" spans="1:7" x14ac:dyDescent="0.3">
      <c r="A4">
        <v>-1</v>
      </c>
      <c r="B4">
        <v>77.890129999999999</v>
      </c>
      <c r="C4">
        <v>85.664659999999998</v>
      </c>
      <c r="D4">
        <v>83.675290000000004</v>
      </c>
      <c r="E4">
        <v>78.991659999999996</v>
      </c>
      <c r="F4">
        <v>83.898880000000005</v>
      </c>
      <c r="G4">
        <v>90.142319999999998</v>
      </c>
    </row>
    <row r="5" spans="1:7" x14ac:dyDescent="0.3">
      <c r="A5">
        <v>0</v>
      </c>
      <c r="B5">
        <v>75.427520000000001</v>
      </c>
      <c r="C5">
        <v>83.313379999999995</v>
      </c>
      <c r="D5">
        <v>79.870840000000001</v>
      </c>
      <c r="E5">
        <v>72.276039999999995</v>
      </c>
      <c r="F5">
        <v>71.341530000000006</v>
      </c>
      <c r="G5">
        <v>79.603819999999999</v>
      </c>
    </row>
    <row r="6" spans="1:7" x14ac:dyDescent="0.3">
      <c r="A6">
        <v>0.4</v>
      </c>
      <c r="B6">
        <v>69.23124</v>
      </c>
      <c r="C6">
        <v>81.674949999999995</v>
      </c>
      <c r="D6">
        <v>65.992329999999995</v>
      </c>
      <c r="E6">
        <v>67.022409999999994</v>
      </c>
      <c r="F6">
        <v>65.310419999999993</v>
      </c>
      <c r="G6">
        <v>72.490679999999998</v>
      </c>
    </row>
    <row r="7" spans="1:7" x14ac:dyDescent="0.3">
      <c r="A7">
        <v>0.7</v>
      </c>
      <c r="B7">
        <v>60.160620000000002</v>
      </c>
      <c r="C7">
        <v>73.008880000000005</v>
      </c>
      <c r="D7">
        <v>64.374160000000003</v>
      </c>
      <c r="E7">
        <v>62.73357</v>
      </c>
      <c r="F7">
        <v>66.774889999999999</v>
      </c>
      <c r="G7">
        <v>65.848550000000003</v>
      </c>
    </row>
    <row r="8" spans="1:7" x14ac:dyDescent="0.3">
      <c r="A8">
        <v>1</v>
      </c>
      <c r="B8">
        <v>58.068629999999999</v>
      </c>
      <c r="C8">
        <v>77.057779999999994</v>
      </c>
      <c r="D8">
        <v>62.780679999999997</v>
      </c>
      <c r="E8">
        <v>59.176679999999998</v>
      </c>
      <c r="F8">
        <v>67.440640000000002</v>
      </c>
      <c r="G8">
        <v>65.714749999999995</v>
      </c>
    </row>
    <row r="9" spans="1:7" x14ac:dyDescent="0.3">
      <c r="A9">
        <v>2</v>
      </c>
      <c r="B9">
        <v>57.261650000000003</v>
      </c>
      <c r="C9">
        <v>60.66245</v>
      </c>
      <c r="D9">
        <v>61.177709999999998</v>
      </c>
      <c r="E9">
        <v>58.695920000000001</v>
      </c>
      <c r="F9">
        <v>64.404629999999997</v>
      </c>
      <c r="G9">
        <v>59.190010000000001</v>
      </c>
    </row>
    <row r="10" spans="1:7" x14ac:dyDescent="0.3">
      <c r="A10">
        <v>3</v>
      </c>
      <c r="B10">
        <v>58.162730000000003</v>
      </c>
      <c r="C10">
        <v>58.722299999999997</v>
      </c>
      <c r="D10">
        <v>57.635060000000003</v>
      </c>
      <c r="E10">
        <v>61.881230000000002</v>
      </c>
      <c r="F10">
        <v>54.677109999999999</v>
      </c>
      <c r="G10">
        <v>56.54956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9FBADC-6D17-4ECE-A5EF-6DAF1B793F47}">
  <dimension ref="A1:G5"/>
  <sheetViews>
    <sheetView workbookViewId="0">
      <selection activeCell="B16" sqref="B16"/>
    </sheetView>
  </sheetViews>
  <sheetFormatPr defaultRowHeight="14.4" x14ac:dyDescent="0.3"/>
  <cols>
    <col min="1" max="1" width="18.6640625" customWidth="1"/>
    <col min="2" max="2" width="19.33203125" customWidth="1"/>
    <col min="3" max="3" width="20.6640625" customWidth="1"/>
    <col min="4" max="4" width="18.33203125" customWidth="1"/>
    <col min="5" max="5" width="20.109375" customWidth="1"/>
    <col min="6" max="6" width="20.5546875" customWidth="1"/>
    <col min="7" max="7" width="24.21875" customWidth="1"/>
  </cols>
  <sheetData>
    <row r="1" spans="1:7" x14ac:dyDescent="0.3">
      <c r="A1" t="s">
        <v>35</v>
      </c>
    </row>
    <row r="2" spans="1:7" x14ac:dyDescent="0.3">
      <c r="B2" t="s">
        <v>17</v>
      </c>
      <c r="C2" t="s">
        <v>17</v>
      </c>
      <c r="D2" t="s">
        <v>17</v>
      </c>
      <c r="E2" t="s">
        <v>11</v>
      </c>
      <c r="F2" t="s">
        <v>11</v>
      </c>
      <c r="G2" t="s">
        <v>11</v>
      </c>
    </row>
    <row r="3" spans="1:7" x14ac:dyDescent="0.3">
      <c r="A3" t="s">
        <v>34</v>
      </c>
      <c r="B3">
        <v>97.465879999999999</v>
      </c>
      <c r="C3">
        <v>104.99850000000001</v>
      </c>
      <c r="D3">
        <v>97.535629999999998</v>
      </c>
      <c r="E3">
        <v>125.74679999999999</v>
      </c>
      <c r="F3">
        <v>123.47</v>
      </c>
      <c r="G3">
        <v>115.08880000000001</v>
      </c>
    </row>
    <row r="4" spans="1:7" x14ac:dyDescent="0.3">
      <c r="A4" t="s">
        <v>36</v>
      </c>
      <c r="B4">
        <v>119.80719999999999</v>
      </c>
      <c r="C4">
        <v>117.4983</v>
      </c>
      <c r="D4">
        <v>116.7718</v>
      </c>
      <c r="E4">
        <v>132.5839</v>
      </c>
      <c r="F4">
        <v>132.78039999999999</v>
      </c>
      <c r="G4">
        <v>122.8762</v>
      </c>
    </row>
    <row r="5" spans="1:7" x14ac:dyDescent="0.3">
      <c r="A5" t="s">
        <v>37</v>
      </c>
      <c r="B5">
        <v>138.8827</v>
      </c>
      <c r="C5">
        <v>135.12790000000001</v>
      </c>
      <c r="D5">
        <v>138.613</v>
      </c>
      <c r="E5">
        <v>121.3999</v>
      </c>
      <c r="F5">
        <v>108.78230000000001</v>
      </c>
      <c r="G5">
        <v>130.2978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93C53A-C0AF-4CCE-B0A0-65C2BEDC1569}">
  <dimension ref="A1:G5"/>
  <sheetViews>
    <sheetView workbookViewId="0">
      <selection activeCell="C14" sqref="C14"/>
    </sheetView>
  </sheetViews>
  <sheetFormatPr defaultRowHeight="14.4" x14ac:dyDescent="0.3"/>
  <cols>
    <col min="1" max="1" width="19.44140625" customWidth="1"/>
    <col min="2" max="2" width="22" customWidth="1"/>
    <col min="3" max="3" width="20.88671875" customWidth="1"/>
    <col min="4" max="4" width="19.77734375" customWidth="1"/>
    <col min="5" max="5" width="22.77734375" customWidth="1"/>
    <col min="6" max="6" width="22.33203125" customWidth="1"/>
    <col min="7" max="7" width="24.21875" customWidth="1"/>
  </cols>
  <sheetData>
    <row r="1" spans="1:7" x14ac:dyDescent="0.3">
      <c r="A1" t="s">
        <v>31</v>
      </c>
    </row>
    <row r="2" spans="1:7" x14ac:dyDescent="0.3">
      <c r="A2" t="s">
        <v>33</v>
      </c>
      <c r="B2" t="s">
        <v>17</v>
      </c>
      <c r="C2" t="s">
        <v>17</v>
      </c>
      <c r="D2" t="s">
        <v>17</v>
      </c>
      <c r="E2" t="s">
        <v>11</v>
      </c>
      <c r="F2" t="s">
        <v>11</v>
      </c>
      <c r="G2" t="s">
        <v>11</v>
      </c>
    </row>
    <row r="3" spans="1:7" x14ac:dyDescent="0.3">
      <c r="A3" s="2" t="s">
        <v>34</v>
      </c>
      <c r="B3">
        <v>97.465879999999999</v>
      </c>
      <c r="C3">
        <v>104.99850000000001</v>
      </c>
      <c r="D3">
        <v>97.535629999999998</v>
      </c>
      <c r="E3">
        <v>125.74679999999999</v>
      </c>
      <c r="F3">
        <v>123.47</v>
      </c>
      <c r="G3">
        <v>115.08880000000001</v>
      </c>
    </row>
    <row r="4" spans="1:7" x14ac:dyDescent="0.3">
      <c r="A4">
        <v>1</v>
      </c>
      <c r="B4">
        <v>119.80719999999999</v>
      </c>
      <c r="C4">
        <v>117.4983</v>
      </c>
      <c r="D4">
        <v>116.7718</v>
      </c>
      <c r="E4">
        <v>132.5839</v>
      </c>
      <c r="F4">
        <v>132.78039999999999</v>
      </c>
      <c r="G4">
        <v>122.8762</v>
      </c>
    </row>
    <row r="5" spans="1:7" x14ac:dyDescent="0.3">
      <c r="A5">
        <v>2</v>
      </c>
      <c r="B5">
        <v>130.1395</v>
      </c>
      <c r="C5">
        <v>124.5187</v>
      </c>
      <c r="D5">
        <v>107.90989999999999</v>
      </c>
      <c r="E5">
        <v>118.3633</v>
      </c>
      <c r="F5">
        <v>122.2152</v>
      </c>
      <c r="G5">
        <v>129.244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942A48-F482-4794-BE72-9DDD1041D0C5}">
  <dimension ref="A1:G6"/>
  <sheetViews>
    <sheetView workbookViewId="0">
      <selection activeCell="E2" sqref="E2:G2"/>
    </sheetView>
  </sheetViews>
  <sheetFormatPr defaultRowHeight="14.4" x14ac:dyDescent="0.3"/>
  <cols>
    <col min="1" max="1" width="24.88671875" customWidth="1"/>
    <col min="2" max="2" width="14.88671875" customWidth="1"/>
    <col min="3" max="3" width="18.21875" customWidth="1"/>
    <col min="4" max="4" width="21.5546875" customWidth="1"/>
    <col min="5" max="5" width="17.33203125" customWidth="1"/>
    <col min="6" max="6" width="17.6640625" customWidth="1"/>
    <col min="7" max="7" width="21.77734375" customWidth="1"/>
  </cols>
  <sheetData>
    <row r="1" spans="1:7" x14ac:dyDescent="0.3">
      <c r="A1" t="s">
        <v>38</v>
      </c>
    </row>
    <row r="2" spans="1:7" x14ac:dyDescent="0.3">
      <c r="B2" t="s">
        <v>17</v>
      </c>
      <c r="C2" t="s">
        <v>17</v>
      </c>
      <c r="D2" t="s">
        <v>17</v>
      </c>
      <c r="E2" t="s">
        <v>11</v>
      </c>
      <c r="F2" t="s">
        <v>11</v>
      </c>
      <c r="G2" t="s">
        <v>11</v>
      </c>
    </row>
    <row r="3" spans="1:7" x14ac:dyDescent="0.3">
      <c r="A3" t="s">
        <v>34</v>
      </c>
      <c r="B3">
        <v>3.7496670000000001</v>
      </c>
      <c r="C3">
        <v>4.2492400000000004</v>
      </c>
      <c r="D3">
        <v>4.7668280000000003</v>
      </c>
      <c r="E3">
        <v>7.0227259999999996</v>
      </c>
      <c r="F3">
        <v>6.6425219999999996</v>
      </c>
      <c r="G3">
        <v>7.6388660000000002</v>
      </c>
    </row>
    <row r="4" spans="1:7" x14ac:dyDescent="0.3">
      <c r="A4" t="s">
        <v>39</v>
      </c>
      <c r="B4">
        <v>3.9551919999999998</v>
      </c>
      <c r="C4">
        <v>4.3217290000000004</v>
      </c>
      <c r="D4">
        <v>4.1234739999999999</v>
      </c>
      <c r="E4">
        <v>5.1001130000000003</v>
      </c>
      <c r="F4">
        <v>5.3397360000000003</v>
      </c>
      <c r="G4">
        <v>4.999682</v>
      </c>
    </row>
    <row r="5" spans="1:7" x14ac:dyDescent="0.3">
      <c r="A5" t="s">
        <v>40</v>
      </c>
      <c r="B5">
        <v>3.8079710000000002</v>
      </c>
      <c r="C5">
        <v>4.120044</v>
      </c>
      <c r="D5">
        <v>4.7626309999999998</v>
      </c>
      <c r="E5">
        <v>4.3194990000000004</v>
      </c>
      <c r="F5">
        <v>6.6794409999999997</v>
      </c>
      <c r="G5">
        <v>4.9272910000000003</v>
      </c>
    </row>
    <row r="6" spans="1:7" x14ac:dyDescent="0.3">
      <c r="A6" t="s">
        <v>41</v>
      </c>
      <c r="B6">
        <v>3.2434970000000001</v>
      </c>
      <c r="C6">
        <v>3.408426</v>
      </c>
      <c r="D6">
        <v>3.1564139999999998</v>
      </c>
      <c r="E6">
        <v>6.566376</v>
      </c>
      <c r="F6">
        <v>6.5456260000000004</v>
      </c>
      <c r="G6">
        <v>6.2644250000000001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6BE924-C1F4-4C6A-833D-DFAAF12739A2}">
  <dimension ref="A1:G5"/>
  <sheetViews>
    <sheetView workbookViewId="0">
      <selection activeCell="A6" sqref="A6"/>
    </sheetView>
  </sheetViews>
  <sheetFormatPr defaultRowHeight="14.4" x14ac:dyDescent="0.3"/>
  <cols>
    <col min="1" max="1" width="14.44140625" customWidth="1"/>
    <col min="2" max="2" width="17.109375" customWidth="1"/>
    <col min="3" max="3" width="19" customWidth="1"/>
    <col min="4" max="4" width="21.5546875" customWidth="1"/>
    <col min="5" max="5" width="22.5546875" customWidth="1"/>
    <col min="6" max="6" width="22.77734375" customWidth="1"/>
    <col min="7" max="7" width="28.33203125" customWidth="1"/>
  </cols>
  <sheetData>
    <row r="1" spans="1:7" x14ac:dyDescent="0.3">
      <c r="A1" t="s">
        <v>42</v>
      </c>
    </row>
    <row r="2" spans="1:7" x14ac:dyDescent="0.3">
      <c r="B2" t="s">
        <v>30</v>
      </c>
      <c r="C2" t="s">
        <v>30</v>
      </c>
      <c r="D2" t="s">
        <v>30</v>
      </c>
      <c r="E2" t="s">
        <v>11</v>
      </c>
      <c r="F2" t="s">
        <v>11</v>
      </c>
      <c r="G2" t="s">
        <v>11</v>
      </c>
    </row>
    <row r="3" spans="1:7" x14ac:dyDescent="0.3">
      <c r="A3" t="s">
        <v>19</v>
      </c>
      <c r="B3">
        <v>86.079030000000003</v>
      </c>
      <c r="C3">
        <v>122.79089999999999</v>
      </c>
      <c r="D3">
        <v>94.609880000000004</v>
      </c>
      <c r="E3">
        <v>193.3032</v>
      </c>
      <c r="F3">
        <v>290.69549999999998</v>
      </c>
      <c r="G3">
        <v>426.39440000000002</v>
      </c>
    </row>
    <row r="4" spans="1:7" x14ac:dyDescent="0.3">
      <c r="A4" t="s">
        <v>43</v>
      </c>
      <c r="B4">
        <v>85.042550000000006</v>
      </c>
      <c r="C4">
        <v>71.046660000000003</v>
      </c>
      <c r="D4">
        <v>165.50839999999999</v>
      </c>
      <c r="E4">
        <v>193.80510000000001</v>
      </c>
      <c r="F4">
        <v>177.01089999999999</v>
      </c>
      <c r="G4">
        <v>592.83399999999995</v>
      </c>
    </row>
    <row r="5" spans="1:7" x14ac:dyDescent="0.3">
      <c r="A5" t="s">
        <v>44</v>
      </c>
      <c r="B5">
        <v>88.734920000000002</v>
      </c>
      <c r="C5">
        <v>101.4402</v>
      </c>
      <c r="D5">
        <v>111.09520000000001</v>
      </c>
      <c r="E5">
        <v>259.28829999999999</v>
      </c>
      <c r="F5">
        <v>413.98079999999999</v>
      </c>
      <c r="G5">
        <v>511.19420000000002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1470C7-8ECD-40EC-880E-744CCB1C7248}">
  <dimension ref="A1:G7"/>
  <sheetViews>
    <sheetView workbookViewId="0">
      <selection activeCell="B9" sqref="B9"/>
    </sheetView>
  </sheetViews>
  <sheetFormatPr defaultRowHeight="14.4" x14ac:dyDescent="0.3"/>
  <cols>
    <col min="1" max="1" width="38.109375" customWidth="1"/>
    <col min="2" max="2" width="26.44140625" customWidth="1"/>
    <col min="3" max="3" width="27.109375" customWidth="1"/>
    <col min="4" max="4" width="25.44140625" customWidth="1"/>
    <col min="5" max="5" width="24.77734375" customWidth="1"/>
    <col min="6" max="6" width="20.6640625" customWidth="1"/>
    <col min="7" max="7" width="26.5546875" customWidth="1"/>
  </cols>
  <sheetData>
    <row r="1" spans="1:7" x14ac:dyDescent="0.3">
      <c r="A1" t="s">
        <v>45</v>
      </c>
    </row>
    <row r="2" spans="1:7" x14ac:dyDescent="0.3">
      <c r="B2" t="s">
        <v>25</v>
      </c>
      <c r="C2" t="s">
        <v>25</v>
      </c>
      <c r="D2" t="s">
        <v>25</v>
      </c>
      <c r="E2" t="s">
        <v>11</v>
      </c>
      <c r="F2" t="s">
        <v>11</v>
      </c>
      <c r="G2" t="s">
        <v>11</v>
      </c>
    </row>
    <row r="3" spans="1:7" x14ac:dyDescent="0.3">
      <c r="A3" t="s">
        <v>34</v>
      </c>
      <c r="B3">
        <v>1.4468970000000001</v>
      </c>
      <c r="C3">
        <v>1.2916829999999999</v>
      </c>
      <c r="D3">
        <v>1.3025119999999999</v>
      </c>
      <c r="E3">
        <v>1.489263</v>
      </c>
      <c r="F3">
        <v>1.406352</v>
      </c>
      <c r="G3">
        <v>1.3064690000000001</v>
      </c>
    </row>
    <row r="4" spans="1:7" x14ac:dyDescent="0.3">
      <c r="A4" t="s">
        <v>46</v>
      </c>
      <c r="B4">
        <v>1.079779</v>
      </c>
      <c r="C4">
        <v>1.1013040000000001</v>
      </c>
      <c r="D4">
        <v>1.062028</v>
      </c>
      <c r="E4">
        <v>1.2546409999999999</v>
      </c>
      <c r="F4">
        <v>1.236226</v>
      </c>
      <c r="G4">
        <v>1.0046299999999999</v>
      </c>
    </row>
    <row r="5" spans="1:7" x14ac:dyDescent="0.3">
      <c r="A5" t="s">
        <v>47</v>
      </c>
      <c r="B5">
        <v>1.5206850000000001</v>
      </c>
      <c r="C5">
        <v>1.4006110000000001</v>
      </c>
      <c r="D5">
        <v>1.3152079999999999</v>
      </c>
      <c r="E5">
        <v>1.2545489999999999</v>
      </c>
      <c r="F5">
        <v>1.302322</v>
      </c>
      <c r="G5">
        <v>1.166876</v>
      </c>
    </row>
    <row r="6" spans="1:7" x14ac:dyDescent="0.3">
      <c r="A6" t="s">
        <v>48</v>
      </c>
      <c r="B6">
        <v>1.1569990000000001</v>
      </c>
      <c r="C6">
        <v>1.2104649999999999</v>
      </c>
      <c r="D6">
        <v>1.18066</v>
      </c>
      <c r="E6">
        <v>0.87407900000000005</v>
      </c>
      <c r="F6">
        <v>0.94857100000000005</v>
      </c>
      <c r="G6">
        <v>1.1436470000000001</v>
      </c>
    </row>
    <row r="7" spans="1:7" x14ac:dyDescent="0.3">
      <c r="A7" t="s">
        <v>49</v>
      </c>
      <c r="B7">
        <v>1.009617</v>
      </c>
      <c r="C7">
        <v>0.70213999999999999</v>
      </c>
      <c r="D7">
        <v>0.95295799999999997</v>
      </c>
      <c r="E7">
        <v>1.1761980000000001</v>
      </c>
      <c r="F7">
        <v>1.1788270000000001</v>
      </c>
      <c r="G7">
        <v>1.2680880000000001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3E8149-2E74-4B9F-B4D2-70C11A1C39BF}">
  <dimension ref="A1:G8"/>
  <sheetViews>
    <sheetView workbookViewId="0">
      <selection activeCell="A3" sqref="A3:A8"/>
    </sheetView>
  </sheetViews>
  <sheetFormatPr defaultRowHeight="14.4" x14ac:dyDescent="0.3"/>
  <cols>
    <col min="1" max="1" width="22.21875" customWidth="1"/>
    <col min="2" max="2" width="17.77734375" customWidth="1"/>
    <col min="3" max="3" width="16.5546875" customWidth="1"/>
    <col min="4" max="4" width="18.77734375" customWidth="1"/>
    <col min="5" max="5" width="20.109375" customWidth="1"/>
    <col min="6" max="6" width="19.21875" customWidth="1"/>
    <col min="7" max="7" width="26" customWidth="1"/>
  </cols>
  <sheetData>
    <row r="1" spans="1:7" x14ac:dyDescent="0.3">
      <c r="A1" t="s">
        <v>50</v>
      </c>
    </row>
    <row r="2" spans="1:7" x14ac:dyDescent="0.3">
      <c r="B2" t="s">
        <v>17</v>
      </c>
      <c r="C2" t="s">
        <v>17</v>
      </c>
      <c r="D2" t="s">
        <v>17</v>
      </c>
      <c r="E2" t="s">
        <v>11</v>
      </c>
      <c r="F2" t="s">
        <v>11</v>
      </c>
      <c r="G2" t="s">
        <v>11</v>
      </c>
    </row>
    <row r="3" spans="1:7" x14ac:dyDescent="0.3">
      <c r="A3" t="s">
        <v>34</v>
      </c>
      <c r="B3">
        <v>101.8522</v>
      </c>
      <c r="C3">
        <v>101.4653</v>
      </c>
      <c r="D3">
        <v>96.682490000000001</v>
      </c>
      <c r="E3">
        <v>77.269800000000004</v>
      </c>
      <c r="F3">
        <v>72.944140000000004</v>
      </c>
      <c r="G3">
        <v>73.999179999999996</v>
      </c>
    </row>
    <row r="4" spans="1:7" x14ac:dyDescent="0.3">
      <c r="A4" t="s">
        <v>51</v>
      </c>
      <c r="B4">
        <v>100.90260000000001</v>
      </c>
      <c r="C4">
        <v>88.558700000000002</v>
      </c>
      <c r="D4">
        <v>99.56626</v>
      </c>
      <c r="E4">
        <v>76.671940000000006</v>
      </c>
      <c r="F4">
        <v>78.324830000000006</v>
      </c>
      <c r="G4">
        <v>77.375299999999996</v>
      </c>
    </row>
    <row r="5" spans="1:7" x14ac:dyDescent="0.3">
      <c r="A5" t="s">
        <v>52</v>
      </c>
      <c r="B5">
        <v>102.73139999999999</v>
      </c>
      <c r="C5">
        <v>92.778850000000006</v>
      </c>
      <c r="D5">
        <v>93.376710000000003</v>
      </c>
      <c r="E5">
        <v>78.922690000000003</v>
      </c>
      <c r="F5">
        <v>76.144419999999997</v>
      </c>
      <c r="G5">
        <v>84.127539999999996</v>
      </c>
    </row>
    <row r="6" spans="1:7" x14ac:dyDescent="0.3">
      <c r="A6" t="s">
        <v>53</v>
      </c>
      <c r="B6">
        <v>104.9118</v>
      </c>
      <c r="C6">
        <v>94.431740000000005</v>
      </c>
      <c r="D6">
        <v>95.275779999999997</v>
      </c>
      <c r="E6">
        <v>88.136690000000002</v>
      </c>
      <c r="F6">
        <v>77.375299999999996</v>
      </c>
      <c r="G6">
        <v>80.892089999999996</v>
      </c>
    </row>
    <row r="7" spans="1:7" x14ac:dyDescent="0.3">
      <c r="A7" t="s">
        <v>54</v>
      </c>
      <c r="B7">
        <v>102.73139999999999</v>
      </c>
      <c r="C7">
        <v>93.622879999999995</v>
      </c>
      <c r="D7">
        <v>99.953109999999995</v>
      </c>
      <c r="E7">
        <v>89.613740000000007</v>
      </c>
      <c r="F7">
        <v>78.957859999999997</v>
      </c>
      <c r="G7">
        <v>90.422600000000003</v>
      </c>
    </row>
    <row r="8" spans="1:7" x14ac:dyDescent="0.3">
      <c r="A8" t="s">
        <v>55</v>
      </c>
      <c r="B8">
        <v>88.382859999999994</v>
      </c>
      <c r="C8">
        <v>91.864490000000004</v>
      </c>
      <c r="D8">
        <v>92.180999999999997</v>
      </c>
      <c r="E8">
        <v>100.1289</v>
      </c>
      <c r="F8">
        <v>92.103449999999995</v>
      </c>
      <c r="G8">
        <v>96.612160000000003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2337EE-FBB9-47EE-8F12-4C9961BDBB94}">
  <dimension ref="A1:D8"/>
  <sheetViews>
    <sheetView workbookViewId="0">
      <selection activeCell="D15" sqref="D15"/>
    </sheetView>
  </sheetViews>
  <sheetFormatPr defaultRowHeight="14.4" x14ac:dyDescent="0.3"/>
  <cols>
    <col min="2" max="2" width="18.109375" customWidth="1"/>
    <col min="3" max="3" width="22.21875" customWidth="1"/>
    <col min="4" max="4" width="26.5546875" customWidth="1"/>
  </cols>
  <sheetData>
    <row r="1" spans="1:4" x14ac:dyDescent="0.3">
      <c r="A1" t="s">
        <v>56</v>
      </c>
    </row>
    <row r="2" spans="1:4" x14ac:dyDescent="0.3">
      <c r="B2" t="s">
        <v>11</v>
      </c>
      <c r="C2" t="s">
        <v>11</v>
      </c>
      <c r="D2" t="s">
        <v>11</v>
      </c>
    </row>
    <row r="3" spans="1:4" x14ac:dyDescent="0.3">
      <c r="A3" t="s">
        <v>34</v>
      </c>
      <c r="B3">
        <v>1.0171730000000001</v>
      </c>
      <c r="C3">
        <v>1.071936</v>
      </c>
      <c r="D3">
        <v>0.91714099999999998</v>
      </c>
    </row>
    <row r="4" spans="1:4" x14ac:dyDescent="0.3">
      <c r="A4" t="s">
        <v>51</v>
      </c>
      <c r="B4">
        <v>0.84773500000000002</v>
      </c>
      <c r="C4">
        <v>0.80646300000000004</v>
      </c>
      <c r="D4">
        <v>0.90230699999999997</v>
      </c>
    </row>
    <row r="5" spans="1:4" x14ac:dyDescent="0.3">
      <c r="A5" t="s">
        <v>52</v>
      </c>
      <c r="B5">
        <v>0.164664</v>
      </c>
      <c r="C5">
        <v>0.36418299999999998</v>
      </c>
      <c r="D5">
        <v>0.294761</v>
      </c>
    </row>
    <row r="6" spans="1:4" x14ac:dyDescent="0.3">
      <c r="A6" t="s">
        <v>53</v>
      </c>
      <c r="B6">
        <v>9.2684000000000002E-2</v>
      </c>
      <c r="C6">
        <v>0.242533</v>
      </c>
      <c r="D6">
        <v>0.17940400000000001</v>
      </c>
    </row>
    <row r="7" spans="1:4" x14ac:dyDescent="0.3">
      <c r="A7" t="s">
        <v>54</v>
      </c>
      <c r="B7">
        <v>5.8735999999999997E-2</v>
      </c>
      <c r="C7">
        <v>0.160806</v>
      </c>
      <c r="D7">
        <v>9.3600000000000003E-2</v>
      </c>
    </row>
    <row r="8" spans="1:4" x14ac:dyDescent="0.3">
      <c r="A8" t="s">
        <v>55</v>
      </c>
      <c r="B8">
        <v>0.116426</v>
      </c>
      <c r="C8">
        <v>6.9009000000000001E-2</v>
      </c>
      <c r="D8">
        <v>4.4784999999999998E-2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72ED98-AB2C-4A0B-A411-C4C536ACD30E}">
  <dimension ref="A1:J3"/>
  <sheetViews>
    <sheetView workbookViewId="0">
      <selection activeCell="I4" sqref="I4"/>
    </sheetView>
  </sheetViews>
  <sheetFormatPr defaultRowHeight="14.4" x14ac:dyDescent="0.3"/>
  <sheetData>
    <row r="1" spans="1:10" x14ac:dyDescent="0.3">
      <c r="B1" t="s">
        <v>0</v>
      </c>
      <c r="C1" t="s">
        <v>0</v>
      </c>
      <c r="D1" t="s">
        <v>0</v>
      </c>
      <c r="E1" t="s">
        <v>1</v>
      </c>
      <c r="F1" t="s">
        <v>1</v>
      </c>
      <c r="G1" t="s">
        <v>1</v>
      </c>
      <c r="H1" t="s">
        <v>2</v>
      </c>
      <c r="I1" t="s">
        <v>2</v>
      </c>
      <c r="J1" t="s">
        <v>2</v>
      </c>
    </row>
    <row r="2" spans="1:10" x14ac:dyDescent="0.3">
      <c r="A2" t="s">
        <v>3</v>
      </c>
      <c r="B2">
        <v>98.304810000000003</v>
      </c>
      <c r="C2">
        <v>105.4228</v>
      </c>
      <c r="D2">
        <v>96.271780000000007</v>
      </c>
      <c r="E2">
        <v>132.87520000000001</v>
      </c>
      <c r="F2">
        <v>138.46809999999999</v>
      </c>
      <c r="G2">
        <v>126.2667</v>
      </c>
      <c r="H2">
        <v>117.6236</v>
      </c>
      <c r="I2">
        <v>127.7919</v>
      </c>
      <c r="J2">
        <v>109.9983</v>
      </c>
    </row>
    <row r="3" spans="1:10" x14ac:dyDescent="0.3">
      <c r="A3" t="s">
        <v>4</v>
      </c>
      <c r="B3">
        <v>104.9139</v>
      </c>
      <c r="C3">
        <v>109.48990000000001</v>
      </c>
      <c r="D3">
        <v>98.305329999999998</v>
      </c>
      <c r="E3">
        <v>100.8468</v>
      </c>
      <c r="F3">
        <v>104.40600000000001</v>
      </c>
      <c r="G3">
        <v>97.796949999999995</v>
      </c>
      <c r="H3">
        <v>118.6403</v>
      </c>
      <c r="I3">
        <v>120.67449999999999</v>
      </c>
      <c r="J3">
        <v>113.557</v>
      </c>
    </row>
  </sheetData>
  <phoneticPr fontId="19" type="noConversion"/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1A5264-6E61-4CEF-850B-E5558F775DBB}">
  <dimension ref="A1:G8"/>
  <sheetViews>
    <sheetView workbookViewId="0">
      <selection activeCell="B16" sqref="B16"/>
    </sheetView>
  </sheetViews>
  <sheetFormatPr defaultRowHeight="14.4" x14ac:dyDescent="0.3"/>
  <cols>
    <col min="1" max="1" width="20.44140625" customWidth="1"/>
    <col min="2" max="2" width="19.77734375" customWidth="1"/>
    <col min="3" max="3" width="22.6640625" customWidth="1"/>
    <col min="4" max="4" width="24.33203125" customWidth="1"/>
    <col min="5" max="5" width="20" customWidth="1"/>
    <col min="6" max="6" width="21.77734375" customWidth="1"/>
    <col min="7" max="7" width="24.5546875" customWidth="1"/>
  </cols>
  <sheetData>
    <row r="1" spans="1:7" x14ac:dyDescent="0.3">
      <c r="A1" t="s">
        <v>57</v>
      </c>
    </row>
    <row r="2" spans="1:7" x14ac:dyDescent="0.3">
      <c r="B2" t="s">
        <v>17</v>
      </c>
      <c r="C2" t="s">
        <v>17</v>
      </c>
      <c r="D2" t="s">
        <v>17</v>
      </c>
      <c r="E2" t="s">
        <v>11</v>
      </c>
      <c r="F2" t="s">
        <v>11</v>
      </c>
      <c r="G2" t="s">
        <v>11</v>
      </c>
    </row>
    <row r="3" spans="1:7" x14ac:dyDescent="0.3">
      <c r="A3" t="s">
        <v>34</v>
      </c>
      <c r="B3">
        <v>0.94475799999999999</v>
      </c>
      <c r="C3">
        <v>0.99629299999999998</v>
      </c>
      <c r="D3">
        <v>1.062411</v>
      </c>
      <c r="E3">
        <v>1.5446169999999999</v>
      </c>
      <c r="F3">
        <v>1.707246</v>
      </c>
      <c r="G3">
        <v>1.6920759999999999</v>
      </c>
    </row>
    <row r="4" spans="1:7" x14ac:dyDescent="0.3">
      <c r="A4" t="s">
        <v>51</v>
      </c>
      <c r="B4">
        <v>0.93753799999999998</v>
      </c>
      <c r="C4">
        <v>0.99035899999999999</v>
      </c>
      <c r="D4">
        <v>1.1096820000000001</v>
      </c>
      <c r="E4">
        <v>1.492659</v>
      </c>
      <c r="F4">
        <v>1.630585</v>
      </c>
      <c r="G4">
        <v>1.616325</v>
      </c>
    </row>
    <row r="5" spans="1:7" x14ac:dyDescent="0.3">
      <c r="A5" t="s">
        <v>52</v>
      </c>
      <c r="B5">
        <v>0.63485800000000003</v>
      </c>
      <c r="C5">
        <v>0.73533499999999996</v>
      </c>
      <c r="D5">
        <v>0.78117099999999995</v>
      </c>
      <c r="E5">
        <v>0.84773500000000002</v>
      </c>
      <c r="F5">
        <v>0.80646300000000004</v>
      </c>
      <c r="G5">
        <v>0.90230699999999997</v>
      </c>
    </row>
    <row r="6" spans="1:7" x14ac:dyDescent="0.3">
      <c r="A6" t="s">
        <v>53</v>
      </c>
      <c r="B6">
        <v>0.17618700000000001</v>
      </c>
      <c r="C6">
        <v>7.1791999999999995E-2</v>
      </c>
      <c r="D6">
        <v>0.15396899999999999</v>
      </c>
      <c r="E6">
        <v>0.69847400000000004</v>
      </c>
      <c r="F6">
        <v>0.79933200000000004</v>
      </c>
      <c r="G6">
        <v>0.73459099999999999</v>
      </c>
    </row>
    <row r="7" spans="1:7" x14ac:dyDescent="0.3">
      <c r="A7" t="s">
        <v>54</v>
      </c>
      <c r="B7">
        <v>0.152471</v>
      </c>
      <c r="C7">
        <v>0.14224000000000001</v>
      </c>
      <c r="D7">
        <v>0.138485</v>
      </c>
      <c r="E7">
        <v>0.45166099999999998</v>
      </c>
      <c r="F7">
        <v>0.54552699999999998</v>
      </c>
      <c r="G7">
        <v>0.65586500000000003</v>
      </c>
    </row>
    <row r="8" spans="1:7" x14ac:dyDescent="0.3">
      <c r="A8" t="s">
        <v>55</v>
      </c>
      <c r="B8">
        <v>0.148761</v>
      </c>
      <c r="C8">
        <v>0.18042800000000001</v>
      </c>
      <c r="D8">
        <v>5.1375999999999998E-2</v>
      </c>
      <c r="E8">
        <v>0.45768399999999998</v>
      </c>
      <c r="F8">
        <v>0.447577</v>
      </c>
      <c r="G8">
        <v>0.43299300000000002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2BF18D-F1AF-41F7-955C-3059D00268E8}">
  <dimension ref="A1:G8"/>
  <sheetViews>
    <sheetView workbookViewId="0">
      <selection activeCell="E18" sqref="E18"/>
    </sheetView>
  </sheetViews>
  <sheetFormatPr defaultRowHeight="14.4" x14ac:dyDescent="0.3"/>
  <cols>
    <col min="1" max="1" width="18.44140625" customWidth="1"/>
    <col min="2" max="3" width="22.77734375" customWidth="1"/>
    <col min="4" max="4" width="22.21875" customWidth="1"/>
    <col min="5" max="5" width="23.33203125" customWidth="1"/>
    <col min="6" max="6" width="19.88671875" customWidth="1"/>
    <col min="7" max="7" width="27.21875" customWidth="1"/>
  </cols>
  <sheetData>
    <row r="1" spans="1:7" x14ac:dyDescent="0.3">
      <c r="A1" t="s">
        <v>58</v>
      </c>
    </row>
    <row r="2" spans="1:7" x14ac:dyDescent="0.3">
      <c r="B2" t="s">
        <v>17</v>
      </c>
      <c r="C2" t="s">
        <v>17</v>
      </c>
      <c r="D2" t="s">
        <v>17</v>
      </c>
      <c r="E2" t="s">
        <v>11</v>
      </c>
      <c r="F2" t="s">
        <v>11</v>
      </c>
      <c r="G2" t="s">
        <v>11</v>
      </c>
    </row>
    <row r="3" spans="1:7" x14ac:dyDescent="0.3">
      <c r="A3" t="s">
        <v>34</v>
      </c>
      <c r="B3">
        <v>1.083253</v>
      </c>
      <c r="C3">
        <v>0.98143499999999995</v>
      </c>
      <c r="D3">
        <v>0.94060600000000005</v>
      </c>
      <c r="E3">
        <v>0.76063899999999995</v>
      </c>
      <c r="F3">
        <v>0.74268000000000001</v>
      </c>
      <c r="G3">
        <v>0.69567699999999999</v>
      </c>
    </row>
    <row r="4" spans="1:7" x14ac:dyDescent="0.3">
      <c r="A4" t="s">
        <v>51</v>
      </c>
      <c r="B4">
        <v>0.99501700000000004</v>
      </c>
      <c r="C4">
        <v>1.053577</v>
      </c>
      <c r="D4">
        <v>0.93651899999999999</v>
      </c>
      <c r="E4">
        <v>0.67908900000000005</v>
      </c>
      <c r="F4">
        <v>0.80404100000000001</v>
      </c>
      <c r="G4">
        <v>0.83387599999999995</v>
      </c>
    </row>
    <row r="5" spans="1:7" x14ac:dyDescent="0.3">
      <c r="A5" t="s">
        <v>52</v>
      </c>
      <c r="B5">
        <v>0.83740700000000001</v>
      </c>
      <c r="C5">
        <v>0.96504199999999996</v>
      </c>
      <c r="D5">
        <v>1.0955239999999999</v>
      </c>
      <c r="E5">
        <v>0.55293300000000001</v>
      </c>
      <c r="F5">
        <v>0.49085000000000001</v>
      </c>
      <c r="G5">
        <v>0.55560699999999996</v>
      </c>
    </row>
    <row r="6" spans="1:7" x14ac:dyDescent="0.3">
      <c r="A6" t="s">
        <v>53</v>
      </c>
      <c r="B6">
        <v>1.0981639999999999</v>
      </c>
      <c r="C6">
        <v>1.122285</v>
      </c>
      <c r="D6">
        <v>1.1499490000000001</v>
      </c>
      <c r="E6">
        <v>0.52275700000000003</v>
      </c>
      <c r="F6">
        <v>0.61703600000000003</v>
      </c>
      <c r="G6">
        <v>0.56374400000000002</v>
      </c>
    </row>
    <row r="7" spans="1:7" x14ac:dyDescent="0.3">
      <c r="A7" t="s">
        <v>54</v>
      </c>
      <c r="B7">
        <v>1.3854789999999999</v>
      </c>
      <c r="C7">
        <v>1.4839199999999999</v>
      </c>
      <c r="D7">
        <v>1.013145</v>
      </c>
      <c r="E7">
        <v>0.62128899999999998</v>
      </c>
      <c r="F7">
        <v>0.60801099999999997</v>
      </c>
      <c r="G7">
        <v>0.73963699999999999</v>
      </c>
    </row>
    <row r="8" spans="1:7" x14ac:dyDescent="0.3">
      <c r="A8" t="s">
        <v>55</v>
      </c>
      <c r="B8">
        <v>1.282435</v>
      </c>
      <c r="C8">
        <v>1.3918900000000001</v>
      </c>
      <c r="D8">
        <v>1.388628</v>
      </c>
      <c r="E8">
        <v>0.61106199999999999</v>
      </c>
      <c r="F8">
        <v>0.51431199999999999</v>
      </c>
      <c r="G8">
        <v>0.61055400000000004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971B7C-F892-43ED-8C12-672B2561AABB}">
  <dimension ref="A1:J5"/>
  <sheetViews>
    <sheetView workbookViewId="0">
      <selection activeCell="F25" sqref="F25"/>
    </sheetView>
  </sheetViews>
  <sheetFormatPr defaultRowHeight="14.4" x14ac:dyDescent="0.3"/>
  <cols>
    <col min="1" max="1" width="21" customWidth="1"/>
    <col min="2" max="2" width="20.44140625" customWidth="1"/>
    <col min="3" max="3" width="16.109375" customWidth="1"/>
    <col min="4" max="4" width="16.5546875" customWidth="1"/>
    <col min="5" max="5" width="16.109375" customWidth="1"/>
    <col min="6" max="6" width="20.5546875" customWidth="1"/>
    <col min="7" max="7" width="19.21875" customWidth="1"/>
    <col min="8" max="8" width="19.44140625" customWidth="1"/>
    <col min="9" max="9" width="21.109375" customWidth="1"/>
    <col min="10" max="10" width="25.33203125" customWidth="1"/>
  </cols>
  <sheetData>
    <row r="1" spans="1:10" x14ac:dyDescent="0.3">
      <c r="A1" t="s">
        <v>38</v>
      </c>
    </row>
    <row r="2" spans="1:10" x14ac:dyDescent="0.3">
      <c r="A2" t="s">
        <v>59</v>
      </c>
      <c r="B2" t="s">
        <v>0</v>
      </c>
      <c r="C2" t="s">
        <v>0</v>
      </c>
      <c r="D2" t="s">
        <v>0</v>
      </c>
      <c r="E2" t="s">
        <v>11</v>
      </c>
      <c r="F2" t="s">
        <v>11</v>
      </c>
      <c r="G2" t="s">
        <v>11</v>
      </c>
      <c r="H2" t="s">
        <v>60</v>
      </c>
      <c r="I2" t="s">
        <v>60</v>
      </c>
      <c r="J2" t="s">
        <v>60</v>
      </c>
    </row>
    <row r="3" spans="1:10" x14ac:dyDescent="0.3">
      <c r="A3">
        <v>0</v>
      </c>
      <c r="B3">
        <v>0.13059100000000001</v>
      </c>
      <c r="C3">
        <v>0.116965</v>
      </c>
      <c r="D3">
        <v>0.120592</v>
      </c>
      <c r="E3">
        <v>0.13500000000000001</v>
      </c>
      <c r="F3">
        <v>0.148648</v>
      </c>
      <c r="G3">
        <v>0.14796300000000001</v>
      </c>
      <c r="H3">
        <v>0.107872</v>
      </c>
      <c r="I3">
        <v>0.118576</v>
      </c>
      <c r="J3">
        <v>0.11808299999999999</v>
      </c>
    </row>
    <row r="4" spans="1:10" x14ac:dyDescent="0.3">
      <c r="A4">
        <v>15</v>
      </c>
      <c r="B4">
        <v>0.13491900000000001</v>
      </c>
      <c r="C4">
        <v>0.13056699999999999</v>
      </c>
      <c r="D4">
        <v>0.14633199999999999</v>
      </c>
      <c r="E4">
        <v>0.148642</v>
      </c>
      <c r="F4">
        <v>0.128807</v>
      </c>
      <c r="G4">
        <v>0.154803</v>
      </c>
      <c r="H4">
        <v>0.12042899999999999</v>
      </c>
      <c r="I4">
        <v>0.13664699999999999</v>
      </c>
      <c r="J4">
        <v>0.12814900000000001</v>
      </c>
    </row>
    <row r="5" spans="1:10" x14ac:dyDescent="0.3">
      <c r="A5">
        <v>30</v>
      </c>
      <c r="B5">
        <v>0.152225</v>
      </c>
      <c r="C5">
        <v>0.15692600000000001</v>
      </c>
      <c r="D5">
        <v>0.161826</v>
      </c>
      <c r="E5">
        <v>0.131941</v>
      </c>
      <c r="F5">
        <v>0.16131499999999999</v>
      </c>
      <c r="G5">
        <v>0.146284</v>
      </c>
      <c r="H5">
        <v>0.14103299999999999</v>
      </c>
      <c r="I5">
        <v>0.13278100000000001</v>
      </c>
      <c r="J5">
        <v>0.13297600000000001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2BE861-0009-45A4-9DDE-457A43A550B1}">
  <dimension ref="A1:F13"/>
  <sheetViews>
    <sheetView workbookViewId="0">
      <selection activeCell="B17" sqref="B17"/>
    </sheetView>
  </sheetViews>
  <sheetFormatPr defaultRowHeight="14.4" x14ac:dyDescent="0.3"/>
  <cols>
    <col min="1" max="1" width="16.77734375" customWidth="1"/>
    <col min="2" max="2" width="12.77734375" customWidth="1"/>
    <col min="3" max="3" width="12.109375" customWidth="1"/>
    <col min="4" max="4" width="12.5546875" customWidth="1"/>
    <col min="5" max="5" width="13.109375" customWidth="1"/>
    <col min="6" max="6" width="14.21875" customWidth="1"/>
  </cols>
  <sheetData>
    <row r="1" spans="1:6" x14ac:dyDescent="0.3">
      <c r="A1" t="s">
        <v>26</v>
      </c>
    </row>
    <row r="2" spans="1:6" x14ac:dyDescent="0.3">
      <c r="B2" s="8" t="s">
        <v>30</v>
      </c>
      <c r="C2" s="8"/>
      <c r="D2" s="8"/>
      <c r="E2" s="8"/>
      <c r="F2" s="8"/>
    </row>
    <row r="3" spans="1:6" x14ac:dyDescent="0.3">
      <c r="B3" t="s">
        <v>34</v>
      </c>
      <c r="C3" t="s">
        <v>61</v>
      </c>
      <c r="D3" t="s">
        <v>62</v>
      </c>
      <c r="E3" t="s">
        <v>63</v>
      </c>
      <c r="F3" t="s">
        <v>64</v>
      </c>
    </row>
    <row r="4" spans="1:6" x14ac:dyDescent="0.3">
      <c r="A4" t="s">
        <v>30</v>
      </c>
      <c r="B4">
        <v>41</v>
      </c>
      <c r="C4">
        <v>48</v>
      </c>
      <c r="D4">
        <v>39</v>
      </c>
      <c r="E4">
        <v>44</v>
      </c>
      <c r="F4">
        <v>36</v>
      </c>
    </row>
    <row r="5" spans="1:6" x14ac:dyDescent="0.3">
      <c r="A5" t="s">
        <v>30</v>
      </c>
      <c r="B5">
        <v>46</v>
      </c>
      <c r="C5">
        <v>54</v>
      </c>
      <c r="D5">
        <v>29</v>
      </c>
      <c r="E5">
        <v>33</v>
      </c>
      <c r="F5">
        <v>36</v>
      </c>
    </row>
    <row r="6" spans="1:6" x14ac:dyDescent="0.3">
      <c r="A6" t="s">
        <v>30</v>
      </c>
      <c r="B6">
        <v>36</v>
      </c>
      <c r="C6">
        <v>57</v>
      </c>
      <c r="D6">
        <v>41</v>
      </c>
      <c r="E6">
        <v>40</v>
      </c>
      <c r="F6">
        <v>20</v>
      </c>
    </row>
    <row r="9" spans="1:6" x14ac:dyDescent="0.3">
      <c r="B9" s="8" t="s">
        <v>11</v>
      </c>
      <c r="C9" s="8"/>
      <c r="D9" s="8"/>
      <c r="E9" s="8"/>
      <c r="F9" s="8"/>
    </row>
    <row r="10" spans="1:6" x14ac:dyDescent="0.3">
      <c r="B10" t="s">
        <v>34</v>
      </c>
      <c r="C10" t="s">
        <v>61</v>
      </c>
      <c r="D10" t="s">
        <v>62</v>
      </c>
      <c r="E10" t="s">
        <v>63</v>
      </c>
      <c r="F10" t="s">
        <v>64</v>
      </c>
    </row>
    <row r="11" spans="1:6" x14ac:dyDescent="0.3">
      <c r="A11" t="s">
        <v>11</v>
      </c>
      <c r="B11">
        <v>27</v>
      </c>
      <c r="C11">
        <v>16</v>
      </c>
      <c r="D11">
        <v>26</v>
      </c>
      <c r="E11">
        <v>56</v>
      </c>
      <c r="F11">
        <v>52</v>
      </c>
    </row>
    <row r="12" spans="1:6" x14ac:dyDescent="0.3">
      <c r="A12" t="s">
        <v>11</v>
      </c>
      <c r="B12">
        <v>21</v>
      </c>
      <c r="C12">
        <v>18</v>
      </c>
      <c r="D12">
        <v>49</v>
      </c>
      <c r="E12">
        <v>41</v>
      </c>
      <c r="F12">
        <v>42</v>
      </c>
    </row>
    <row r="13" spans="1:6" x14ac:dyDescent="0.3">
      <c r="A13" t="s">
        <v>11</v>
      </c>
      <c r="B13">
        <v>19</v>
      </c>
      <c r="C13">
        <v>17</v>
      </c>
      <c r="D13">
        <v>33</v>
      </c>
      <c r="E13">
        <v>37</v>
      </c>
      <c r="F13">
        <v>38</v>
      </c>
    </row>
  </sheetData>
  <mergeCells count="2">
    <mergeCell ref="B2:F2"/>
    <mergeCell ref="B9:F9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2F9D76-5523-4DEC-B2E9-56EBD936511A}">
  <dimension ref="A1:G7"/>
  <sheetViews>
    <sheetView workbookViewId="0">
      <selection activeCell="A7" sqref="A7"/>
    </sheetView>
  </sheetViews>
  <sheetFormatPr defaultRowHeight="14.4" x14ac:dyDescent="0.3"/>
  <cols>
    <col min="1" max="1" width="22" customWidth="1"/>
    <col min="2" max="2" width="17.109375" customWidth="1"/>
    <col min="3" max="3" width="18" customWidth="1"/>
    <col min="4" max="4" width="18.88671875" customWidth="1"/>
    <col min="5" max="5" width="18.6640625" customWidth="1"/>
    <col min="6" max="6" width="23.5546875" customWidth="1"/>
    <col min="7" max="7" width="31" customWidth="1"/>
  </cols>
  <sheetData>
    <row r="1" spans="1:7" x14ac:dyDescent="0.3">
      <c r="A1" t="s">
        <v>65</v>
      </c>
    </row>
    <row r="2" spans="1:7" x14ac:dyDescent="0.3">
      <c r="B2" t="s">
        <v>30</v>
      </c>
      <c r="C2" t="s">
        <v>30</v>
      </c>
      <c r="D2" t="s">
        <v>30</v>
      </c>
      <c r="E2" t="s">
        <v>11</v>
      </c>
      <c r="F2" t="s">
        <v>11</v>
      </c>
      <c r="G2" t="s">
        <v>11</v>
      </c>
    </row>
    <row r="3" spans="1:7" x14ac:dyDescent="0.3">
      <c r="A3" t="s">
        <v>34</v>
      </c>
      <c r="B3">
        <v>0.94464300000000001</v>
      </c>
      <c r="C3">
        <v>0.94606900000000005</v>
      </c>
      <c r="D3">
        <v>1.1189450000000001</v>
      </c>
      <c r="E3">
        <v>1.082471695</v>
      </c>
      <c r="F3">
        <v>0.88549807599999997</v>
      </c>
      <c r="G3">
        <v>1.023927</v>
      </c>
    </row>
    <row r="4" spans="1:7" x14ac:dyDescent="0.3">
      <c r="A4" t="s">
        <v>61</v>
      </c>
      <c r="B4">
        <v>1.1074999999999999</v>
      </c>
      <c r="C4">
        <v>1.2715810000000001</v>
      </c>
      <c r="D4">
        <v>1.1739630000000001</v>
      </c>
      <c r="E4">
        <v>1.140247</v>
      </c>
      <c r="F4">
        <v>0.74294000000000004</v>
      </c>
      <c r="G4">
        <v>1.169305</v>
      </c>
    </row>
    <row r="5" spans="1:7" x14ac:dyDescent="0.3">
      <c r="A5" t="s">
        <v>62</v>
      </c>
      <c r="B5">
        <v>0.206656751</v>
      </c>
      <c r="C5">
        <v>0.31432718100000001</v>
      </c>
      <c r="D5">
        <v>0.19628899999999999</v>
      </c>
      <c r="E5">
        <v>0.59145899999999996</v>
      </c>
      <c r="F5">
        <v>0.45575300000000002</v>
      </c>
      <c r="G5">
        <v>0.98847600000000002</v>
      </c>
    </row>
    <row r="6" spans="1:7" x14ac:dyDescent="0.3">
      <c r="A6" t="s">
        <v>63</v>
      </c>
      <c r="B6">
        <v>5.0057999999999998E-2</v>
      </c>
      <c r="C6">
        <v>0.36863000000000001</v>
      </c>
      <c r="D6">
        <v>0.300956</v>
      </c>
      <c r="E6">
        <v>5.8293999999999999E-2</v>
      </c>
      <c r="F6">
        <v>0.14546100000000001</v>
      </c>
      <c r="G6">
        <v>0.56988499999999997</v>
      </c>
    </row>
    <row r="7" spans="1:7" x14ac:dyDescent="0.3">
      <c r="A7" t="s">
        <v>64</v>
      </c>
      <c r="B7">
        <v>8.5555000000000006E-2</v>
      </c>
      <c r="C7">
        <v>0.134293</v>
      </c>
      <c r="D7">
        <v>0.34489999999999998</v>
      </c>
      <c r="E7">
        <v>0.383571</v>
      </c>
      <c r="F7">
        <v>0.30532399999999998</v>
      </c>
      <c r="G7">
        <v>0.42068299999999997</v>
      </c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F209B2-9BFE-4540-A0CF-373FAE0BCC53}">
  <dimension ref="A1:D7"/>
  <sheetViews>
    <sheetView workbookViewId="0">
      <selection activeCell="B17" sqref="B17"/>
    </sheetView>
  </sheetViews>
  <sheetFormatPr defaultRowHeight="14.4" x14ac:dyDescent="0.3"/>
  <cols>
    <col min="1" max="1" width="18.88671875" customWidth="1"/>
    <col min="2" max="2" width="25.44140625" customWidth="1"/>
    <col min="3" max="3" width="22.5546875" customWidth="1"/>
    <col min="4" max="4" width="26.77734375" customWidth="1"/>
  </cols>
  <sheetData>
    <row r="1" spans="1:4" x14ac:dyDescent="0.3">
      <c r="A1" t="s">
        <v>66</v>
      </c>
    </row>
    <row r="2" spans="1:4" x14ac:dyDescent="0.3">
      <c r="B2" t="s">
        <v>11</v>
      </c>
      <c r="C2" t="s">
        <v>11</v>
      </c>
      <c r="D2" t="s">
        <v>11</v>
      </c>
    </row>
    <row r="3" spans="1:4" x14ac:dyDescent="0.3">
      <c r="A3" t="s">
        <v>34</v>
      </c>
      <c r="B3">
        <v>4.3932590459999998</v>
      </c>
      <c r="C3">
        <v>6.829180279</v>
      </c>
      <c r="D3">
        <v>6.5050749999999997</v>
      </c>
    </row>
    <row r="4" spans="1:4" x14ac:dyDescent="0.3">
      <c r="A4" t="s">
        <v>61</v>
      </c>
      <c r="B4">
        <v>5.4392849999999999</v>
      </c>
      <c r="C4">
        <v>4.802251</v>
      </c>
      <c r="D4">
        <v>4.3755329999999999</v>
      </c>
    </row>
    <row r="5" spans="1:4" x14ac:dyDescent="0.3">
      <c r="A5" t="s">
        <v>62</v>
      </c>
      <c r="B5">
        <v>3.1143459999999998</v>
      </c>
      <c r="C5">
        <v>2.0779269999999999</v>
      </c>
      <c r="D5">
        <v>3.6006170000000002</v>
      </c>
    </row>
    <row r="6" spans="1:4" x14ac:dyDescent="0.3">
      <c r="A6" t="s">
        <v>63</v>
      </c>
      <c r="B6">
        <v>0.719781</v>
      </c>
      <c r="C6">
        <v>1.3822369999999999</v>
      </c>
      <c r="D6">
        <v>1.437098</v>
      </c>
    </row>
    <row r="7" spans="1:4" x14ac:dyDescent="0.3">
      <c r="A7" t="s">
        <v>64</v>
      </c>
      <c r="B7">
        <v>1.6879649999999999</v>
      </c>
      <c r="C7">
        <v>2.1141909999999999</v>
      </c>
      <c r="D7">
        <v>1.0074270000000001</v>
      </c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D17AF4-A25A-41BB-B52A-7AA3CB8EEBDB}">
  <dimension ref="A1:G7"/>
  <sheetViews>
    <sheetView workbookViewId="0">
      <selection activeCell="B13" sqref="B13"/>
    </sheetView>
  </sheetViews>
  <sheetFormatPr defaultRowHeight="14.4" x14ac:dyDescent="0.3"/>
  <cols>
    <col min="1" max="1" width="16.5546875" customWidth="1"/>
    <col min="2" max="2" width="22.5546875" customWidth="1"/>
    <col min="3" max="3" width="25" customWidth="1"/>
    <col min="4" max="4" width="22.44140625" customWidth="1"/>
    <col min="5" max="5" width="23.44140625" customWidth="1"/>
    <col min="6" max="6" width="23.33203125" customWidth="1"/>
    <col min="7" max="7" width="28.6640625" customWidth="1"/>
  </cols>
  <sheetData>
    <row r="1" spans="1:7" x14ac:dyDescent="0.3">
      <c r="A1" t="s">
        <v>67</v>
      </c>
    </row>
    <row r="2" spans="1:7" x14ac:dyDescent="0.3">
      <c r="B2" t="s">
        <v>30</v>
      </c>
      <c r="C2" t="s">
        <v>30</v>
      </c>
      <c r="D2" t="s">
        <v>30</v>
      </c>
      <c r="E2" t="s">
        <v>11</v>
      </c>
      <c r="F2" t="s">
        <v>11</v>
      </c>
      <c r="G2" t="s">
        <v>11</v>
      </c>
    </row>
    <row r="3" spans="1:7" x14ac:dyDescent="0.3">
      <c r="A3" t="s">
        <v>34</v>
      </c>
      <c r="B3">
        <v>0.87809099999999995</v>
      </c>
      <c r="C3">
        <v>1.0175890000000001</v>
      </c>
      <c r="D3">
        <v>1.119156</v>
      </c>
      <c r="E3">
        <v>0.86247027499999995</v>
      </c>
      <c r="F3">
        <v>0.80072312599999995</v>
      </c>
      <c r="G3">
        <v>0.97979799999999995</v>
      </c>
    </row>
    <row r="4" spans="1:7" x14ac:dyDescent="0.3">
      <c r="A4" t="s">
        <v>61</v>
      </c>
      <c r="B4">
        <v>1.174412</v>
      </c>
      <c r="C4">
        <v>1.0037959999999999</v>
      </c>
      <c r="D4">
        <v>0.91509099999999999</v>
      </c>
      <c r="E4">
        <v>0.89877399999999996</v>
      </c>
      <c r="F4">
        <v>1.002923</v>
      </c>
      <c r="G4">
        <v>1.1917759999999999</v>
      </c>
    </row>
    <row r="5" spans="1:7" x14ac:dyDescent="0.3">
      <c r="A5" t="s">
        <v>62</v>
      </c>
      <c r="B5">
        <v>1.050784868</v>
      </c>
      <c r="C5">
        <v>1.0685703980000001</v>
      </c>
      <c r="D5">
        <v>1.201481</v>
      </c>
      <c r="E5">
        <v>0.99165099999999995</v>
      </c>
      <c r="F5">
        <v>0.63594399999999995</v>
      </c>
      <c r="G5">
        <v>0.76539299999999999</v>
      </c>
    </row>
    <row r="6" spans="1:7" x14ac:dyDescent="0.3">
      <c r="A6" t="s">
        <v>63</v>
      </c>
      <c r="B6">
        <v>1.5118290000000001</v>
      </c>
      <c r="C6">
        <v>1.2472570000000001</v>
      </c>
      <c r="D6">
        <v>1.0814049999999999</v>
      </c>
      <c r="E6">
        <v>0.51124899999999995</v>
      </c>
      <c r="F6">
        <v>0.89493199999999995</v>
      </c>
      <c r="G6">
        <v>1.647292</v>
      </c>
    </row>
    <row r="7" spans="1:7" x14ac:dyDescent="0.3">
      <c r="A7" t="s">
        <v>64</v>
      </c>
      <c r="B7">
        <v>0.58338400000000001</v>
      </c>
      <c r="C7">
        <v>1.052635</v>
      </c>
      <c r="D7">
        <v>0.80289999999999995</v>
      </c>
      <c r="E7">
        <v>1.2203459999999999</v>
      </c>
      <c r="F7">
        <v>1.117421</v>
      </c>
      <c r="G7">
        <v>0.67721399999999998</v>
      </c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A46DC5-DA6E-4B54-9E03-77C1BDEF0CD7}">
  <dimension ref="A1:F12"/>
  <sheetViews>
    <sheetView workbookViewId="0">
      <selection activeCell="H14" sqref="H14"/>
    </sheetView>
  </sheetViews>
  <sheetFormatPr defaultRowHeight="14.4" x14ac:dyDescent="0.3"/>
  <cols>
    <col min="1" max="1" width="18.5546875" customWidth="1"/>
    <col min="2" max="2" width="13" customWidth="1"/>
  </cols>
  <sheetData>
    <row r="1" spans="1:6" x14ac:dyDescent="0.3">
      <c r="A1" t="s">
        <v>26</v>
      </c>
    </row>
    <row r="2" spans="1:6" x14ac:dyDescent="0.3">
      <c r="D2" t="s">
        <v>63</v>
      </c>
      <c r="E2" t="s">
        <v>63</v>
      </c>
      <c r="F2" t="s">
        <v>63</v>
      </c>
    </row>
    <row r="3" spans="1:6" x14ac:dyDescent="0.3">
      <c r="B3" t="s">
        <v>34</v>
      </c>
      <c r="C3" t="s">
        <v>61</v>
      </c>
      <c r="D3" t="s">
        <v>68</v>
      </c>
      <c r="E3" t="s">
        <v>69</v>
      </c>
      <c r="F3" t="s">
        <v>70</v>
      </c>
    </row>
    <row r="4" spans="1:6" x14ac:dyDescent="0.3">
      <c r="A4" t="s">
        <v>30</v>
      </c>
      <c r="B4">
        <v>44</v>
      </c>
      <c r="C4">
        <v>40</v>
      </c>
      <c r="D4">
        <v>58</v>
      </c>
      <c r="E4">
        <v>53</v>
      </c>
      <c r="F4">
        <v>49</v>
      </c>
    </row>
    <row r="5" spans="1:6" x14ac:dyDescent="0.3">
      <c r="A5" t="s">
        <v>30</v>
      </c>
      <c r="B5">
        <v>55</v>
      </c>
      <c r="C5">
        <v>37</v>
      </c>
      <c r="D5">
        <v>49</v>
      </c>
      <c r="E5">
        <v>59</v>
      </c>
      <c r="F5">
        <v>51</v>
      </c>
    </row>
    <row r="6" spans="1:6" x14ac:dyDescent="0.3">
      <c r="A6" t="s">
        <v>30</v>
      </c>
      <c r="B6">
        <v>58</v>
      </c>
      <c r="C6">
        <v>45</v>
      </c>
      <c r="D6">
        <v>53</v>
      </c>
      <c r="E6">
        <v>53</v>
      </c>
      <c r="F6">
        <v>43</v>
      </c>
    </row>
    <row r="8" spans="1:6" x14ac:dyDescent="0.3">
      <c r="D8" t="s">
        <v>63</v>
      </c>
      <c r="E8" t="s">
        <v>63</v>
      </c>
      <c r="F8" t="s">
        <v>63</v>
      </c>
    </row>
    <row r="9" spans="1:6" x14ac:dyDescent="0.3">
      <c r="B9" t="s">
        <v>34</v>
      </c>
      <c r="C9" t="s">
        <v>61</v>
      </c>
      <c r="D9" t="s">
        <v>68</v>
      </c>
      <c r="E9" t="s">
        <v>69</v>
      </c>
      <c r="F9" t="s">
        <v>70</v>
      </c>
    </row>
    <row r="10" spans="1:6" x14ac:dyDescent="0.3">
      <c r="A10" t="s">
        <v>11</v>
      </c>
      <c r="B10">
        <v>24</v>
      </c>
      <c r="C10">
        <v>23</v>
      </c>
      <c r="D10">
        <v>29</v>
      </c>
      <c r="E10">
        <v>44</v>
      </c>
      <c r="F10">
        <v>47</v>
      </c>
    </row>
    <row r="11" spans="1:6" x14ac:dyDescent="0.3">
      <c r="A11" t="s">
        <v>11</v>
      </c>
      <c r="B11">
        <v>29</v>
      </c>
      <c r="C11">
        <v>30</v>
      </c>
      <c r="D11">
        <v>44</v>
      </c>
      <c r="E11">
        <v>45</v>
      </c>
      <c r="F11">
        <v>52</v>
      </c>
    </row>
    <row r="12" spans="1:6" x14ac:dyDescent="0.3">
      <c r="A12" t="s">
        <v>11</v>
      </c>
      <c r="B12">
        <v>23</v>
      </c>
      <c r="C12">
        <v>25</v>
      </c>
      <c r="D12">
        <v>34</v>
      </c>
      <c r="E12">
        <v>55</v>
      </c>
      <c r="F12">
        <v>64</v>
      </c>
    </row>
  </sheetData>
  <phoneticPr fontId="19" type="noConversion"/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468319-D9AF-4A7E-B972-CB7172E13F17}">
  <dimension ref="A1:D887"/>
  <sheetViews>
    <sheetView workbookViewId="0">
      <selection activeCell="F6" sqref="F6"/>
    </sheetView>
  </sheetViews>
  <sheetFormatPr defaultRowHeight="14.4" x14ac:dyDescent="0.3"/>
  <cols>
    <col min="1" max="1" width="11.109375" customWidth="1"/>
    <col min="2" max="2" width="19" customWidth="1"/>
    <col min="3" max="3" width="18.44140625" customWidth="1"/>
    <col min="4" max="4" width="24.77734375" customWidth="1"/>
  </cols>
  <sheetData>
    <row r="1" spans="1:4" x14ac:dyDescent="0.3">
      <c r="A1" t="s">
        <v>71</v>
      </c>
    </row>
    <row r="2" spans="1:4" x14ac:dyDescent="0.3">
      <c r="B2" t="s">
        <v>72</v>
      </c>
      <c r="C2" t="s">
        <v>73</v>
      </c>
      <c r="D2" t="s">
        <v>74</v>
      </c>
    </row>
    <row r="3" spans="1:4" x14ac:dyDescent="0.3">
      <c r="B3">
        <v>17</v>
      </c>
      <c r="C3">
        <v>1</v>
      </c>
      <c r="D3" t="s">
        <v>30</v>
      </c>
    </row>
    <row r="4" spans="1:4" x14ac:dyDescent="0.3">
      <c r="B4">
        <v>17</v>
      </c>
      <c r="C4">
        <v>1</v>
      </c>
      <c r="D4" t="s">
        <v>30</v>
      </c>
    </row>
    <row r="5" spans="1:4" x14ac:dyDescent="0.3">
      <c r="B5">
        <v>17</v>
      </c>
      <c r="C5">
        <v>1</v>
      </c>
      <c r="D5" t="s">
        <v>30</v>
      </c>
    </row>
    <row r="6" spans="1:4" x14ac:dyDescent="0.3">
      <c r="B6">
        <v>17</v>
      </c>
      <c r="C6">
        <v>1</v>
      </c>
      <c r="D6" t="s">
        <v>30</v>
      </c>
    </row>
    <row r="7" spans="1:4" x14ac:dyDescent="0.3">
      <c r="B7">
        <v>17</v>
      </c>
      <c r="C7">
        <v>1</v>
      </c>
      <c r="D7" t="s">
        <v>30</v>
      </c>
    </row>
    <row r="8" spans="1:4" x14ac:dyDescent="0.3">
      <c r="B8">
        <v>17</v>
      </c>
      <c r="C8">
        <v>1</v>
      </c>
      <c r="D8" t="s">
        <v>30</v>
      </c>
    </row>
    <row r="9" spans="1:4" x14ac:dyDescent="0.3">
      <c r="B9">
        <v>17</v>
      </c>
      <c r="C9">
        <v>1</v>
      </c>
      <c r="D9" t="s">
        <v>30</v>
      </c>
    </row>
    <row r="10" spans="1:4" x14ac:dyDescent="0.3">
      <c r="B10">
        <v>17</v>
      </c>
      <c r="C10">
        <v>1</v>
      </c>
      <c r="D10" t="s">
        <v>30</v>
      </c>
    </row>
    <row r="11" spans="1:4" x14ac:dyDescent="0.3">
      <c r="B11">
        <v>17</v>
      </c>
      <c r="C11">
        <v>1</v>
      </c>
      <c r="D11" t="s">
        <v>30</v>
      </c>
    </row>
    <row r="12" spans="1:4" x14ac:dyDescent="0.3">
      <c r="B12">
        <v>17</v>
      </c>
      <c r="C12">
        <v>1</v>
      </c>
      <c r="D12" t="s">
        <v>30</v>
      </c>
    </row>
    <row r="13" spans="1:4" x14ac:dyDescent="0.3">
      <c r="B13">
        <v>17</v>
      </c>
      <c r="C13">
        <v>1</v>
      </c>
      <c r="D13" t="s">
        <v>30</v>
      </c>
    </row>
    <row r="14" spans="1:4" x14ac:dyDescent="0.3">
      <c r="B14">
        <v>17</v>
      </c>
      <c r="C14">
        <v>1</v>
      </c>
      <c r="D14" t="s">
        <v>30</v>
      </c>
    </row>
    <row r="15" spans="1:4" x14ac:dyDescent="0.3">
      <c r="B15">
        <v>17</v>
      </c>
      <c r="C15">
        <v>1</v>
      </c>
      <c r="D15" t="s">
        <v>30</v>
      </c>
    </row>
    <row r="16" spans="1:4" x14ac:dyDescent="0.3">
      <c r="B16">
        <v>17</v>
      </c>
      <c r="C16">
        <v>1</v>
      </c>
      <c r="D16" t="s">
        <v>30</v>
      </c>
    </row>
    <row r="17" spans="2:4" x14ac:dyDescent="0.3">
      <c r="B17">
        <v>17</v>
      </c>
      <c r="C17">
        <v>1</v>
      </c>
      <c r="D17" t="s">
        <v>30</v>
      </c>
    </row>
    <row r="18" spans="2:4" x14ac:dyDescent="0.3">
      <c r="B18">
        <v>17</v>
      </c>
      <c r="C18">
        <v>0</v>
      </c>
      <c r="D18" t="s">
        <v>30</v>
      </c>
    </row>
    <row r="19" spans="2:4" x14ac:dyDescent="0.3">
      <c r="B19">
        <v>17</v>
      </c>
      <c r="C19">
        <v>0</v>
      </c>
      <c r="D19" t="s">
        <v>30</v>
      </c>
    </row>
    <row r="20" spans="2:4" x14ac:dyDescent="0.3">
      <c r="B20">
        <v>17</v>
      </c>
      <c r="C20">
        <v>0</v>
      </c>
      <c r="D20" t="s">
        <v>30</v>
      </c>
    </row>
    <row r="21" spans="2:4" x14ac:dyDescent="0.3">
      <c r="B21">
        <v>21</v>
      </c>
      <c r="C21">
        <v>1</v>
      </c>
      <c r="D21" t="s">
        <v>30</v>
      </c>
    </row>
    <row r="22" spans="2:4" x14ac:dyDescent="0.3">
      <c r="B22">
        <v>21</v>
      </c>
      <c r="C22">
        <v>1</v>
      </c>
      <c r="D22" t="s">
        <v>30</v>
      </c>
    </row>
    <row r="23" spans="2:4" x14ac:dyDescent="0.3">
      <c r="B23">
        <v>21</v>
      </c>
      <c r="C23">
        <v>1</v>
      </c>
      <c r="D23" t="s">
        <v>30</v>
      </c>
    </row>
    <row r="24" spans="2:4" x14ac:dyDescent="0.3">
      <c r="B24">
        <v>21</v>
      </c>
      <c r="C24">
        <v>1</v>
      </c>
      <c r="D24" t="s">
        <v>30</v>
      </c>
    </row>
    <row r="25" spans="2:4" x14ac:dyDescent="0.3">
      <c r="B25">
        <v>21</v>
      </c>
      <c r="C25">
        <v>1</v>
      </c>
      <c r="D25" t="s">
        <v>30</v>
      </c>
    </row>
    <row r="26" spans="2:4" x14ac:dyDescent="0.3">
      <c r="B26">
        <v>21</v>
      </c>
      <c r="C26">
        <v>1</v>
      </c>
      <c r="D26" t="s">
        <v>30</v>
      </c>
    </row>
    <row r="27" spans="2:4" x14ac:dyDescent="0.3">
      <c r="B27">
        <v>21</v>
      </c>
      <c r="C27">
        <v>1</v>
      </c>
      <c r="D27" t="s">
        <v>30</v>
      </c>
    </row>
    <row r="28" spans="2:4" x14ac:dyDescent="0.3">
      <c r="B28">
        <v>21</v>
      </c>
      <c r="C28">
        <v>1</v>
      </c>
      <c r="D28" t="s">
        <v>30</v>
      </c>
    </row>
    <row r="29" spans="2:4" x14ac:dyDescent="0.3">
      <c r="B29">
        <v>21</v>
      </c>
      <c r="C29">
        <v>1</v>
      </c>
      <c r="D29" t="s">
        <v>30</v>
      </c>
    </row>
    <row r="30" spans="2:4" x14ac:dyDescent="0.3">
      <c r="B30">
        <v>21</v>
      </c>
      <c r="C30">
        <v>1</v>
      </c>
      <c r="D30" t="s">
        <v>30</v>
      </c>
    </row>
    <row r="31" spans="2:4" x14ac:dyDescent="0.3">
      <c r="B31">
        <v>21</v>
      </c>
      <c r="C31">
        <v>1</v>
      </c>
      <c r="D31" t="s">
        <v>30</v>
      </c>
    </row>
    <row r="32" spans="2:4" x14ac:dyDescent="0.3">
      <c r="B32">
        <v>21</v>
      </c>
      <c r="C32">
        <v>0</v>
      </c>
      <c r="D32" t="s">
        <v>30</v>
      </c>
    </row>
    <row r="33" spans="2:4" x14ac:dyDescent="0.3">
      <c r="B33">
        <v>21</v>
      </c>
      <c r="C33">
        <v>0</v>
      </c>
      <c r="D33" t="s">
        <v>30</v>
      </c>
    </row>
    <row r="34" spans="2:4" x14ac:dyDescent="0.3">
      <c r="B34">
        <v>24</v>
      </c>
      <c r="C34">
        <v>1</v>
      </c>
      <c r="D34" t="s">
        <v>30</v>
      </c>
    </row>
    <row r="35" spans="2:4" x14ac:dyDescent="0.3">
      <c r="B35">
        <v>24</v>
      </c>
      <c r="C35">
        <v>1</v>
      </c>
      <c r="D35" t="s">
        <v>30</v>
      </c>
    </row>
    <row r="36" spans="2:4" x14ac:dyDescent="0.3">
      <c r="B36">
        <v>24</v>
      </c>
      <c r="C36">
        <v>1</v>
      </c>
      <c r="D36" t="s">
        <v>30</v>
      </c>
    </row>
    <row r="37" spans="2:4" x14ac:dyDescent="0.3">
      <c r="B37">
        <v>24</v>
      </c>
      <c r="C37">
        <v>1</v>
      </c>
      <c r="D37" t="s">
        <v>30</v>
      </c>
    </row>
    <row r="38" spans="2:4" x14ac:dyDescent="0.3">
      <c r="B38">
        <v>24</v>
      </c>
      <c r="C38">
        <v>1</v>
      </c>
      <c r="D38" t="s">
        <v>30</v>
      </c>
    </row>
    <row r="39" spans="2:4" x14ac:dyDescent="0.3">
      <c r="B39">
        <v>24</v>
      </c>
      <c r="C39">
        <v>1</v>
      </c>
      <c r="D39" t="s">
        <v>30</v>
      </c>
    </row>
    <row r="40" spans="2:4" x14ac:dyDescent="0.3">
      <c r="B40">
        <v>24</v>
      </c>
      <c r="C40">
        <v>1</v>
      </c>
      <c r="D40" t="s">
        <v>30</v>
      </c>
    </row>
    <row r="41" spans="2:4" x14ac:dyDescent="0.3">
      <c r="B41">
        <v>24</v>
      </c>
      <c r="C41">
        <v>1</v>
      </c>
      <c r="D41" t="s">
        <v>30</v>
      </c>
    </row>
    <row r="42" spans="2:4" x14ac:dyDescent="0.3">
      <c r="B42">
        <v>24</v>
      </c>
      <c r="C42">
        <v>1</v>
      </c>
      <c r="D42" t="s">
        <v>30</v>
      </c>
    </row>
    <row r="43" spans="2:4" x14ac:dyDescent="0.3">
      <c r="B43">
        <v>24</v>
      </c>
      <c r="C43">
        <v>1</v>
      </c>
      <c r="D43" t="s">
        <v>30</v>
      </c>
    </row>
    <row r="44" spans="2:4" x14ac:dyDescent="0.3">
      <c r="B44">
        <v>24</v>
      </c>
      <c r="C44">
        <v>1</v>
      </c>
      <c r="D44" t="s">
        <v>30</v>
      </c>
    </row>
    <row r="45" spans="2:4" x14ac:dyDescent="0.3">
      <c r="B45">
        <v>24</v>
      </c>
      <c r="C45">
        <v>1</v>
      </c>
      <c r="D45" t="s">
        <v>30</v>
      </c>
    </row>
    <row r="46" spans="2:4" x14ac:dyDescent="0.3">
      <c r="B46">
        <v>24</v>
      </c>
      <c r="C46">
        <v>1</v>
      </c>
      <c r="D46" t="s">
        <v>30</v>
      </c>
    </row>
    <row r="47" spans="2:4" x14ac:dyDescent="0.3">
      <c r="B47">
        <v>24</v>
      </c>
      <c r="C47">
        <v>1</v>
      </c>
      <c r="D47" t="s">
        <v>30</v>
      </c>
    </row>
    <row r="48" spans="2:4" x14ac:dyDescent="0.3">
      <c r="B48">
        <v>24</v>
      </c>
      <c r="C48">
        <v>1</v>
      </c>
      <c r="D48" t="s">
        <v>30</v>
      </c>
    </row>
    <row r="49" spans="2:4" x14ac:dyDescent="0.3">
      <c r="B49">
        <v>24</v>
      </c>
      <c r="C49">
        <v>1</v>
      </c>
      <c r="D49" t="s">
        <v>30</v>
      </c>
    </row>
    <row r="50" spans="2:4" x14ac:dyDescent="0.3">
      <c r="B50">
        <v>24</v>
      </c>
      <c r="C50">
        <v>1</v>
      </c>
      <c r="D50" t="s">
        <v>30</v>
      </c>
    </row>
    <row r="51" spans="2:4" x14ac:dyDescent="0.3">
      <c r="B51">
        <v>24</v>
      </c>
      <c r="C51">
        <v>1</v>
      </c>
      <c r="D51" t="s">
        <v>30</v>
      </c>
    </row>
    <row r="52" spans="2:4" x14ac:dyDescent="0.3">
      <c r="B52">
        <v>24</v>
      </c>
      <c r="C52">
        <v>1</v>
      </c>
      <c r="D52" t="s">
        <v>30</v>
      </c>
    </row>
    <row r="53" spans="2:4" x14ac:dyDescent="0.3">
      <c r="B53">
        <v>24</v>
      </c>
      <c r="C53">
        <v>1</v>
      </c>
      <c r="D53" t="s">
        <v>30</v>
      </c>
    </row>
    <row r="54" spans="2:4" x14ac:dyDescent="0.3">
      <c r="B54">
        <v>24</v>
      </c>
      <c r="C54">
        <v>1</v>
      </c>
      <c r="D54" t="s">
        <v>30</v>
      </c>
    </row>
    <row r="55" spans="2:4" x14ac:dyDescent="0.3">
      <c r="B55">
        <v>24</v>
      </c>
      <c r="C55">
        <v>1</v>
      </c>
      <c r="D55" t="s">
        <v>30</v>
      </c>
    </row>
    <row r="56" spans="2:4" x14ac:dyDescent="0.3">
      <c r="B56">
        <v>24</v>
      </c>
      <c r="C56">
        <v>1</v>
      </c>
      <c r="D56" t="s">
        <v>30</v>
      </c>
    </row>
    <row r="57" spans="2:4" x14ac:dyDescent="0.3">
      <c r="B57">
        <v>24</v>
      </c>
      <c r="C57">
        <v>1</v>
      </c>
      <c r="D57" t="s">
        <v>30</v>
      </c>
    </row>
    <row r="58" spans="2:4" x14ac:dyDescent="0.3">
      <c r="B58">
        <v>24</v>
      </c>
      <c r="C58">
        <v>1</v>
      </c>
      <c r="D58" t="s">
        <v>30</v>
      </c>
    </row>
    <row r="59" spans="2:4" x14ac:dyDescent="0.3">
      <c r="B59">
        <v>24</v>
      </c>
      <c r="C59">
        <v>1</v>
      </c>
      <c r="D59" t="s">
        <v>30</v>
      </c>
    </row>
    <row r="60" spans="2:4" x14ac:dyDescent="0.3">
      <c r="B60">
        <v>24</v>
      </c>
      <c r="C60">
        <v>1</v>
      </c>
      <c r="D60" t="s">
        <v>30</v>
      </c>
    </row>
    <row r="61" spans="2:4" x14ac:dyDescent="0.3">
      <c r="B61">
        <v>24</v>
      </c>
      <c r="C61">
        <v>1</v>
      </c>
      <c r="D61" t="s">
        <v>30</v>
      </c>
    </row>
    <row r="62" spans="2:4" x14ac:dyDescent="0.3">
      <c r="B62">
        <v>24</v>
      </c>
      <c r="C62">
        <v>1</v>
      </c>
      <c r="D62" t="s">
        <v>30</v>
      </c>
    </row>
    <row r="63" spans="2:4" x14ac:dyDescent="0.3">
      <c r="B63">
        <v>24</v>
      </c>
      <c r="C63">
        <v>1</v>
      </c>
      <c r="D63" t="s">
        <v>30</v>
      </c>
    </row>
    <row r="64" spans="2:4" x14ac:dyDescent="0.3">
      <c r="B64">
        <v>24</v>
      </c>
      <c r="C64">
        <v>1</v>
      </c>
      <c r="D64" t="s">
        <v>30</v>
      </c>
    </row>
    <row r="65" spans="2:4" x14ac:dyDescent="0.3">
      <c r="B65">
        <v>24</v>
      </c>
      <c r="C65">
        <v>1</v>
      </c>
      <c r="D65" t="s">
        <v>30</v>
      </c>
    </row>
    <row r="66" spans="2:4" x14ac:dyDescent="0.3">
      <c r="B66">
        <v>24</v>
      </c>
      <c r="C66">
        <v>1</v>
      </c>
      <c r="D66" t="s">
        <v>30</v>
      </c>
    </row>
    <row r="67" spans="2:4" x14ac:dyDescent="0.3">
      <c r="B67">
        <v>24</v>
      </c>
      <c r="C67">
        <v>1</v>
      </c>
      <c r="D67" t="s">
        <v>30</v>
      </c>
    </row>
    <row r="68" spans="2:4" x14ac:dyDescent="0.3">
      <c r="B68">
        <v>24</v>
      </c>
      <c r="C68">
        <v>1</v>
      </c>
      <c r="D68" t="s">
        <v>30</v>
      </c>
    </row>
    <row r="69" spans="2:4" x14ac:dyDescent="0.3">
      <c r="B69">
        <v>24</v>
      </c>
      <c r="C69">
        <v>1</v>
      </c>
      <c r="D69" t="s">
        <v>30</v>
      </c>
    </row>
    <row r="70" spans="2:4" x14ac:dyDescent="0.3">
      <c r="B70">
        <v>24</v>
      </c>
      <c r="C70">
        <v>1</v>
      </c>
      <c r="D70" t="s">
        <v>30</v>
      </c>
    </row>
    <row r="71" spans="2:4" x14ac:dyDescent="0.3">
      <c r="B71">
        <v>24</v>
      </c>
      <c r="C71">
        <v>1</v>
      </c>
      <c r="D71" t="s">
        <v>30</v>
      </c>
    </row>
    <row r="72" spans="2:4" x14ac:dyDescent="0.3">
      <c r="B72">
        <v>24</v>
      </c>
      <c r="C72">
        <v>1</v>
      </c>
      <c r="D72" t="s">
        <v>30</v>
      </c>
    </row>
    <row r="73" spans="2:4" x14ac:dyDescent="0.3">
      <c r="B73">
        <v>24</v>
      </c>
      <c r="C73">
        <v>1</v>
      </c>
      <c r="D73" t="s">
        <v>30</v>
      </c>
    </row>
    <row r="74" spans="2:4" x14ac:dyDescent="0.3">
      <c r="B74">
        <v>24</v>
      </c>
      <c r="C74">
        <v>1</v>
      </c>
      <c r="D74" t="s">
        <v>30</v>
      </c>
    </row>
    <row r="75" spans="2:4" x14ac:dyDescent="0.3">
      <c r="B75">
        <v>24</v>
      </c>
      <c r="C75">
        <v>1</v>
      </c>
      <c r="D75" t="s">
        <v>30</v>
      </c>
    </row>
    <row r="76" spans="2:4" x14ac:dyDescent="0.3">
      <c r="B76">
        <v>24</v>
      </c>
      <c r="C76">
        <v>1</v>
      </c>
      <c r="D76" t="s">
        <v>30</v>
      </c>
    </row>
    <row r="77" spans="2:4" x14ac:dyDescent="0.3">
      <c r="B77">
        <v>24</v>
      </c>
      <c r="C77">
        <v>1</v>
      </c>
      <c r="D77" t="s">
        <v>30</v>
      </c>
    </row>
    <row r="78" spans="2:4" x14ac:dyDescent="0.3">
      <c r="B78">
        <v>24</v>
      </c>
      <c r="C78">
        <v>1</v>
      </c>
      <c r="D78" t="s">
        <v>30</v>
      </c>
    </row>
    <row r="79" spans="2:4" x14ac:dyDescent="0.3">
      <c r="B79">
        <v>24</v>
      </c>
      <c r="C79">
        <v>1</v>
      </c>
      <c r="D79" t="s">
        <v>30</v>
      </c>
    </row>
    <row r="80" spans="2:4" x14ac:dyDescent="0.3">
      <c r="B80">
        <v>24</v>
      </c>
      <c r="C80">
        <v>1</v>
      </c>
      <c r="D80" t="s">
        <v>30</v>
      </c>
    </row>
    <row r="81" spans="2:4" x14ac:dyDescent="0.3">
      <c r="B81">
        <v>24</v>
      </c>
      <c r="C81">
        <v>1</v>
      </c>
      <c r="D81" t="s">
        <v>30</v>
      </c>
    </row>
    <row r="82" spans="2:4" x14ac:dyDescent="0.3">
      <c r="B82">
        <v>24</v>
      </c>
      <c r="C82">
        <v>1</v>
      </c>
      <c r="D82" t="s">
        <v>30</v>
      </c>
    </row>
    <row r="83" spans="2:4" x14ac:dyDescent="0.3">
      <c r="B83">
        <v>24</v>
      </c>
      <c r="C83">
        <v>1</v>
      </c>
      <c r="D83" t="s">
        <v>30</v>
      </c>
    </row>
    <row r="84" spans="2:4" x14ac:dyDescent="0.3">
      <c r="B84">
        <v>24</v>
      </c>
      <c r="C84">
        <v>0</v>
      </c>
      <c r="D84" t="s">
        <v>30</v>
      </c>
    </row>
    <row r="85" spans="2:4" x14ac:dyDescent="0.3">
      <c r="B85">
        <v>24</v>
      </c>
      <c r="C85">
        <v>0</v>
      </c>
      <c r="D85" t="s">
        <v>30</v>
      </c>
    </row>
    <row r="86" spans="2:4" x14ac:dyDescent="0.3">
      <c r="B86">
        <v>24</v>
      </c>
      <c r="C86">
        <v>0</v>
      </c>
      <c r="D86" t="s">
        <v>30</v>
      </c>
    </row>
    <row r="87" spans="2:4" x14ac:dyDescent="0.3">
      <c r="B87">
        <v>24</v>
      </c>
      <c r="C87">
        <v>0</v>
      </c>
      <c r="D87" t="s">
        <v>30</v>
      </c>
    </row>
    <row r="88" spans="2:4" x14ac:dyDescent="0.3">
      <c r="B88">
        <v>24</v>
      </c>
      <c r="C88">
        <v>0</v>
      </c>
      <c r="D88" t="s">
        <v>30</v>
      </c>
    </row>
    <row r="89" spans="2:4" x14ac:dyDescent="0.3">
      <c r="B89">
        <v>24</v>
      </c>
      <c r="C89">
        <v>0</v>
      </c>
      <c r="D89" t="s">
        <v>30</v>
      </c>
    </row>
    <row r="90" spans="2:4" x14ac:dyDescent="0.3">
      <c r="B90">
        <v>24</v>
      </c>
      <c r="C90">
        <v>0</v>
      </c>
      <c r="D90" t="s">
        <v>30</v>
      </c>
    </row>
    <row r="91" spans="2:4" x14ac:dyDescent="0.3">
      <c r="B91">
        <v>24</v>
      </c>
      <c r="C91">
        <v>0</v>
      </c>
      <c r="D91" t="s">
        <v>30</v>
      </c>
    </row>
    <row r="92" spans="2:4" x14ac:dyDescent="0.3">
      <c r="B92">
        <v>24</v>
      </c>
      <c r="C92">
        <v>0</v>
      </c>
      <c r="D92" t="s">
        <v>30</v>
      </c>
    </row>
    <row r="93" spans="2:4" x14ac:dyDescent="0.3">
      <c r="B93">
        <v>24</v>
      </c>
      <c r="C93">
        <v>0</v>
      </c>
      <c r="D93" t="s">
        <v>30</v>
      </c>
    </row>
    <row r="94" spans="2:4" x14ac:dyDescent="0.3">
      <c r="B94">
        <v>24</v>
      </c>
      <c r="C94">
        <v>0</v>
      </c>
      <c r="D94" t="s">
        <v>30</v>
      </c>
    </row>
    <row r="95" spans="2:4" x14ac:dyDescent="0.3">
      <c r="B95">
        <v>24</v>
      </c>
      <c r="C95">
        <v>0</v>
      </c>
      <c r="D95" t="s">
        <v>30</v>
      </c>
    </row>
    <row r="96" spans="2:4" x14ac:dyDescent="0.3">
      <c r="B96">
        <v>24</v>
      </c>
      <c r="C96">
        <v>0</v>
      </c>
      <c r="D96" t="s">
        <v>30</v>
      </c>
    </row>
    <row r="97" spans="2:4" x14ac:dyDescent="0.3">
      <c r="B97">
        <v>24</v>
      </c>
      <c r="C97">
        <v>0</v>
      </c>
      <c r="D97" t="s">
        <v>30</v>
      </c>
    </row>
    <row r="98" spans="2:4" x14ac:dyDescent="0.3">
      <c r="B98">
        <v>24</v>
      </c>
      <c r="C98">
        <v>0</v>
      </c>
      <c r="D98" t="s">
        <v>30</v>
      </c>
    </row>
    <row r="99" spans="2:4" x14ac:dyDescent="0.3">
      <c r="B99">
        <v>24</v>
      </c>
      <c r="C99">
        <v>0</v>
      </c>
      <c r="D99" t="s">
        <v>30</v>
      </c>
    </row>
    <row r="100" spans="2:4" x14ac:dyDescent="0.3">
      <c r="B100">
        <v>24</v>
      </c>
      <c r="C100">
        <v>0</v>
      </c>
      <c r="D100" t="s">
        <v>30</v>
      </c>
    </row>
    <row r="101" spans="2:4" x14ac:dyDescent="0.3">
      <c r="B101">
        <v>24</v>
      </c>
      <c r="C101">
        <v>0</v>
      </c>
      <c r="D101" t="s">
        <v>30</v>
      </c>
    </row>
    <row r="102" spans="2:4" x14ac:dyDescent="0.3">
      <c r="B102">
        <v>24</v>
      </c>
      <c r="C102">
        <v>0</v>
      </c>
      <c r="D102" t="s">
        <v>30</v>
      </c>
    </row>
    <row r="103" spans="2:4" x14ac:dyDescent="0.3">
      <c r="B103">
        <v>24</v>
      </c>
      <c r="C103">
        <v>0</v>
      </c>
      <c r="D103" t="s">
        <v>30</v>
      </c>
    </row>
    <row r="104" spans="2:4" x14ac:dyDescent="0.3">
      <c r="B104">
        <v>24</v>
      </c>
      <c r="C104">
        <v>0</v>
      </c>
      <c r="D104" t="s">
        <v>30</v>
      </c>
    </row>
    <row r="105" spans="2:4" x14ac:dyDescent="0.3">
      <c r="B105">
        <v>24</v>
      </c>
      <c r="C105">
        <v>0</v>
      </c>
      <c r="D105" t="s">
        <v>30</v>
      </c>
    </row>
    <row r="106" spans="2:4" x14ac:dyDescent="0.3">
      <c r="B106">
        <v>24</v>
      </c>
      <c r="C106">
        <v>0</v>
      </c>
      <c r="D106" t="s">
        <v>30</v>
      </c>
    </row>
    <row r="107" spans="2:4" x14ac:dyDescent="0.3">
      <c r="B107">
        <v>24</v>
      </c>
      <c r="C107">
        <v>0</v>
      </c>
      <c r="D107" t="s">
        <v>30</v>
      </c>
    </row>
    <row r="108" spans="2:4" x14ac:dyDescent="0.3">
      <c r="B108">
        <v>24</v>
      </c>
      <c r="C108">
        <v>0</v>
      </c>
      <c r="D108" t="s">
        <v>30</v>
      </c>
    </row>
    <row r="109" spans="2:4" x14ac:dyDescent="0.3">
      <c r="B109">
        <v>24</v>
      </c>
      <c r="C109">
        <v>0</v>
      </c>
      <c r="D109" t="s">
        <v>30</v>
      </c>
    </row>
    <row r="110" spans="2:4" x14ac:dyDescent="0.3">
      <c r="B110">
        <v>24</v>
      </c>
      <c r="C110">
        <v>0</v>
      </c>
      <c r="D110" t="s">
        <v>30</v>
      </c>
    </row>
    <row r="111" spans="2:4" x14ac:dyDescent="0.3">
      <c r="B111">
        <v>24</v>
      </c>
      <c r="C111">
        <v>0</v>
      </c>
      <c r="D111" t="s">
        <v>30</v>
      </c>
    </row>
    <row r="112" spans="2:4" x14ac:dyDescent="0.3">
      <c r="B112">
        <v>24</v>
      </c>
      <c r="C112">
        <v>0</v>
      </c>
      <c r="D112" t="s">
        <v>30</v>
      </c>
    </row>
    <row r="113" spans="2:4" x14ac:dyDescent="0.3">
      <c r="B113">
        <v>24</v>
      </c>
      <c r="C113">
        <v>0</v>
      </c>
      <c r="D113" t="s">
        <v>30</v>
      </c>
    </row>
    <row r="114" spans="2:4" x14ac:dyDescent="0.3">
      <c r="B114">
        <v>24</v>
      </c>
      <c r="C114">
        <v>0</v>
      </c>
      <c r="D114" t="s">
        <v>30</v>
      </c>
    </row>
    <row r="115" spans="2:4" x14ac:dyDescent="0.3">
      <c r="B115">
        <v>24</v>
      </c>
      <c r="C115">
        <v>0</v>
      </c>
      <c r="D115" t="s">
        <v>30</v>
      </c>
    </row>
    <row r="116" spans="2:4" x14ac:dyDescent="0.3">
      <c r="B116">
        <v>24</v>
      </c>
      <c r="C116">
        <v>0</v>
      </c>
      <c r="D116" t="s">
        <v>30</v>
      </c>
    </row>
    <row r="117" spans="2:4" x14ac:dyDescent="0.3">
      <c r="B117">
        <v>24</v>
      </c>
      <c r="C117">
        <v>0</v>
      </c>
      <c r="D117" t="s">
        <v>30</v>
      </c>
    </row>
    <row r="118" spans="2:4" x14ac:dyDescent="0.3">
      <c r="B118">
        <v>24</v>
      </c>
      <c r="C118">
        <v>0</v>
      </c>
      <c r="D118" t="s">
        <v>30</v>
      </c>
    </row>
    <row r="119" spans="2:4" x14ac:dyDescent="0.3">
      <c r="B119">
        <v>24</v>
      </c>
      <c r="C119">
        <v>0</v>
      </c>
      <c r="D119" t="s">
        <v>30</v>
      </c>
    </row>
    <row r="120" spans="2:4" x14ac:dyDescent="0.3">
      <c r="B120">
        <v>24</v>
      </c>
      <c r="C120">
        <v>0</v>
      </c>
      <c r="D120" t="s">
        <v>30</v>
      </c>
    </row>
    <row r="121" spans="2:4" x14ac:dyDescent="0.3">
      <c r="B121">
        <v>24</v>
      </c>
      <c r="C121">
        <v>0</v>
      </c>
      <c r="D121" t="s">
        <v>30</v>
      </c>
    </row>
    <row r="122" spans="2:4" x14ac:dyDescent="0.3">
      <c r="B122">
        <v>24</v>
      </c>
      <c r="C122">
        <v>0</v>
      </c>
      <c r="D122" t="s">
        <v>30</v>
      </c>
    </row>
    <row r="123" spans="2:4" x14ac:dyDescent="0.3">
      <c r="B123">
        <v>24</v>
      </c>
      <c r="C123">
        <v>0</v>
      </c>
      <c r="D123" t="s">
        <v>30</v>
      </c>
    </row>
    <row r="124" spans="2:4" x14ac:dyDescent="0.3">
      <c r="B124">
        <v>24</v>
      </c>
      <c r="C124">
        <v>0</v>
      </c>
      <c r="D124" t="s">
        <v>30</v>
      </c>
    </row>
    <row r="125" spans="2:4" x14ac:dyDescent="0.3">
      <c r="B125">
        <v>24</v>
      </c>
      <c r="C125">
        <v>0</v>
      </c>
      <c r="D125" t="s">
        <v>30</v>
      </c>
    </row>
    <row r="126" spans="2:4" x14ac:dyDescent="0.3">
      <c r="B126">
        <v>24</v>
      </c>
      <c r="C126">
        <v>0</v>
      </c>
      <c r="D126" t="s">
        <v>30</v>
      </c>
    </row>
    <row r="127" spans="2:4" x14ac:dyDescent="0.3">
      <c r="B127">
        <v>24</v>
      </c>
      <c r="C127">
        <v>0</v>
      </c>
      <c r="D127" t="s">
        <v>30</v>
      </c>
    </row>
    <row r="128" spans="2:4" x14ac:dyDescent="0.3">
      <c r="B128">
        <v>24</v>
      </c>
      <c r="C128">
        <v>0</v>
      </c>
      <c r="D128" t="s">
        <v>30</v>
      </c>
    </row>
    <row r="129" spans="2:4" x14ac:dyDescent="0.3">
      <c r="B129">
        <v>28</v>
      </c>
      <c r="C129">
        <v>1</v>
      </c>
      <c r="D129" t="s">
        <v>30</v>
      </c>
    </row>
    <row r="130" spans="2:4" x14ac:dyDescent="0.3">
      <c r="B130">
        <v>28</v>
      </c>
      <c r="C130">
        <v>1</v>
      </c>
      <c r="D130" t="s">
        <v>30</v>
      </c>
    </row>
    <row r="131" spans="2:4" x14ac:dyDescent="0.3">
      <c r="B131">
        <v>28</v>
      </c>
      <c r="C131">
        <v>1</v>
      </c>
      <c r="D131" t="s">
        <v>30</v>
      </c>
    </row>
    <row r="132" spans="2:4" x14ac:dyDescent="0.3">
      <c r="B132">
        <v>28</v>
      </c>
      <c r="C132">
        <v>1</v>
      </c>
      <c r="D132" t="s">
        <v>30</v>
      </c>
    </row>
    <row r="133" spans="2:4" x14ac:dyDescent="0.3">
      <c r="B133">
        <v>28</v>
      </c>
      <c r="C133">
        <v>1</v>
      </c>
      <c r="D133" t="s">
        <v>30</v>
      </c>
    </row>
    <row r="134" spans="2:4" x14ac:dyDescent="0.3">
      <c r="B134">
        <v>28</v>
      </c>
      <c r="C134">
        <v>1</v>
      </c>
      <c r="D134" t="s">
        <v>30</v>
      </c>
    </row>
    <row r="135" spans="2:4" x14ac:dyDescent="0.3">
      <c r="B135">
        <v>28</v>
      </c>
      <c r="C135">
        <v>1</v>
      </c>
      <c r="D135" t="s">
        <v>30</v>
      </c>
    </row>
    <row r="136" spans="2:4" x14ac:dyDescent="0.3">
      <c r="B136">
        <v>28</v>
      </c>
      <c r="C136">
        <v>1</v>
      </c>
      <c r="D136" t="s">
        <v>30</v>
      </c>
    </row>
    <row r="137" spans="2:4" x14ac:dyDescent="0.3">
      <c r="B137">
        <v>28</v>
      </c>
      <c r="C137">
        <v>1</v>
      </c>
      <c r="D137" t="s">
        <v>30</v>
      </c>
    </row>
    <row r="138" spans="2:4" x14ac:dyDescent="0.3">
      <c r="B138">
        <v>28</v>
      </c>
      <c r="C138">
        <v>1</v>
      </c>
      <c r="D138" t="s">
        <v>30</v>
      </c>
    </row>
    <row r="139" spans="2:4" x14ac:dyDescent="0.3">
      <c r="B139">
        <v>28</v>
      </c>
      <c r="C139">
        <v>1</v>
      </c>
      <c r="D139" t="s">
        <v>30</v>
      </c>
    </row>
    <row r="140" spans="2:4" x14ac:dyDescent="0.3">
      <c r="B140">
        <v>28</v>
      </c>
      <c r="C140">
        <v>1</v>
      </c>
      <c r="D140" t="s">
        <v>30</v>
      </c>
    </row>
    <row r="141" spans="2:4" x14ac:dyDescent="0.3">
      <c r="B141">
        <v>28</v>
      </c>
      <c r="C141">
        <v>1</v>
      </c>
      <c r="D141" t="s">
        <v>30</v>
      </c>
    </row>
    <row r="142" spans="2:4" x14ac:dyDescent="0.3">
      <c r="B142">
        <v>28</v>
      </c>
      <c r="C142">
        <v>1</v>
      </c>
      <c r="D142" t="s">
        <v>30</v>
      </c>
    </row>
    <row r="143" spans="2:4" x14ac:dyDescent="0.3">
      <c r="B143">
        <v>28</v>
      </c>
      <c r="C143">
        <v>1</v>
      </c>
      <c r="D143" t="s">
        <v>30</v>
      </c>
    </row>
    <row r="144" spans="2:4" x14ac:dyDescent="0.3">
      <c r="B144">
        <v>28</v>
      </c>
      <c r="C144">
        <v>1</v>
      </c>
      <c r="D144" t="s">
        <v>30</v>
      </c>
    </row>
    <row r="145" spans="2:4" x14ac:dyDescent="0.3">
      <c r="B145">
        <v>28</v>
      </c>
      <c r="C145">
        <v>1</v>
      </c>
      <c r="D145" t="s">
        <v>30</v>
      </c>
    </row>
    <row r="146" spans="2:4" x14ac:dyDescent="0.3">
      <c r="B146">
        <v>28</v>
      </c>
      <c r="C146">
        <v>1</v>
      </c>
      <c r="D146" t="s">
        <v>30</v>
      </c>
    </row>
    <row r="147" spans="2:4" x14ac:dyDescent="0.3">
      <c r="B147">
        <v>28</v>
      </c>
      <c r="C147">
        <v>1</v>
      </c>
      <c r="D147" t="s">
        <v>30</v>
      </c>
    </row>
    <row r="148" spans="2:4" x14ac:dyDescent="0.3">
      <c r="B148">
        <v>28</v>
      </c>
      <c r="C148">
        <v>1</v>
      </c>
      <c r="D148" t="s">
        <v>30</v>
      </c>
    </row>
    <row r="149" spans="2:4" x14ac:dyDescent="0.3">
      <c r="B149">
        <v>28</v>
      </c>
      <c r="C149">
        <v>1</v>
      </c>
      <c r="D149" t="s">
        <v>30</v>
      </c>
    </row>
    <row r="150" spans="2:4" x14ac:dyDescent="0.3">
      <c r="B150">
        <v>28</v>
      </c>
      <c r="C150">
        <v>1</v>
      </c>
      <c r="D150" t="s">
        <v>30</v>
      </c>
    </row>
    <row r="151" spans="2:4" x14ac:dyDescent="0.3">
      <c r="B151">
        <v>28</v>
      </c>
      <c r="C151">
        <v>1</v>
      </c>
      <c r="D151" t="s">
        <v>30</v>
      </c>
    </row>
    <row r="152" spans="2:4" x14ac:dyDescent="0.3">
      <c r="B152">
        <v>28</v>
      </c>
      <c r="C152">
        <v>1</v>
      </c>
      <c r="D152" t="s">
        <v>30</v>
      </c>
    </row>
    <row r="153" spans="2:4" x14ac:dyDescent="0.3">
      <c r="B153">
        <v>28</v>
      </c>
      <c r="C153">
        <v>1</v>
      </c>
      <c r="D153" t="s">
        <v>30</v>
      </c>
    </row>
    <row r="154" spans="2:4" x14ac:dyDescent="0.3">
      <c r="B154">
        <v>28</v>
      </c>
      <c r="C154">
        <v>1</v>
      </c>
      <c r="D154" t="s">
        <v>30</v>
      </c>
    </row>
    <row r="155" spans="2:4" x14ac:dyDescent="0.3">
      <c r="B155">
        <v>28</v>
      </c>
      <c r="C155">
        <v>1</v>
      </c>
      <c r="D155" t="s">
        <v>30</v>
      </c>
    </row>
    <row r="156" spans="2:4" x14ac:dyDescent="0.3">
      <c r="B156">
        <v>28</v>
      </c>
      <c r="C156">
        <v>1</v>
      </c>
      <c r="D156" t="s">
        <v>30</v>
      </c>
    </row>
    <row r="157" spans="2:4" x14ac:dyDescent="0.3">
      <c r="B157">
        <v>28</v>
      </c>
      <c r="C157">
        <v>1</v>
      </c>
      <c r="D157" t="s">
        <v>30</v>
      </c>
    </row>
    <row r="158" spans="2:4" x14ac:dyDescent="0.3">
      <c r="B158">
        <v>28</v>
      </c>
      <c r="C158">
        <v>1</v>
      </c>
      <c r="D158" t="s">
        <v>30</v>
      </c>
    </row>
    <row r="159" spans="2:4" x14ac:dyDescent="0.3">
      <c r="B159">
        <v>28</v>
      </c>
      <c r="C159">
        <v>1</v>
      </c>
      <c r="D159" t="s">
        <v>30</v>
      </c>
    </row>
    <row r="160" spans="2:4" x14ac:dyDescent="0.3">
      <c r="B160">
        <v>28</v>
      </c>
      <c r="C160">
        <v>1</v>
      </c>
      <c r="D160" t="s">
        <v>30</v>
      </c>
    </row>
    <row r="161" spans="2:4" x14ac:dyDescent="0.3">
      <c r="B161">
        <v>28</v>
      </c>
      <c r="C161">
        <v>1</v>
      </c>
      <c r="D161" t="s">
        <v>30</v>
      </c>
    </row>
    <row r="162" spans="2:4" x14ac:dyDescent="0.3">
      <c r="B162">
        <v>28</v>
      </c>
      <c r="C162">
        <v>1</v>
      </c>
      <c r="D162" t="s">
        <v>30</v>
      </c>
    </row>
    <row r="163" spans="2:4" x14ac:dyDescent="0.3">
      <c r="B163">
        <v>28</v>
      </c>
      <c r="C163">
        <v>1</v>
      </c>
      <c r="D163" t="s">
        <v>30</v>
      </c>
    </row>
    <row r="164" spans="2:4" x14ac:dyDescent="0.3">
      <c r="B164">
        <v>28</v>
      </c>
      <c r="C164">
        <v>1</v>
      </c>
      <c r="D164" t="s">
        <v>30</v>
      </c>
    </row>
    <row r="165" spans="2:4" x14ac:dyDescent="0.3">
      <c r="B165">
        <v>28</v>
      </c>
      <c r="C165">
        <v>1</v>
      </c>
      <c r="D165" t="s">
        <v>30</v>
      </c>
    </row>
    <row r="166" spans="2:4" x14ac:dyDescent="0.3">
      <c r="B166">
        <v>28</v>
      </c>
      <c r="C166">
        <v>1</v>
      </c>
      <c r="D166" t="s">
        <v>30</v>
      </c>
    </row>
    <row r="167" spans="2:4" x14ac:dyDescent="0.3">
      <c r="B167">
        <v>28</v>
      </c>
      <c r="C167">
        <v>1</v>
      </c>
      <c r="D167" t="s">
        <v>30</v>
      </c>
    </row>
    <row r="168" spans="2:4" x14ac:dyDescent="0.3">
      <c r="B168">
        <v>28</v>
      </c>
      <c r="C168">
        <v>1</v>
      </c>
      <c r="D168" t="s">
        <v>30</v>
      </c>
    </row>
    <row r="169" spans="2:4" x14ac:dyDescent="0.3">
      <c r="B169">
        <v>28</v>
      </c>
      <c r="C169">
        <v>1</v>
      </c>
      <c r="D169" t="s">
        <v>30</v>
      </c>
    </row>
    <row r="170" spans="2:4" x14ac:dyDescent="0.3">
      <c r="B170">
        <v>28</v>
      </c>
      <c r="C170">
        <v>1</v>
      </c>
      <c r="D170" t="s">
        <v>30</v>
      </c>
    </row>
    <row r="171" spans="2:4" x14ac:dyDescent="0.3">
      <c r="B171">
        <v>28</v>
      </c>
      <c r="C171">
        <v>1</v>
      </c>
      <c r="D171" t="s">
        <v>30</v>
      </c>
    </row>
    <row r="172" spans="2:4" x14ac:dyDescent="0.3">
      <c r="B172">
        <v>28</v>
      </c>
      <c r="C172">
        <v>1</v>
      </c>
      <c r="D172" t="s">
        <v>30</v>
      </c>
    </row>
    <row r="173" spans="2:4" x14ac:dyDescent="0.3">
      <c r="B173">
        <v>28</v>
      </c>
      <c r="C173">
        <v>1</v>
      </c>
      <c r="D173" t="s">
        <v>30</v>
      </c>
    </row>
    <row r="174" spans="2:4" x14ac:dyDescent="0.3">
      <c r="B174">
        <v>28</v>
      </c>
      <c r="C174">
        <v>1</v>
      </c>
      <c r="D174" t="s">
        <v>30</v>
      </c>
    </row>
    <row r="175" spans="2:4" x14ac:dyDescent="0.3">
      <c r="B175">
        <v>28</v>
      </c>
      <c r="C175">
        <v>1</v>
      </c>
      <c r="D175" t="s">
        <v>30</v>
      </c>
    </row>
    <row r="176" spans="2:4" x14ac:dyDescent="0.3">
      <c r="B176">
        <v>28</v>
      </c>
      <c r="C176">
        <v>1</v>
      </c>
      <c r="D176" t="s">
        <v>30</v>
      </c>
    </row>
    <row r="177" spans="2:4" x14ac:dyDescent="0.3">
      <c r="B177">
        <v>28</v>
      </c>
      <c r="C177">
        <v>1</v>
      </c>
      <c r="D177" t="s">
        <v>30</v>
      </c>
    </row>
    <row r="178" spans="2:4" x14ac:dyDescent="0.3">
      <c r="B178">
        <v>28</v>
      </c>
      <c r="C178">
        <v>1</v>
      </c>
      <c r="D178" t="s">
        <v>30</v>
      </c>
    </row>
    <row r="179" spans="2:4" x14ac:dyDescent="0.3">
      <c r="B179">
        <v>28</v>
      </c>
      <c r="C179">
        <v>1</v>
      </c>
      <c r="D179" t="s">
        <v>30</v>
      </c>
    </row>
    <row r="180" spans="2:4" x14ac:dyDescent="0.3">
      <c r="B180">
        <v>28</v>
      </c>
      <c r="C180">
        <v>1</v>
      </c>
      <c r="D180" t="s">
        <v>30</v>
      </c>
    </row>
    <row r="181" spans="2:4" x14ac:dyDescent="0.3">
      <c r="B181">
        <v>28</v>
      </c>
      <c r="C181">
        <v>1</v>
      </c>
      <c r="D181" t="s">
        <v>30</v>
      </c>
    </row>
    <row r="182" spans="2:4" x14ac:dyDescent="0.3">
      <c r="B182">
        <v>28</v>
      </c>
      <c r="C182">
        <v>1</v>
      </c>
      <c r="D182" t="s">
        <v>30</v>
      </c>
    </row>
    <row r="183" spans="2:4" x14ac:dyDescent="0.3">
      <c r="B183">
        <v>28</v>
      </c>
      <c r="C183">
        <v>1</v>
      </c>
      <c r="D183" t="s">
        <v>30</v>
      </c>
    </row>
    <row r="184" spans="2:4" x14ac:dyDescent="0.3">
      <c r="B184">
        <v>28</v>
      </c>
      <c r="C184">
        <v>1</v>
      </c>
      <c r="D184" t="s">
        <v>30</v>
      </c>
    </row>
    <row r="185" spans="2:4" x14ac:dyDescent="0.3">
      <c r="B185">
        <v>28</v>
      </c>
      <c r="C185">
        <v>1</v>
      </c>
      <c r="D185" t="s">
        <v>30</v>
      </c>
    </row>
    <row r="186" spans="2:4" x14ac:dyDescent="0.3">
      <c r="B186">
        <v>28</v>
      </c>
      <c r="C186">
        <v>1</v>
      </c>
      <c r="D186" t="s">
        <v>30</v>
      </c>
    </row>
    <row r="187" spans="2:4" x14ac:dyDescent="0.3">
      <c r="B187">
        <v>28</v>
      </c>
      <c r="C187">
        <v>1</v>
      </c>
      <c r="D187" t="s">
        <v>30</v>
      </c>
    </row>
    <row r="188" spans="2:4" x14ac:dyDescent="0.3">
      <c r="B188">
        <v>28</v>
      </c>
      <c r="C188">
        <v>1</v>
      </c>
      <c r="D188" t="s">
        <v>30</v>
      </c>
    </row>
    <row r="189" spans="2:4" x14ac:dyDescent="0.3">
      <c r="B189">
        <v>28</v>
      </c>
      <c r="C189">
        <v>1</v>
      </c>
      <c r="D189" t="s">
        <v>30</v>
      </c>
    </row>
    <row r="190" spans="2:4" x14ac:dyDescent="0.3">
      <c r="B190">
        <v>28</v>
      </c>
      <c r="C190">
        <v>1</v>
      </c>
      <c r="D190" t="s">
        <v>30</v>
      </c>
    </row>
    <row r="191" spans="2:4" x14ac:dyDescent="0.3">
      <c r="B191">
        <v>28</v>
      </c>
      <c r="C191">
        <v>1</v>
      </c>
      <c r="D191" t="s">
        <v>30</v>
      </c>
    </row>
    <row r="192" spans="2:4" x14ac:dyDescent="0.3">
      <c r="B192">
        <v>28</v>
      </c>
      <c r="C192">
        <v>1</v>
      </c>
      <c r="D192" t="s">
        <v>30</v>
      </c>
    </row>
    <row r="193" spans="2:4" x14ac:dyDescent="0.3">
      <c r="B193">
        <v>28</v>
      </c>
      <c r="C193">
        <v>1</v>
      </c>
      <c r="D193" t="s">
        <v>30</v>
      </c>
    </row>
    <row r="194" spans="2:4" x14ac:dyDescent="0.3">
      <c r="B194">
        <v>28</v>
      </c>
      <c r="C194">
        <v>0</v>
      </c>
      <c r="D194" t="s">
        <v>30</v>
      </c>
    </row>
    <row r="195" spans="2:4" x14ac:dyDescent="0.3">
      <c r="B195">
        <v>28</v>
      </c>
      <c r="C195">
        <v>0</v>
      </c>
      <c r="D195" t="s">
        <v>30</v>
      </c>
    </row>
    <row r="196" spans="2:4" x14ac:dyDescent="0.3">
      <c r="B196">
        <v>28</v>
      </c>
      <c r="C196">
        <v>0</v>
      </c>
      <c r="D196" t="s">
        <v>30</v>
      </c>
    </row>
    <row r="197" spans="2:4" x14ac:dyDescent="0.3">
      <c r="B197">
        <v>28</v>
      </c>
      <c r="C197">
        <v>0</v>
      </c>
      <c r="D197" t="s">
        <v>30</v>
      </c>
    </row>
    <row r="198" spans="2:4" x14ac:dyDescent="0.3">
      <c r="B198">
        <v>28</v>
      </c>
      <c r="C198">
        <v>0</v>
      </c>
      <c r="D198" t="s">
        <v>30</v>
      </c>
    </row>
    <row r="199" spans="2:4" x14ac:dyDescent="0.3">
      <c r="B199">
        <v>28</v>
      </c>
      <c r="C199">
        <v>0</v>
      </c>
      <c r="D199" t="s">
        <v>30</v>
      </c>
    </row>
    <row r="200" spans="2:4" x14ac:dyDescent="0.3">
      <c r="B200">
        <v>28</v>
      </c>
      <c r="C200">
        <v>0</v>
      </c>
      <c r="D200" t="s">
        <v>30</v>
      </c>
    </row>
    <row r="201" spans="2:4" x14ac:dyDescent="0.3">
      <c r="B201">
        <v>28</v>
      </c>
      <c r="C201">
        <v>0</v>
      </c>
      <c r="D201" t="s">
        <v>30</v>
      </c>
    </row>
    <row r="202" spans="2:4" x14ac:dyDescent="0.3">
      <c r="B202">
        <v>28</v>
      </c>
      <c r="C202">
        <v>0</v>
      </c>
      <c r="D202" t="s">
        <v>30</v>
      </c>
    </row>
    <row r="203" spans="2:4" x14ac:dyDescent="0.3">
      <c r="B203">
        <v>28</v>
      </c>
      <c r="C203">
        <v>0</v>
      </c>
      <c r="D203" t="s">
        <v>30</v>
      </c>
    </row>
    <row r="204" spans="2:4" x14ac:dyDescent="0.3">
      <c r="B204">
        <v>28</v>
      </c>
      <c r="C204">
        <v>0</v>
      </c>
      <c r="D204" t="s">
        <v>30</v>
      </c>
    </row>
    <row r="205" spans="2:4" x14ac:dyDescent="0.3">
      <c r="B205">
        <v>28</v>
      </c>
      <c r="C205">
        <v>0</v>
      </c>
      <c r="D205" t="s">
        <v>30</v>
      </c>
    </row>
    <row r="206" spans="2:4" x14ac:dyDescent="0.3">
      <c r="B206">
        <v>28</v>
      </c>
      <c r="C206">
        <v>0</v>
      </c>
      <c r="D206" t="s">
        <v>30</v>
      </c>
    </row>
    <row r="207" spans="2:4" x14ac:dyDescent="0.3">
      <c r="B207">
        <v>28</v>
      </c>
      <c r="C207">
        <v>0</v>
      </c>
      <c r="D207" t="s">
        <v>30</v>
      </c>
    </row>
    <row r="208" spans="2:4" x14ac:dyDescent="0.3">
      <c r="B208">
        <v>28</v>
      </c>
      <c r="C208">
        <v>0</v>
      </c>
      <c r="D208" t="s">
        <v>30</v>
      </c>
    </row>
    <row r="209" spans="2:4" x14ac:dyDescent="0.3">
      <c r="B209">
        <v>28</v>
      </c>
      <c r="C209">
        <v>0</v>
      </c>
      <c r="D209" t="s">
        <v>30</v>
      </c>
    </row>
    <row r="210" spans="2:4" x14ac:dyDescent="0.3">
      <c r="B210">
        <v>28</v>
      </c>
      <c r="C210">
        <v>0</v>
      </c>
      <c r="D210" t="s">
        <v>30</v>
      </c>
    </row>
    <row r="211" spans="2:4" x14ac:dyDescent="0.3">
      <c r="B211">
        <v>28</v>
      </c>
      <c r="C211">
        <v>0</v>
      </c>
      <c r="D211" t="s">
        <v>30</v>
      </c>
    </row>
    <row r="212" spans="2:4" x14ac:dyDescent="0.3">
      <c r="B212">
        <v>28</v>
      </c>
      <c r="C212">
        <v>0</v>
      </c>
      <c r="D212" t="s">
        <v>30</v>
      </c>
    </row>
    <row r="213" spans="2:4" x14ac:dyDescent="0.3">
      <c r="B213">
        <v>28</v>
      </c>
      <c r="C213">
        <v>0</v>
      </c>
      <c r="D213" t="s">
        <v>30</v>
      </c>
    </row>
    <row r="214" spans="2:4" x14ac:dyDescent="0.3">
      <c r="B214">
        <v>28</v>
      </c>
      <c r="C214">
        <v>0</v>
      </c>
      <c r="D214" t="s">
        <v>30</v>
      </c>
    </row>
    <row r="215" spans="2:4" x14ac:dyDescent="0.3">
      <c r="B215">
        <v>28</v>
      </c>
      <c r="C215">
        <v>0</v>
      </c>
      <c r="D215" t="s">
        <v>30</v>
      </c>
    </row>
    <row r="216" spans="2:4" x14ac:dyDescent="0.3">
      <c r="B216">
        <v>28</v>
      </c>
      <c r="C216">
        <v>0</v>
      </c>
      <c r="D216" t="s">
        <v>30</v>
      </c>
    </row>
    <row r="217" spans="2:4" x14ac:dyDescent="0.3">
      <c r="B217">
        <v>28</v>
      </c>
      <c r="C217">
        <v>0</v>
      </c>
      <c r="D217" t="s">
        <v>30</v>
      </c>
    </row>
    <row r="218" spans="2:4" x14ac:dyDescent="0.3">
      <c r="B218">
        <v>28</v>
      </c>
      <c r="C218">
        <v>0</v>
      </c>
      <c r="D218" t="s">
        <v>30</v>
      </c>
    </row>
    <row r="219" spans="2:4" x14ac:dyDescent="0.3">
      <c r="B219">
        <v>28</v>
      </c>
      <c r="C219">
        <v>0</v>
      </c>
      <c r="D219" t="s">
        <v>30</v>
      </c>
    </row>
    <row r="220" spans="2:4" x14ac:dyDescent="0.3">
      <c r="B220">
        <v>28</v>
      </c>
      <c r="C220">
        <v>0</v>
      </c>
      <c r="D220" t="s">
        <v>30</v>
      </c>
    </row>
    <row r="221" spans="2:4" x14ac:dyDescent="0.3">
      <c r="B221">
        <v>28</v>
      </c>
      <c r="C221">
        <v>0</v>
      </c>
      <c r="D221" t="s">
        <v>30</v>
      </c>
    </row>
    <row r="222" spans="2:4" x14ac:dyDescent="0.3">
      <c r="B222">
        <v>28</v>
      </c>
      <c r="C222">
        <v>0</v>
      </c>
      <c r="D222" t="s">
        <v>30</v>
      </c>
    </row>
    <row r="223" spans="2:4" x14ac:dyDescent="0.3">
      <c r="B223">
        <v>28</v>
      </c>
      <c r="C223">
        <v>0</v>
      </c>
      <c r="D223" t="s">
        <v>30</v>
      </c>
    </row>
    <row r="224" spans="2:4" x14ac:dyDescent="0.3">
      <c r="B224">
        <v>28</v>
      </c>
      <c r="C224">
        <v>0</v>
      </c>
      <c r="D224" t="s">
        <v>30</v>
      </c>
    </row>
    <row r="225" spans="2:4" x14ac:dyDescent="0.3">
      <c r="B225">
        <v>28</v>
      </c>
      <c r="C225">
        <v>0</v>
      </c>
      <c r="D225" t="s">
        <v>30</v>
      </c>
    </row>
    <row r="226" spans="2:4" x14ac:dyDescent="0.3">
      <c r="B226">
        <v>28</v>
      </c>
      <c r="C226">
        <v>0</v>
      </c>
      <c r="D226" t="s">
        <v>30</v>
      </c>
    </row>
    <row r="227" spans="2:4" x14ac:dyDescent="0.3">
      <c r="B227">
        <v>28</v>
      </c>
      <c r="C227">
        <v>0</v>
      </c>
      <c r="D227" t="s">
        <v>30</v>
      </c>
    </row>
    <row r="228" spans="2:4" x14ac:dyDescent="0.3">
      <c r="B228">
        <v>28</v>
      </c>
      <c r="C228">
        <v>0</v>
      </c>
      <c r="D228" t="s">
        <v>30</v>
      </c>
    </row>
    <row r="229" spans="2:4" x14ac:dyDescent="0.3">
      <c r="B229">
        <v>28</v>
      </c>
      <c r="C229">
        <v>0</v>
      </c>
      <c r="D229" t="s">
        <v>30</v>
      </c>
    </row>
    <row r="230" spans="2:4" x14ac:dyDescent="0.3">
      <c r="B230">
        <v>28</v>
      </c>
      <c r="C230">
        <v>0</v>
      </c>
      <c r="D230" t="s">
        <v>30</v>
      </c>
    </row>
    <row r="231" spans="2:4" x14ac:dyDescent="0.3">
      <c r="B231">
        <v>28</v>
      </c>
      <c r="C231">
        <v>0</v>
      </c>
      <c r="D231" t="s">
        <v>30</v>
      </c>
    </row>
    <row r="232" spans="2:4" x14ac:dyDescent="0.3">
      <c r="B232">
        <v>28</v>
      </c>
      <c r="C232">
        <v>0</v>
      </c>
      <c r="D232" t="s">
        <v>30</v>
      </c>
    </row>
    <row r="233" spans="2:4" x14ac:dyDescent="0.3">
      <c r="B233">
        <v>28</v>
      </c>
      <c r="C233">
        <v>0</v>
      </c>
      <c r="D233" t="s">
        <v>30</v>
      </c>
    </row>
    <row r="234" spans="2:4" x14ac:dyDescent="0.3">
      <c r="B234">
        <v>28</v>
      </c>
      <c r="C234">
        <v>0</v>
      </c>
      <c r="D234" t="s">
        <v>30</v>
      </c>
    </row>
    <row r="235" spans="2:4" x14ac:dyDescent="0.3">
      <c r="B235">
        <v>28</v>
      </c>
      <c r="C235">
        <v>0</v>
      </c>
      <c r="D235" t="s">
        <v>30</v>
      </c>
    </row>
    <row r="236" spans="2:4" x14ac:dyDescent="0.3">
      <c r="B236">
        <v>28</v>
      </c>
      <c r="C236">
        <v>0</v>
      </c>
      <c r="D236" t="s">
        <v>30</v>
      </c>
    </row>
    <row r="237" spans="2:4" x14ac:dyDescent="0.3">
      <c r="B237">
        <v>28</v>
      </c>
      <c r="C237">
        <v>0</v>
      </c>
      <c r="D237" t="s">
        <v>30</v>
      </c>
    </row>
    <row r="238" spans="2:4" x14ac:dyDescent="0.3">
      <c r="B238">
        <v>28</v>
      </c>
      <c r="C238">
        <v>0</v>
      </c>
      <c r="D238" t="s">
        <v>30</v>
      </c>
    </row>
    <row r="239" spans="2:4" x14ac:dyDescent="0.3">
      <c r="B239">
        <v>28</v>
      </c>
      <c r="C239">
        <v>0</v>
      </c>
      <c r="D239" t="s">
        <v>30</v>
      </c>
    </row>
    <row r="240" spans="2:4" x14ac:dyDescent="0.3">
      <c r="B240">
        <v>28</v>
      </c>
      <c r="C240">
        <v>0</v>
      </c>
      <c r="D240" t="s">
        <v>30</v>
      </c>
    </row>
    <row r="241" spans="2:4" x14ac:dyDescent="0.3">
      <c r="B241">
        <v>28</v>
      </c>
      <c r="C241">
        <v>0</v>
      </c>
      <c r="D241" t="s">
        <v>30</v>
      </c>
    </row>
    <row r="242" spans="2:4" x14ac:dyDescent="0.3">
      <c r="B242">
        <v>31</v>
      </c>
      <c r="C242">
        <v>1</v>
      </c>
      <c r="D242" t="s">
        <v>30</v>
      </c>
    </row>
    <row r="243" spans="2:4" x14ac:dyDescent="0.3">
      <c r="B243">
        <v>31</v>
      </c>
      <c r="C243">
        <v>1</v>
      </c>
      <c r="D243" t="s">
        <v>30</v>
      </c>
    </row>
    <row r="244" spans="2:4" x14ac:dyDescent="0.3">
      <c r="B244">
        <v>31</v>
      </c>
      <c r="C244">
        <v>1</v>
      </c>
      <c r="D244" t="s">
        <v>30</v>
      </c>
    </row>
    <row r="245" spans="2:4" x14ac:dyDescent="0.3">
      <c r="B245">
        <v>31</v>
      </c>
      <c r="C245">
        <v>1</v>
      </c>
      <c r="D245" t="s">
        <v>30</v>
      </c>
    </row>
    <row r="246" spans="2:4" x14ac:dyDescent="0.3">
      <c r="B246">
        <v>31</v>
      </c>
      <c r="C246">
        <v>1</v>
      </c>
      <c r="D246" t="s">
        <v>30</v>
      </c>
    </row>
    <row r="247" spans="2:4" x14ac:dyDescent="0.3">
      <c r="B247">
        <v>31</v>
      </c>
      <c r="C247">
        <v>1</v>
      </c>
      <c r="D247" t="s">
        <v>30</v>
      </c>
    </row>
    <row r="248" spans="2:4" x14ac:dyDescent="0.3">
      <c r="B248">
        <v>31</v>
      </c>
      <c r="C248">
        <v>1</v>
      </c>
      <c r="D248" t="s">
        <v>30</v>
      </c>
    </row>
    <row r="249" spans="2:4" x14ac:dyDescent="0.3">
      <c r="B249">
        <v>31</v>
      </c>
      <c r="C249">
        <v>1</v>
      </c>
      <c r="D249" t="s">
        <v>30</v>
      </c>
    </row>
    <row r="250" spans="2:4" x14ac:dyDescent="0.3">
      <c r="B250">
        <v>31</v>
      </c>
      <c r="C250">
        <v>1</v>
      </c>
      <c r="D250" t="s">
        <v>30</v>
      </c>
    </row>
    <row r="251" spans="2:4" x14ac:dyDescent="0.3">
      <c r="B251">
        <v>31</v>
      </c>
      <c r="C251">
        <v>1</v>
      </c>
      <c r="D251" t="s">
        <v>30</v>
      </c>
    </row>
    <row r="252" spans="2:4" x14ac:dyDescent="0.3">
      <c r="B252">
        <v>31</v>
      </c>
      <c r="C252">
        <v>1</v>
      </c>
      <c r="D252" t="s">
        <v>30</v>
      </c>
    </row>
    <row r="253" spans="2:4" x14ac:dyDescent="0.3">
      <c r="B253">
        <v>31</v>
      </c>
      <c r="C253">
        <v>1</v>
      </c>
      <c r="D253" t="s">
        <v>30</v>
      </c>
    </row>
    <row r="254" spans="2:4" x14ac:dyDescent="0.3">
      <c r="B254">
        <v>31</v>
      </c>
      <c r="C254">
        <v>1</v>
      </c>
      <c r="D254" t="s">
        <v>30</v>
      </c>
    </row>
    <row r="255" spans="2:4" x14ac:dyDescent="0.3">
      <c r="B255">
        <v>31</v>
      </c>
      <c r="C255">
        <v>1</v>
      </c>
      <c r="D255" t="s">
        <v>30</v>
      </c>
    </row>
    <row r="256" spans="2:4" x14ac:dyDescent="0.3">
      <c r="B256">
        <v>31</v>
      </c>
      <c r="C256">
        <v>1</v>
      </c>
      <c r="D256" t="s">
        <v>30</v>
      </c>
    </row>
    <row r="257" spans="2:4" x14ac:dyDescent="0.3">
      <c r="B257">
        <v>31</v>
      </c>
      <c r="C257">
        <v>1</v>
      </c>
      <c r="D257" t="s">
        <v>30</v>
      </c>
    </row>
    <row r="258" spans="2:4" x14ac:dyDescent="0.3">
      <c r="B258">
        <v>31</v>
      </c>
      <c r="C258">
        <v>1</v>
      </c>
      <c r="D258" t="s">
        <v>30</v>
      </c>
    </row>
    <row r="259" spans="2:4" x14ac:dyDescent="0.3">
      <c r="B259">
        <v>31</v>
      </c>
      <c r="C259">
        <v>1</v>
      </c>
      <c r="D259" t="s">
        <v>30</v>
      </c>
    </row>
    <row r="260" spans="2:4" x14ac:dyDescent="0.3">
      <c r="B260">
        <v>31</v>
      </c>
      <c r="C260">
        <v>0</v>
      </c>
      <c r="D260" t="s">
        <v>30</v>
      </c>
    </row>
    <row r="261" spans="2:4" x14ac:dyDescent="0.3">
      <c r="B261">
        <v>31</v>
      </c>
      <c r="C261">
        <v>0</v>
      </c>
      <c r="D261" t="s">
        <v>30</v>
      </c>
    </row>
    <row r="262" spans="2:4" x14ac:dyDescent="0.3">
      <c r="B262">
        <v>31</v>
      </c>
      <c r="C262">
        <v>0</v>
      </c>
      <c r="D262" t="s">
        <v>30</v>
      </c>
    </row>
    <row r="263" spans="2:4" x14ac:dyDescent="0.3">
      <c r="B263">
        <v>31</v>
      </c>
      <c r="C263">
        <v>0</v>
      </c>
      <c r="D263" t="s">
        <v>30</v>
      </c>
    </row>
    <row r="264" spans="2:4" x14ac:dyDescent="0.3">
      <c r="B264">
        <v>31</v>
      </c>
      <c r="C264">
        <v>0</v>
      </c>
      <c r="D264" t="s">
        <v>30</v>
      </c>
    </row>
    <row r="265" spans="2:4" x14ac:dyDescent="0.3">
      <c r="B265">
        <v>31</v>
      </c>
      <c r="C265">
        <v>0</v>
      </c>
      <c r="D265" t="s">
        <v>30</v>
      </c>
    </row>
    <row r="266" spans="2:4" x14ac:dyDescent="0.3">
      <c r="B266">
        <v>31</v>
      </c>
      <c r="C266">
        <v>0</v>
      </c>
      <c r="D266" t="s">
        <v>30</v>
      </c>
    </row>
    <row r="267" spans="2:4" x14ac:dyDescent="0.3">
      <c r="B267">
        <v>31</v>
      </c>
      <c r="C267">
        <v>0</v>
      </c>
      <c r="D267" t="s">
        <v>30</v>
      </c>
    </row>
    <row r="268" spans="2:4" x14ac:dyDescent="0.3">
      <c r="B268">
        <v>31</v>
      </c>
      <c r="C268">
        <v>0</v>
      </c>
      <c r="D268" t="s">
        <v>30</v>
      </c>
    </row>
    <row r="269" spans="2:4" x14ac:dyDescent="0.3">
      <c r="B269">
        <v>31</v>
      </c>
      <c r="C269">
        <v>0</v>
      </c>
      <c r="D269" t="s">
        <v>30</v>
      </c>
    </row>
    <row r="270" spans="2:4" x14ac:dyDescent="0.3">
      <c r="B270">
        <v>31</v>
      </c>
      <c r="C270">
        <v>0</v>
      </c>
      <c r="D270" t="s">
        <v>30</v>
      </c>
    </row>
    <row r="271" spans="2:4" x14ac:dyDescent="0.3">
      <c r="B271">
        <v>31</v>
      </c>
      <c r="C271">
        <v>0</v>
      </c>
      <c r="D271" t="s">
        <v>30</v>
      </c>
    </row>
    <row r="272" spans="2:4" x14ac:dyDescent="0.3">
      <c r="B272">
        <v>31</v>
      </c>
      <c r="C272">
        <v>0</v>
      </c>
      <c r="D272" t="s">
        <v>30</v>
      </c>
    </row>
    <row r="273" spans="2:4" x14ac:dyDescent="0.3">
      <c r="B273">
        <v>31</v>
      </c>
      <c r="C273">
        <v>0</v>
      </c>
      <c r="D273" t="s">
        <v>30</v>
      </c>
    </row>
    <row r="274" spans="2:4" x14ac:dyDescent="0.3">
      <c r="B274">
        <v>31</v>
      </c>
      <c r="C274">
        <v>0</v>
      </c>
      <c r="D274" t="s">
        <v>30</v>
      </c>
    </row>
    <row r="275" spans="2:4" x14ac:dyDescent="0.3">
      <c r="B275">
        <v>31</v>
      </c>
      <c r="C275">
        <v>0</v>
      </c>
      <c r="D275" t="s">
        <v>30</v>
      </c>
    </row>
    <row r="276" spans="2:4" x14ac:dyDescent="0.3">
      <c r="B276">
        <v>31</v>
      </c>
      <c r="C276">
        <v>0</v>
      </c>
      <c r="D276" t="s">
        <v>30</v>
      </c>
    </row>
    <row r="277" spans="2:4" x14ac:dyDescent="0.3">
      <c r="B277">
        <v>31</v>
      </c>
      <c r="C277">
        <v>0</v>
      </c>
      <c r="D277" t="s">
        <v>30</v>
      </c>
    </row>
    <row r="278" spans="2:4" x14ac:dyDescent="0.3">
      <c r="B278">
        <v>31</v>
      </c>
      <c r="C278">
        <v>0</v>
      </c>
      <c r="D278" t="s">
        <v>30</v>
      </c>
    </row>
    <row r="279" spans="2:4" x14ac:dyDescent="0.3">
      <c r="B279">
        <v>38</v>
      </c>
      <c r="C279">
        <v>1</v>
      </c>
      <c r="D279" t="s">
        <v>30</v>
      </c>
    </row>
    <row r="280" spans="2:4" x14ac:dyDescent="0.3">
      <c r="B280">
        <v>38</v>
      </c>
      <c r="C280">
        <v>1</v>
      </c>
      <c r="D280" t="s">
        <v>30</v>
      </c>
    </row>
    <row r="281" spans="2:4" x14ac:dyDescent="0.3">
      <c r="B281">
        <v>38</v>
      </c>
      <c r="C281">
        <v>1</v>
      </c>
      <c r="D281" t="s">
        <v>30</v>
      </c>
    </row>
    <row r="282" spans="2:4" x14ac:dyDescent="0.3">
      <c r="B282">
        <v>38</v>
      </c>
      <c r="C282">
        <v>1</v>
      </c>
      <c r="D282" t="s">
        <v>30</v>
      </c>
    </row>
    <row r="283" spans="2:4" x14ac:dyDescent="0.3">
      <c r="B283">
        <v>38</v>
      </c>
      <c r="C283">
        <v>1</v>
      </c>
      <c r="D283" t="s">
        <v>30</v>
      </c>
    </row>
    <row r="284" spans="2:4" x14ac:dyDescent="0.3">
      <c r="B284">
        <v>38</v>
      </c>
      <c r="C284">
        <v>1</v>
      </c>
      <c r="D284" t="s">
        <v>30</v>
      </c>
    </row>
    <row r="285" spans="2:4" x14ac:dyDescent="0.3">
      <c r="B285">
        <v>38</v>
      </c>
      <c r="C285">
        <v>1</v>
      </c>
      <c r="D285" t="s">
        <v>30</v>
      </c>
    </row>
    <row r="286" spans="2:4" x14ac:dyDescent="0.3">
      <c r="B286">
        <v>38</v>
      </c>
      <c r="C286">
        <v>1</v>
      </c>
      <c r="D286" t="s">
        <v>30</v>
      </c>
    </row>
    <row r="287" spans="2:4" x14ac:dyDescent="0.3">
      <c r="B287">
        <v>38</v>
      </c>
      <c r="C287">
        <v>1</v>
      </c>
      <c r="D287" t="s">
        <v>30</v>
      </c>
    </row>
    <row r="288" spans="2:4" x14ac:dyDescent="0.3">
      <c r="B288">
        <v>38</v>
      </c>
      <c r="C288">
        <v>1</v>
      </c>
      <c r="D288" t="s">
        <v>30</v>
      </c>
    </row>
    <row r="289" spans="2:4" x14ac:dyDescent="0.3">
      <c r="B289">
        <v>38</v>
      </c>
      <c r="C289">
        <v>1</v>
      </c>
      <c r="D289" t="s">
        <v>30</v>
      </c>
    </row>
    <row r="290" spans="2:4" x14ac:dyDescent="0.3">
      <c r="B290">
        <v>38</v>
      </c>
      <c r="C290">
        <v>0</v>
      </c>
      <c r="D290" t="s">
        <v>30</v>
      </c>
    </row>
    <row r="291" spans="2:4" x14ac:dyDescent="0.3">
      <c r="B291">
        <v>42</v>
      </c>
      <c r="C291">
        <v>1</v>
      </c>
      <c r="D291" t="s">
        <v>30</v>
      </c>
    </row>
    <row r="292" spans="2:4" x14ac:dyDescent="0.3">
      <c r="B292">
        <v>42</v>
      </c>
      <c r="C292">
        <v>1</v>
      </c>
      <c r="D292" t="s">
        <v>30</v>
      </c>
    </row>
    <row r="293" spans="2:4" x14ac:dyDescent="0.3">
      <c r="B293">
        <v>42</v>
      </c>
      <c r="C293">
        <v>1</v>
      </c>
      <c r="D293" t="s">
        <v>30</v>
      </c>
    </row>
    <row r="294" spans="2:4" x14ac:dyDescent="0.3">
      <c r="B294">
        <v>42</v>
      </c>
      <c r="C294">
        <v>1</v>
      </c>
      <c r="D294" t="s">
        <v>30</v>
      </c>
    </row>
    <row r="295" spans="2:4" x14ac:dyDescent="0.3">
      <c r="B295">
        <v>42</v>
      </c>
      <c r="C295">
        <v>1</v>
      </c>
      <c r="D295" t="s">
        <v>30</v>
      </c>
    </row>
    <row r="296" spans="2:4" x14ac:dyDescent="0.3">
      <c r="B296">
        <v>42</v>
      </c>
      <c r="C296">
        <v>1</v>
      </c>
      <c r="D296" t="s">
        <v>30</v>
      </c>
    </row>
    <row r="297" spans="2:4" x14ac:dyDescent="0.3">
      <c r="B297">
        <v>42</v>
      </c>
      <c r="C297">
        <v>1</v>
      </c>
      <c r="D297" t="s">
        <v>30</v>
      </c>
    </row>
    <row r="298" spans="2:4" x14ac:dyDescent="0.3">
      <c r="B298">
        <v>17</v>
      </c>
      <c r="C298">
        <v>1</v>
      </c>
      <c r="D298" t="s">
        <v>75</v>
      </c>
    </row>
    <row r="299" spans="2:4" x14ac:dyDescent="0.3">
      <c r="B299">
        <v>17</v>
      </c>
      <c r="C299">
        <v>1</v>
      </c>
      <c r="D299" t="s">
        <v>75</v>
      </c>
    </row>
    <row r="300" spans="2:4" x14ac:dyDescent="0.3">
      <c r="B300">
        <v>17</v>
      </c>
      <c r="C300">
        <v>1</v>
      </c>
      <c r="D300" t="s">
        <v>75</v>
      </c>
    </row>
    <row r="301" spans="2:4" x14ac:dyDescent="0.3">
      <c r="B301">
        <v>17</v>
      </c>
      <c r="C301">
        <v>1</v>
      </c>
      <c r="D301" t="s">
        <v>75</v>
      </c>
    </row>
    <row r="302" spans="2:4" x14ac:dyDescent="0.3">
      <c r="B302">
        <v>17</v>
      </c>
      <c r="C302">
        <v>1</v>
      </c>
      <c r="D302" t="s">
        <v>75</v>
      </c>
    </row>
    <row r="303" spans="2:4" x14ac:dyDescent="0.3">
      <c r="B303">
        <v>17</v>
      </c>
      <c r="C303">
        <v>1</v>
      </c>
      <c r="D303" t="s">
        <v>75</v>
      </c>
    </row>
    <row r="304" spans="2:4" x14ac:dyDescent="0.3">
      <c r="B304">
        <v>17</v>
      </c>
      <c r="C304">
        <v>1</v>
      </c>
      <c r="D304" t="s">
        <v>75</v>
      </c>
    </row>
    <row r="305" spans="2:4" x14ac:dyDescent="0.3">
      <c r="B305">
        <v>17</v>
      </c>
      <c r="C305">
        <v>1</v>
      </c>
      <c r="D305" t="s">
        <v>75</v>
      </c>
    </row>
    <row r="306" spans="2:4" x14ac:dyDescent="0.3">
      <c r="B306">
        <v>17</v>
      </c>
      <c r="C306">
        <v>1</v>
      </c>
      <c r="D306" t="s">
        <v>75</v>
      </c>
    </row>
    <row r="307" spans="2:4" x14ac:dyDescent="0.3">
      <c r="B307">
        <v>17</v>
      </c>
      <c r="C307">
        <v>1</v>
      </c>
      <c r="D307" t="s">
        <v>75</v>
      </c>
    </row>
    <row r="308" spans="2:4" x14ac:dyDescent="0.3">
      <c r="B308">
        <v>17</v>
      </c>
      <c r="C308">
        <v>1</v>
      </c>
      <c r="D308" t="s">
        <v>75</v>
      </c>
    </row>
    <row r="309" spans="2:4" x14ac:dyDescent="0.3">
      <c r="B309">
        <v>17</v>
      </c>
      <c r="C309">
        <v>1</v>
      </c>
      <c r="D309" t="s">
        <v>75</v>
      </c>
    </row>
    <row r="310" spans="2:4" x14ac:dyDescent="0.3">
      <c r="B310">
        <v>17</v>
      </c>
      <c r="C310">
        <v>1</v>
      </c>
      <c r="D310" t="s">
        <v>75</v>
      </c>
    </row>
    <row r="311" spans="2:4" x14ac:dyDescent="0.3">
      <c r="B311">
        <v>17</v>
      </c>
      <c r="C311">
        <v>1</v>
      </c>
      <c r="D311" t="s">
        <v>75</v>
      </c>
    </row>
    <row r="312" spans="2:4" x14ac:dyDescent="0.3">
      <c r="B312">
        <v>17</v>
      </c>
      <c r="C312">
        <v>1</v>
      </c>
      <c r="D312" t="s">
        <v>75</v>
      </c>
    </row>
    <row r="313" spans="2:4" x14ac:dyDescent="0.3">
      <c r="B313">
        <v>17</v>
      </c>
      <c r="C313">
        <v>1</v>
      </c>
      <c r="D313" t="s">
        <v>75</v>
      </c>
    </row>
    <row r="314" spans="2:4" x14ac:dyDescent="0.3">
      <c r="B314">
        <v>17</v>
      </c>
      <c r="C314">
        <v>1</v>
      </c>
      <c r="D314" t="s">
        <v>75</v>
      </c>
    </row>
    <row r="315" spans="2:4" x14ac:dyDescent="0.3">
      <c r="B315">
        <v>17</v>
      </c>
      <c r="C315">
        <v>1</v>
      </c>
      <c r="D315" t="s">
        <v>75</v>
      </c>
    </row>
    <row r="316" spans="2:4" x14ac:dyDescent="0.3">
      <c r="B316">
        <v>21</v>
      </c>
      <c r="C316">
        <v>1</v>
      </c>
      <c r="D316" t="s">
        <v>75</v>
      </c>
    </row>
    <row r="317" spans="2:4" x14ac:dyDescent="0.3">
      <c r="B317">
        <v>21</v>
      </c>
      <c r="C317">
        <v>1</v>
      </c>
      <c r="D317" t="s">
        <v>75</v>
      </c>
    </row>
    <row r="318" spans="2:4" x14ac:dyDescent="0.3">
      <c r="B318">
        <v>21</v>
      </c>
      <c r="C318">
        <v>1</v>
      </c>
      <c r="D318" t="s">
        <v>75</v>
      </c>
    </row>
    <row r="319" spans="2:4" x14ac:dyDescent="0.3">
      <c r="B319">
        <v>21</v>
      </c>
      <c r="C319">
        <v>1</v>
      </c>
      <c r="D319" t="s">
        <v>75</v>
      </c>
    </row>
    <row r="320" spans="2:4" x14ac:dyDescent="0.3">
      <c r="B320">
        <v>21</v>
      </c>
      <c r="C320">
        <v>1</v>
      </c>
      <c r="D320" t="s">
        <v>75</v>
      </c>
    </row>
    <row r="321" spans="2:4" x14ac:dyDescent="0.3">
      <c r="B321">
        <v>21</v>
      </c>
      <c r="C321">
        <v>1</v>
      </c>
      <c r="D321" t="s">
        <v>75</v>
      </c>
    </row>
    <row r="322" spans="2:4" x14ac:dyDescent="0.3">
      <c r="B322">
        <v>21</v>
      </c>
      <c r="C322">
        <v>1</v>
      </c>
      <c r="D322" t="s">
        <v>75</v>
      </c>
    </row>
    <row r="323" spans="2:4" x14ac:dyDescent="0.3">
      <c r="B323">
        <v>21</v>
      </c>
      <c r="C323">
        <v>1</v>
      </c>
      <c r="D323" t="s">
        <v>75</v>
      </c>
    </row>
    <row r="324" spans="2:4" x14ac:dyDescent="0.3">
      <c r="B324">
        <v>21</v>
      </c>
      <c r="C324">
        <v>1</v>
      </c>
      <c r="D324" t="s">
        <v>75</v>
      </c>
    </row>
    <row r="325" spans="2:4" x14ac:dyDescent="0.3">
      <c r="B325">
        <v>21</v>
      </c>
      <c r="C325">
        <v>1</v>
      </c>
      <c r="D325" t="s">
        <v>75</v>
      </c>
    </row>
    <row r="326" spans="2:4" x14ac:dyDescent="0.3">
      <c r="B326">
        <v>21</v>
      </c>
      <c r="C326">
        <v>1</v>
      </c>
      <c r="D326" t="s">
        <v>75</v>
      </c>
    </row>
    <row r="327" spans="2:4" x14ac:dyDescent="0.3">
      <c r="B327">
        <v>21</v>
      </c>
      <c r="C327">
        <v>1</v>
      </c>
      <c r="D327" t="s">
        <v>75</v>
      </c>
    </row>
    <row r="328" spans="2:4" x14ac:dyDescent="0.3">
      <c r="B328">
        <v>21</v>
      </c>
      <c r="C328">
        <v>1</v>
      </c>
      <c r="D328" t="s">
        <v>75</v>
      </c>
    </row>
    <row r="329" spans="2:4" x14ac:dyDescent="0.3">
      <c r="B329">
        <v>24</v>
      </c>
      <c r="C329">
        <v>1</v>
      </c>
      <c r="D329" t="s">
        <v>75</v>
      </c>
    </row>
    <row r="330" spans="2:4" x14ac:dyDescent="0.3">
      <c r="B330">
        <v>24</v>
      </c>
      <c r="C330">
        <v>1</v>
      </c>
      <c r="D330" t="s">
        <v>75</v>
      </c>
    </row>
    <row r="331" spans="2:4" x14ac:dyDescent="0.3">
      <c r="B331">
        <v>24</v>
      </c>
      <c r="C331">
        <v>1</v>
      </c>
      <c r="D331" t="s">
        <v>75</v>
      </c>
    </row>
    <row r="332" spans="2:4" x14ac:dyDescent="0.3">
      <c r="B332">
        <v>24</v>
      </c>
      <c r="C332">
        <v>1</v>
      </c>
      <c r="D332" t="s">
        <v>75</v>
      </c>
    </row>
    <row r="333" spans="2:4" x14ac:dyDescent="0.3">
      <c r="B333">
        <v>24</v>
      </c>
      <c r="C333">
        <v>1</v>
      </c>
      <c r="D333" t="s">
        <v>75</v>
      </c>
    </row>
    <row r="334" spans="2:4" x14ac:dyDescent="0.3">
      <c r="B334">
        <v>24</v>
      </c>
      <c r="C334">
        <v>1</v>
      </c>
      <c r="D334" t="s">
        <v>75</v>
      </c>
    </row>
    <row r="335" spans="2:4" x14ac:dyDescent="0.3">
      <c r="B335">
        <v>24</v>
      </c>
      <c r="C335">
        <v>1</v>
      </c>
      <c r="D335" t="s">
        <v>75</v>
      </c>
    </row>
    <row r="336" spans="2:4" x14ac:dyDescent="0.3">
      <c r="B336">
        <v>24</v>
      </c>
      <c r="C336">
        <v>1</v>
      </c>
      <c r="D336" t="s">
        <v>75</v>
      </c>
    </row>
    <row r="337" spans="2:4" x14ac:dyDescent="0.3">
      <c r="B337">
        <v>24</v>
      </c>
      <c r="C337">
        <v>1</v>
      </c>
      <c r="D337" t="s">
        <v>75</v>
      </c>
    </row>
    <row r="338" spans="2:4" x14ac:dyDescent="0.3">
      <c r="B338">
        <v>24</v>
      </c>
      <c r="C338">
        <v>1</v>
      </c>
      <c r="D338" t="s">
        <v>75</v>
      </c>
    </row>
    <row r="339" spans="2:4" x14ac:dyDescent="0.3">
      <c r="B339">
        <v>24</v>
      </c>
      <c r="C339">
        <v>1</v>
      </c>
      <c r="D339" t="s">
        <v>75</v>
      </c>
    </row>
    <row r="340" spans="2:4" x14ac:dyDescent="0.3">
      <c r="B340">
        <v>24</v>
      </c>
      <c r="C340">
        <v>1</v>
      </c>
      <c r="D340" t="s">
        <v>75</v>
      </c>
    </row>
    <row r="341" spans="2:4" x14ac:dyDescent="0.3">
      <c r="B341">
        <v>24</v>
      </c>
      <c r="C341">
        <v>1</v>
      </c>
      <c r="D341" t="s">
        <v>75</v>
      </c>
    </row>
    <row r="342" spans="2:4" x14ac:dyDescent="0.3">
      <c r="B342">
        <v>24</v>
      </c>
      <c r="C342">
        <v>1</v>
      </c>
      <c r="D342" t="s">
        <v>75</v>
      </c>
    </row>
    <row r="343" spans="2:4" x14ac:dyDescent="0.3">
      <c r="B343">
        <v>24</v>
      </c>
      <c r="C343">
        <v>1</v>
      </c>
      <c r="D343" t="s">
        <v>75</v>
      </c>
    </row>
    <row r="344" spans="2:4" x14ac:dyDescent="0.3">
      <c r="B344">
        <v>24</v>
      </c>
      <c r="C344">
        <v>1</v>
      </c>
      <c r="D344" t="s">
        <v>75</v>
      </c>
    </row>
    <row r="345" spans="2:4" x14ac:dyDescent="0.3">
      <c r="B345">
        <v>24</v>
      </c>
      <c r="C345">
        <v>1</v>
      </c>
      <c r="D345" t="s">
        <v>75</v>
      </c>
    </row>
    <row r="346" spans="2:4" x14ac:dyDescent="0.3">
      <c r="B346">
        <v>24</v>
      </c>
      <c r="C346">
        <v>1</v>
      </c>
      <c r="D346" t="s">
        <v>75</v>
      </c>
    </row>
    <row r="347" spans="2:4" x14ac:dyDescent="0.3">
      <c r="B347">
        <v>24</v>
      </c>
      <c r="C347">
        <v>1</v>
      </c>
      <c r="D347" t="s">
        <v>75</v>
      </c>
    </row>
    <row r="348" spans="2:4" x14ac:dyDescent="0.3">
      <c r="B348">
        <v>24</v>
      </c>
      <c r="C348">
        <v>1</v>
      </c>
      <c r="D348" t="s">
        <v>75</v>
      </c>
    </row>
    <row r="349" spans="2:4" x14ac:dyDescent="0.3">
      <c r="B349">
        <v>24</v>
      </c>
      <c r="C349">
        <v>1</v>
      </c>
      <c r="D349" t="s">
        <v>75</v>
      </c>
    </row>
    <row r="350" spans="2:4" x14ac:dyDescent="0.3">
      <c r="B350">
        <v>24</v>
      </c>
      <c r="C350">
        <v>1</v>
      </c>
      <c r="D350" t="s">
        <v>75</v>
      </c>
    </row>
    <row r="351" spans="2:4" x14ac:dyDescent="0.3">
      <c r="B351">
        <v>24</v>
      </c>
      <c r="C351">
        <v>1</v>
      </c>
      <c r="D351" t="s">
        <v>75</v>
      </c>
    </row>
    <row r="352" spans="2:4" x14ac:dyDescent="0.3">
      <c r="B352">
        <v>24</v>
      </c>
      <c r="C352">
        <v>1</v>
      </c>
      <c r="D352" t="s">
        <v>75</v>
      </c>
    </row>
    <row r="353" spans="2:4" x14ac:dyDescent="0.3">
      <c r="B353">
        <v>24</v>
      </c>
      <c r="C353">
        <v>1</v>
      </c>
      <c r="D353" t="s">
        <v>75</v>
      </c>
    </row>
    <row r="354" spans="2:4" x14ac:dyDescent="0.3">
      <c r="B354">
        <v>24</v>
      </c>
      <c r="C354">
        <v>1</v>
      </c>
      <c r="D354" t="s">
        <v>75</v>
      </c>
    </row>
    <row r="355" spans="2:4" x14ac:dyDescent="0.3">
      <c r="B355">
        <v>24</v>
      </c>
      <c r="C355">
        <v>1</v>
      </c>
      <c r="D355" t="s">
        <v>75</v>
      </c>
    </row>
    <row r="356" spans="2:4" x14ac:dyDescent="0.3">
      <c r="B356">
        <v>24</v>
      </c>
      <c r="C356">
        <v>1</v>
      </c>
      <c r="D356" t="s">
        <v>75</v>
      </c>
    </row>
    <row r="357" spans="2:4" x14ac:dyDescent="0.3">
      <c r="B357">
        <v>24</v>
      </c>
      <c r="C357">
        <v>1</v>
      </c>
      <c r="D357" t="s">
        <v>75</v>
      </c>
    </row>
    <row r="358" spans="2:4" x14ac:dyDescent="0.3">
      <c r="B358">
        <v>24</v>
      </c>
      <c r="C358">
        <v>1</v>
      </c>
      <c r="D358" t="s">
        <v>75</v>
      </c>
    </row>
    <row r="359" spans="2:4" x14ac:dyDescent="0.3">
      <c r="B359">
        <v>24</v>
      </c>
      <c r="C359">
        <v>1</v>
      </c>
      <c r="D359" t="s">
        <v>75</v>
      </c>
    </row>
    <row r="360" spans="2:4" x14ac:dyDescent="0.3">
      <c r="B360">
        <v>24</v>
      </c>
      <c r="C360">
        <v>1</v>
      </c>
      <c r="D360" t="s">
        <v>75</v>
      </c>
    </row>
    <row r="361" spans="2:4" x14ac:dyDescent="0.3">
      <c r="B361">
        <v>24</v>
      </c>
      <c r="C361">
        <v>1</v>
      </c>
      <c r="D361" t="s">
        <v>75</v>
      </c>
    </row>
    <row r="362" spans="2:4" x14ac:dyDescent="0.3">
      <c r="B362">
        <v>24</v>
      </c>
      <c r="C362">
        <v>1</v>
      </c>
      <c r="D362" t="s">
        <v>75</v>
      </c>
    </row>
    <row r="363" spans="2:4" x14ac:dyDescent="0.3">
      <c r="B363">
        <v>24</v>
      </c>
      <c r="C363">
        <v>1</v>
      </c>
      <c r="D363" t="s">
        <v>75</v>
      </c>
    </row>
    <row r="364" spans="2:4" x14ac:dyDescent="0.3">
      <c r="B364">
        <v>24</v>
      </c>
      <c r="C364">
        <v>1</v>
      </c>
      <c r="D364" t="s">
        <v>75</v>
      </c>
    </row>
    <row r="365" spans="2:4" x14ac:dyDescent="0.3">
      <c r="B365">
        <v>24</v>
      </c>
      <c r="C365">
        <v>1</v>
      </c>
      <c r="D365" t="s">
        <v>75</v>
      </c>
    </row>
    <row r="366" spans="2:4" x14ac:dyDescent="0.3">
      <c r="B366">
        <v>24</v>
      </c>
      <c r="C366">
        <v>1</v>
      </c>
      <c r="D366" t="s">
        <v>75</v>
      </c>
    </row>
    <row r="367" spans="2:4" x14ac:dyDescent="0.3">
      <c r="B367">
        <v>24</v>
      </c>
      <c r="C367">
        <v>1</v>
      </c>
      <c r="D367" t="s">
        <v>75</v>
      </c>
    </row>
    <row r="368" spans="2:4" x14ac:dyDescent="0.3">
      <c r="B368">
        <v>24</v>
      </c>
      <c r="C368">
        <v>1</v>
      </c>
      <c r="D368" t="s">
        <v>75</v>
      </c>
    </row>
    <row r="369" spans="2:4" x14ac:dyDescent="0.3">
      <c r="B369">
        <v>24</v>
      </c>
      <c r="C369">
        <v>1</v>
      </c>
      <c r="D369" t="s">
        <v>75</v>
      </c>
    </row>
    <row r="370" spans="2:4" x14ac:dyDescent="0.3">
      <c r="B370">
        <v>24</v>
      </c>
      <c r="C370">
        <v>1</v>
      </c>
      <c r="D370" t="s">
        <v>75</v>
      </c>
    </row>
    <row r="371" spans="2:4" x14ac:dyDescent="0.3">
      <c r="B371">
        <v>24</v>
      </c>
      <c r="C371">
        <v>1</v>
      </c>
      <c r="D371" t="s">
        <v>75</v>
      </c>
    </row>
    <row r="372" spans="2:4" x14ac:dyDescent="0.3">
      <c r="B372">
        <v>24</v>
      </c>
      <c r="C372">
        <v>1</v>
      </c>
      <c r="D372" t="s">
        <v>75</v>
      </c>
    </row>
    <row r="373" spans="2:4" x14ac:dyDescent="0.3">
      <c r="B373">
        <v>24</v>
      </c>
      <c r="C373">
        <v>1</v>
      </c>
      <c r="D373" t="s">
        <v>75</v>
      </c>
    </row>
    <row r="374" spans="2:4" x14ac:dyDescent="0.3">
      <c r="B374">
        <v>24</v>
      </c>
      <c r="C374">
        <v>1</v>
      </c>
      <c r="D374" t="s">
        <v>75</v>
      </c>
    </row>
    <row r="375" spans="2:4" x14ac:dyDescent="0.3">
      <c r="B375">
        <v>24</v>
      </c>
      <c r="C375">
        <v>1</v>
      </c>
      <c r="D375" t="s">
        <v>75</v>
      </c>
    </row>
    <row r="376" spans="2:4" x14ac:dyDescent="0.3">
      <c r="B376">
        <v>24</v>
      </c>
      <c r="C376">
        <v>1</v>
      </c>
      <c r="D376" t="s">
        <v>75</v>
      </c>
    </row>
    <row r="377" spans="2:4" x14ac:dyDescent="0.3">
      <c r="B377">
        <v>24</v>
      </c>
      <c r="C377">
        <v>1</v>
      </c>
      <c r="D377" t="s">
        <v>75</v>
      </c>
    </row>
    <row r="378" spans="2:4" x14ac:dyDescent="0.3">
      <c r="B378">
        <v>24</v>
      </c>
      <c r="C378">
        <v>1</v>
      </c>
      <c r="D378" t="s">
        <v>75</v>
      </c>
    </row>
    <row r="379" spans="2:4" x14ac:dyDescent="0.3">
      <c r="B379">
        <v>24</v>
      </c>
      <c r="C379">
        <v>1</v>
      </c>
      <c r="D379" t="s">
        <v>75</v>
      </c>
    </row>
    <row r="380" spans="2:4" x14ac:dyDescent="0.3">
      <c r="B380">
        <v>24</v>
      </c>
      <c r="C380">
        <v>1</v>
      </c>
      <c r="D380" t="s">
        <v>75</v>
      </c>
    </row>
    <row r="381" spans="2:4" x14ac:dyDescent="0.3">
      <c r="B381">
        <v>24</v>
      </c>
      <c r="C381">
        <v>1</v>
      </c>
      <c r="D381" t="s">
        <v>75</v>
      </c>
    </row>
    <row r="382" spans="2:4" x14ac:dyDescent="0.3">
      <c r="B382">
        <v>24</v>
      </c>
      <c r="C382">
        <v>1</v>
      </c>
      <c r="D382" t="s">
        <v>75</v>
      </c>
    </row>
    <row r="383" spans="2:4" x14ac:dyDescent="0.3">
      <c r="B383">
        <v>24</v>
      </c>
      <c r="C383">
        <v>1</v>
      </c>
      <c r="D383" t="s">
        <v>75</v>
      </c>
    </row>
    <row r="384" spans="2:4" x14ac:dyDescent="0.3">
      <c r="B384">
        <v>24</v>
      </c>
      <c r="C384">
        <v>1</v>
      </c>
      <c r="D384" t="s">
        <v>75</v>
      </c>
    </row>
    <row r="385" spans="2:4" x14ac:dyDescent="0.3">
      <c r="B385">
        <v>24</v>
      </c>
      <c r="C385">
        <v>1</v>
      </c>
      <c r="D385" t="s">
        <v>75</v>
      </c>
    </row>
    <row r="386" spans="2:4" x14ac:dyDescent="0.3">
      <c r="B386">
        <v>24</v>
      </c>
      <c r="C386">
        <v>1</v>
      </c>
      <c r="D386" t="s">
        <v>75</v>
      </c>
    </row>
    <row r="387" spans="2:4" x14ac:dyDescent="0.3">
      <c r="B387">
        <v>24</v>
      </c>
      <c r="C387">
        <v>1</v>
      </c>
      <c r="D387" t="s">
        <v>75</v>
      </c>
    </row>
    <row r="388" spans="2:4" x14ac:dyDescent="0.3">
      <c r="B388">
        <v>24</v>
      </c>
      <c r="C388">
        <v>1</v>
      </c>
      <c r="D388" t="s">
        <v>75</v>
      </c>
    </row>
    <row r="389" spans="2:4" x14ac:dyDescent="0.3">
      <c r="B389">
        <v>24</v>
      </c>
      <c r="C389">
        <v>1</v>
      </c>
      <c r="D389" t="s">
        <v>75</v>
      </c>
    </row>
    <row r="390" spans="2:4" x14ac:dyDescent="0.3">
      <c r="B390">
        <v>24</v>
      </c>
      <c r="C390">
        <v>1</v>
      </c>
      <c r="D390" t="s">
        <v>75</v>
      </c>
    </row>
    <row r="391" spans="2:4" x14ac:dyDescent="0.3">
      <c r="B391">
        <v>24</v>
      </c>
      <c r="C391">
        <v>1</v>
      </c>
      <c r="D391" t="s">
        <v>75</v>
      </c>
    </row>
    <row r="392" spans="2:4" x14ac:dyDescent="0.3">
      <c r="B392">
        <v>24</v>
      </c>
      <c r="C392">
        <v>1</v>
      </c>
      <c r="D392" t="s">
        <v>75</v>
      </c>
    </row>
    <row r="393" spans="2:4" x14ac:dyDescent="0.3">
      <c r="B393">
        <v>24</v>
      </c>
      <c r="C393">
        <v>1</v>
      </c>
      <c r="D393" t="s">
        <v>75</v>
      </c>
    </row>
    <row r="394" spans="2:4" x14ac:dyDescent="0.3">
      <c r="B394">
        <v>24</v>
      </c>
      <c r="C394">
        <v>1</v>
      </c>
      <c r="D394" t="s">
        <v>75</v>
      </c>
    </row>
    <row r="395" spans="2:4" x14ac:dyDescent="0.3">
      <c r="B395">
        <v>24</v>
      </c>
      <c r="C395">
        <v>1</v>
      </c>
      <c r="D395" t="s">
        <v>75</v>
      </c>
    </row>
    <row r="396" spans="2:4" x14ac:dyDescent="0.3">
      <c r="B396">
        <v>24</v>
      </c>
      <c r="C396">
        <v>1</v>
      </c>
      <c r="D396" t="s">
        <v>75</v>
      </c>
    </row>
    <row r="397" spans="2:4" x14ac:dyDescent="0.3">
      <c r="B397">
        <v>24</v>
      </c>
      <c r="C397">
        <v>1</v>
      </c>
      <c r="D397" t="s">
        <v>75</v>
      </c>
    </row>
    <row r="398" spans="2:4" x14ac:dyDescent="0.3">
      <c r="B398">
        <v>24</v>
      </c>
      <c r="C398">
        <v>1</v>
      </c>
      <c r="D398" t="s">
        <v>75</v>
      </c>
    </row>
    <row r="399" spans="2:4" x14ac:dyDescent="0.3">
      <c r="B399">
        <v>24</v>
      </c>
      <c r="C399">
        <v>1</v>
      </c>
      <c r="D399" t="s">
        <v>75</v>
      </c>
    </row>
    <row r="400" spans="2:4" x14ac:dyDescent="0.3">
      <c r="B400">
        <v>24</v>
      </c>
      <c r="C400">
        <v>1</v>
      </c>
      <c r="D400" t="s">
        <v>75</v>
      </c>
    </row>
    <row r="401" spans="2:4" x14ac:dyDescent="0.3">
      <c r="B401">
        <v>24</v>
      </c>
      <c r="C401">
        <v>1</v>
      </c>
      <c r="D401" t="s">
        <v>75</v>
      </c>
    </row>
    <row r="402" spans="2:4" x14ac:dyDescent="0.3">
      <c r="B402">
        <v>24</v>
      </c>
      <c r="C402">
        <v>1</v>
      </c>
      <c r="D402" t="s">
        <v>75</v>
      </c>
    </row>
    <row r="403" spans="2:4" x14ac:dyDescent="0.3">
      <c r="B403">
        <v>24</v>
      </c>
      <c r="C403">
        <v>1</v>
      </c>
      <c r="D403" t="s">
        <v>75</v>
      </c>
    </row>
    <row r="404" spans="2:4" x14ac:dyDescent="0.3">
      <c r="B404">
        <v>24</v>
      </c>
      <c r="C404">
        <v>1</v>
      </c>
      <c r="D404" t="s">
        <v>75</v>
      </c>
    </row>
    <row r="405" spans="2:4" x14ac:dyDescent="0.3">
      <c r="B405">
        <v>24</v>
      </c>
      <c r="C405">
        <v>1</v>
      </c>
      <c r="D405" t="s">
        <v>75</v>
      </c>
    </row>
    <row r="406" spans="2:4" x14ac:dyDescent="0.3">
      <c r="B406">
        <v>24</v>
      </c>
      <c r="C406">
        <v>1</v>
      </c>
      <c r="D406" t="s">
        <v>75</v>
      </c>
    </row>
    <row r="407" spans="2:4" x14ac:dyDescent="0.3">
      <c r="B407">
        <v>24</v>
      </c>
      <c r="C407">
        <v>1</v>
      </c>
      <c r="D407" t="s">
        <v>75</v>
      </c>
    </row>
    <row r="408" spans="2:4" x14ac:dyDescent="0.3">
      <c r="B408">
        <v>24</v>
      </c>
      <c r="C408">
        <v>1</v>
      </c>
      <c r="D408" t="s">
        <v>75</v>
      </c>
    </row>
    <row r="409" spans="2:4" x14ac:dyDescent="0.3">
      <c r="B409">
        <v>24</v>
      </c>
      <c r="C409">
        <v>1</v>
      </c>
      <c r="D409" t="s">
        <v>75</v>
      </c>
    </row>
    <row r="410" spans="2:4" x14ac:dyDescent="0.3">
      <c r="B410">
        <v>24</v>
      </c>
      <c r="C410">
        <v>1</v>
      </c>
      <c r="D410" t="s">
        <v>75</v>
      </c>
    </row>
    <row r="411" spans="2:4" x14ac:dyDescent="0.3">
      <c r="B411">
        <v>24</v>
      </c>
      <c r="C411">
        <v>1</v>
      </c>
      <c r="D411" t="s">
        <v>75</v>
      </c>
    </row>
    <row r="412" spans="2:4" x14ac:dyDescent="0.3">
      <c r="B412">
        <v>24</v>
      </c>
      <c r="C412">
        <v>1</v>
      </c>
      <c r="D412" t="s">
        <v>75</v>
      </c>
    </row>
    <row r="413" spans="2:4" x14ac:dyDescent="0.3">
      <c r="B413">
        <v>24</v>
      </c>
      <c r="C413">
        <v>1</v>
      </c>
      <c r="D413" t="s">
        <v>75</v>
      </c>
    </row>
    <row r="414" spans="2:4" x14ac:dyDescent="0.3">
      <c r="B414">
        <v>24</v>
      </c>
      <c r="C414">
        <v>1</v>
      </c>
      <c r="D414" t="s">
        <v>75</v>
      </c>
    </row>
    <row r="415" spans="2:4" x14ac:dyDescent="0.3">
      <c r="B415">
        <v>24</v>
      </c>
      <c r="C415">
        <v>1</v>
      </c>
      <c r="D415" t="s">
        <v>75</v>
      </c>
    </row>
    <row r="416" spans="2:4" x14ac:dyDescent="0.3">
      <c r="B416">
        <v>24</v>
      </c>
      <c r="C416">
        <v>1</v>
      </c>
      <c r="D416" t="s">
        <v>75</v>
      </c>
    </row>
    <row r="417" spans="2:4" x14ac:dyDescent="0.3">
      <c r="B417">
        <v>24</v>
      </c>
      <c r="C417">
        <v>1</v>
      </c>
      <c r="D417" t="s">
        <v>75</v>
      </c>
    </row>
    <row r="418" spans="2:4" x14ac:dyDescent="0.3">
      <c r="B418">
        <v>24</v>
      </c>
      <c r="C418">
        <v>1</v>
      </c>
      <c r="D418" t="s">
        <v>75</v>
      </c>
    </row>
    <row r="419" spans="2:4" x14ac:dyDescent="0.3">
      <c r="B419">
        <v>24</v>
      </c>
      <c r="C419">
        <v>1</v>
      </c>
      <c r="D419" t="s">
        <v>75</v>
      </c>
    </row>
    <row r="420" spans="2:4" x14ac:dyDescent="0.3">
      <c r="B420">
        <v>24</v>
      </c>
      <c r="C420">
        <v>1</v>
      </c>
      <c r="D420" t="s">
        <v>75</v>
      </c>
    </row>
    <row r="421" spans="2:4" x14ac:dyDescent="0.3">
      <c r="B421">
        <v>24</v>
      </c>
      <c r="C421">
        <v>1</v>
      </c>
      <c r="D421" t="s">
        <v>75</v>
      </c>
    </row>
    <row r="422" spans="2:4" x14ac:dyDescent="0.3">
      <c r="B422">
        <v>24</v>
      </c>
      <c r="C422">
        <v>1</v>
      </c>
      <c r="D422" t="s">
        <v>75</v>
      </c>
    </row>
    <row r="423" spans="2:4" x14ac:dyDescent="0.3">
      <c r="B423">
        <v>24</v>
      </c>
      <c r="C423">
        <v>1</v>
      </c>
      <c r="D423" t="s">
        <v>75</v>
      </c>
    </row>
    <row r="424" spans="2:4" x14ac:dyDescent="0.3">
      <c r="B424">
        <v>28</v>
      </c>
      <c r="C424">
        <v>1</v>
      </c>
      <c r="D424" t="s">
        <v>75</v>
      </c>
    </row>
    <row r="425" spans="2:4" x14ac:dyDescent="0.3">
      <c r="B425">
        <v>28</v>
      </c>
      <c r="C425">
        <v>1</v>
      </c>
      <c r="D425" t="s">
        <v>75</v>
      </c>
    </row>
    <row r="426" spans="2:4" x14ac:dyDescent="0.3">
      <c r="B426">
        <v>28</v>
      </c>
      <c r="C426">
        <v>1</v>
      </c>
      <c r="D426" t="s">
        <v>75</v>
      </c>
    </row>
    <row r="427" spans="2:4" x14ac:dyDescent="0.3">
      <c r="B427">
        <v>28</v>
      </c>
      <c r="C427">
        <v>1</v>
      </c>
      <c r="D427" t="s">
        <v>75</v>
      </c>
    </row>
    <row r="428" spans="2:4" x14ac:dyDescent="0.3">
      <c r="B428">
        <v>28</v>
      </c>
      <c r="C428">
        <v>1</v>
      </c>
      <c r="D428" t="s">
        <v>75</v>
      </c>
    </row>
    <row r="429" spans="2:4" x14ac:dyDescent="0.3">
      <c r="B429">
        <v>28</v>
      </c>
      <c r="C429">
        <v>1</v>
      </c>
      <c r="D429" t="s">
        <v>75</v>
      </c>
    </row>
    <row r="430" spans="2:4" x14ac:dyDescent="0.3">
      <c r="B430">
        <v>28</v>
      </c>
      <c r="C430">
        <v>1</v>
      </c>
      <c r="D430" t="s">
        <v>75</v>
      </c>
    </row>
    <row r="431" spans="2:4" x14ac:dyDescent="0.3">
      <c r="B431">
        <v>28</v>
      </c>
      <c r="C431">
        <v>1</v>
      </c>
      <c r="D431" t="s">
        <v>75</v>
      </c>
    </row>
    <row r="432" spans="2:4" x14ac:dyDescent="0.3">
      <c r="B432">
        <v>28</v>
      </c>
      <c r="C432">
        <v>1</v>
      </c>
      <c r="D432" t="s">
        <v>75</v>
      </c>
    </row>
    <row r="433" spans="2:4" x14ac:dyDescent="0.3">
      <c r="B433">
        <v>28</v>
      </c>
      <c r="C433">
        <v>1</v>
      </c>
      <c r="D433" t="s">
        <v>75</v>
      </c>
    </row>
    <row r="434" spans="2:4" x14ac:dyDescent="0.3">
      <c r="B434">
        <v>28</v>
      </c>
      <c r="C434">
        <v>1</v>
      </c>
      <c r="D434" t="s">
        <v>75</v>
      </c>
    </row>
    <row r="435" spans="2:4" x14ac:dyDescent="0.3">
      <c r="B435">
        <v>28</v>
      </c>
      <c r="C435">
        <v>1</v>
      </c>
      <c r="D435" t="s">
        <v>75</v>
      </c>
    </row>
    <row r="436" spans="2:4" x14ac:dyDescent="0.3">
      <c r="B436">
        <v>28</v>
      </c>
      <c r="C436">
        <v>1</v>
      </c>
      <c r="D436" t="s">
        <v>75</v>
      </c>
    </row>
    <row r="437" spans="2:4" x14ac:dyDescent="0.3">
      <c r="B437">
        <v>28</v>
      </c>
      <c r="C437">
        <v>1</v>
      </c>
      <c r="D437" t="s">
        <v>75</v>
      </c>
    </row>
    <row r="438" spans="2:4" x14ac:dyDescent="0.3">
      <c r="B438">
        <v>28</v>
      </c>
      <c r="C438">
        <v>1</v>
      </c>
      <c r="D438" t="s">
        <v>75</v>
      </c>
    </row>
    <row r="439" spans="2:4" x14ac:dyDescent="0.3">
      <c r="B439">
        <v>28</v>
      </c>
      <c r="C439">
        <v>1</v>
      </c>
      <c r="D439" t="s">
        <v>75</v>
      </c>
    </row>
    <row r="440" spans="2:4" x14ac:dyDescent="0.3">
      <c r="B440">
        <v>28</v>
      </c>
      <c r="C440">
        <v>1</v>
      </c>
      <c r="D440" t="s">
        <v>75</v>
      </c>
    </row>
    <row r="441" spans="2:4" x14ac:dyDescent="0.3">
      <c r="B441">
        <v>28</v>
      </c>
      <c r="C441">
        <v>1</v>
      </c>
      <c r="D441" t="s">
        <v>75</v>
      </c>
    </row>
    <row r="442" spans="2:4" x14ac:dyDescent="0.3">
      <c r="B442">
        <v>28</v>
      </c>
      <c r="C442">
        <v>1</v>
      </c>
      <c r="D442" t="s">
        <v>75</v>
      </c>
    </row>
    <row r="443" spans="2:4" x14ac:dyDescent="0.3">
      <c r="B443">
        <v>28</v>
      </c>
      <c r="C443">
        <v>1</v>
      </c>
      <c r="D443" t="s">
        <v>75</v>
      </c>
    </row>
    <row r="444" spans="2:4" x14ac:dyDescent="0.3">
      <c r="B444">
        <v>28</v>
      </c>
      <c r="C444">
        <v>1</v>
      </c>
      <c r="D444" t="s">
        <v>75</v>
      </c>
    </row>
    <row r="445" spans="2:4" x14ac:dyDescent="0.3">
      <c r="B445">
        <v>28</v>
      </c>
      <c r="C445">
        <v>1</v>
      </c>
      <c r="D445" t="s">
        <v>75</v>
      </c>
    </row>
    <row r="446" spans="2:4" x14ac:dyDescent="0.3">
      <c r="B446">
        <v>28</v>
      </c>
      <c r="C446">
        <v>1</v>
      </c>
      <c r="D446" t="s">
        <v>75</v>
      </c>
    </row>
    <row r="447" spans="2:4" x14ac:dyDescent="0.3">
      <c r="B447">
        <v>28</v>
      </c>
      <c r="C447">
        <v>1</v>
      </c>
      <c r="D447" t="s">
        <v>75</v>
      </c>
    </row>
    <row r="448" spans="2:4" x14ac:dyDescent="0.3">
      <c r="B448">
        <v>28</v>
      </c>
      <c r="C448">
        <v>1</v>
      </c>
      <c r="D448" t="s">
        <v>75</v>
      </c>
    </row>
    <row r="449" spans="2:4" x14ac:dyDescent="0.3">
      <c r="B449">
        <v>28</v>
      </c>
      <c r="C449">
        <v>1</v>
      </c>
      <c r="D449" t="s">
        <v>75</v>
      </c>
    </row>
    <row r="450" spans="2:4" x14ac:dyDescent="0.3">
      <c r="B450">
        <v>28</v>
      </c>
      <c r="C450">
        <v>1</v>
      </c>
      <c r="D450" t="s">
        <v>75</v>
      </c>
    </row>
    <row r="451" spans="2:4" x14ac:dyDescent="0.3">
      <c r="B451">
        <v>28</v>
      </c>
      <c r="C451">
        <v>1</v>
      </c>
      <c r="D451" t="s">
        <v>75</v>
      </c>
    </row>
    <row r="452" spans="2:4" x14ac:dyDescent="0.3">
      <c r="B452">
        <v>28</v>
      </c>
      <c r="C452">
        <v>1</v>
      </c>
      <c r="D452" t="s">
        <v>75</v>
      </c>
    </row>
    <row r="453" spans="2:4" x14ac:dyDescent="0.3">
      <c r="B453">
        <v>28</v>
      </c>
      <c r="C453">
        <v>1</v>
      </c>
      <c r="D453" t="s">
        <v>75</v>
      </c>
    </row>
    <row r="454" spans="2:4" x14ac:dyDescent="0.3">
      <c r="B454">
        <v>28</v>
      </c>
      <c r="C454">
        <v>1</v>
      </c>
      <c r="D454" t="s">
        <v>75</v>
      </c>
    </row>
    <row r="455" spans="2:4" x14ac:dyDescent="0.3">
      <c r="B455">
        <v>28</v>
      </c>
      <c r="C455">
        <v>1</v>
      </c>
      <c r="D455" t="s">
        <v>75</v>
      </c>
    </row>
    <row r="456" spans="2:4" x14ac:dyDescent="0.3">
      <c r="B456">
        <v>28</v>
      </c>
      <c r="C456">
        <v>1</v>
      </c>
      <c r="D456" t="s">
        <v>75</v>
      </c>
    </row>
    <row r="457" spans="2:4" x14ac:dyDescent="0.3">
      <c r="B457">
        <v>28</v>
      </c>
      <c r="C457">
        <v>1</v>
      </c>
      <c r="D457" t="s">
        <v>75</v>
      </c>
    </row>
    <row r="458" spans="2:4" x14ac:dyDescent="0.3">
      <c r="B458">
        <v>28</v>
      </c>
      <c r="C458">
        <v>1</v>
      </c>
      <c r="D458" t="s">
        <v>75</v>
      </c>
    </row>
    <row r="459" spans="2:4" x14ac:dyDescent="0.3">
      <c r="B459">
        <v>28</v>
      </c>
      <c r="C459">
        <v>1</v>
      </c>
      <c r="D459" t="s">
        <v>75</v>
      </c>
    </row>
    <row r="460" spans="2:4" x14ac:dyDescent="0.3">
      <c r="B460">
        <v>28</v>
      </c>
      <c r="C460">
        <v>1</v>
      </c>
      <c r="D460" t="s">
        <v>75</v>
      </c>
    </row>
    <row r="461" spans="2:4" x14ac:dyDescent="0.3">
      <c r="B461">
        <v>28</v>
      </c>
      <c r="C461">
        <v>1</v>
      </c>
      <c r="D461" t="s">
        <v>75</v>
      </c>
    </row>
    <row r="462" spans="2:4" x14ac:dyDescent="0.3">
      <c r="B462">
        <v>28</v>
      </c>
      <c r="C462">
        <v>1</v>
      </c>
      <c r="D462" t="s">
        <v>75</v>
      </c>
    </row>
    <row r="463" spans="2:4" x14ac:dyDescent="0.3">
      <c r="B463">
        <v>28</v>
      </c>
      <c r="C463">
        <v>1</v>
      </c>
      <c r="D463" t="s">
        <v>75</v>
      </c>
    </row>
    <row r="464" spans="2:4" x14ac:dyDescent="0.3">
      <c r="B464">
        <v>28</v>
      </c>
      <c r="C464">
        <v>1</v>
      </c>
      <c r="D464" t="s">
        <v>75</v>
      </c>
    </row>
    <row r="465" spans="2:4" x14ac:dyDescent="0.3">
      <c r="B465">
        <v>28</v>
      </c>
      <c r="C465">
        <v>1</v>
      </c>
      <c r="D465" t="s">
        <v>75</v>
      </c>
    </row>
    <row r="466" spans="2:4" x14ac:dyDescent="0.3">
      <c r="B466">
        <v>28</v>
      </c>
      <c r="C466">
        <v>1</v>
      </c>
      <c r="D466" t="s">
        <v>75</v>
      </c>
    </row>
    <row r="467" spans="2:4" x14ac:dyDescent="0.3">
      <c r="B467">
        <v>28</v>
      </c>
      <c r="C467">
        <v>1</v>
      </c>
      <c r="D467" t="s">
        <v>75</v>
      </c>
    </row>
    <row r="468" spans="2:4" x14ac:dyDescent="0.3">
      <c r="B468">
        <v>28</v>
      </c>
      <c r="C468">
        <v>1</v>
      </c>
      <c r="D468" t="s">
        <v>75</v>
      </c>
    </row>
    <row r="469" spans="2:4" x14ac:dyDescent="0.3">
      <c r="B469">
        <v>28</v>
      </c>
      <c r="C469">
        <v>1</v>
      </c>
      <c r="D469" t="s">
        <v>75</v>
      </c>
    </row>
    <row r="470" spans="2:4" x14ac:dyDescent="0.3">
      <c r="B470">
        <v>28</v>
      </c>
      <c r="C470">
        <v>1</v>
      </c>
      <c r="D470" t="s">
        <v>75</v>
      </c>
    </row>
    <row r="471" spans="2:4" x14ac:dyDescent="0.3">
      <c r="B471">
        <v>28</v>
      </c>
      <c r="C471">
        <v>1</v>
      </c>
      <c r="D471" t="s">
        <v>75</v>
      </c>
    </row>
    <row r="472" spans="2:4" x14ac:dyDescent="0.3">
      <c r="B472">
        <v>28</v>
      </c>
      <c r="C472">
        <v>1</v>
      </c>
      <c r="D472" t="s">
        <v>75</v>
      </c>
    </row>
    <row r="473" spans="2:4" x14ac:dyDescent="0.3">
      <c r="B473">
        <v>28</v>
      </c>
      <c r="C473">
        <v>1</v>
      </c>
      <c r="D473" t="s">
        <v>75</v>
      </c>
    </row>
    <row r="474" spans="2:4" x14ac:dyDescent="0.3">
      <c r="B474">
        <v>28</v>
      </c>
      <c r="C474">
        <v>1</v>
      </c>
      <c r="D474" t="s">
        <v>75</v>
      </c>
    </row>
    <row r="475" spans="2:4" x14ac:dyDescent="0.3">
      <c r="B475">
        <v>28</v>
      </c>
      <c r="C475">
        <v>1</v>
      </c>
      <c r="D475" t="s">
        <v>75</v>
      </c>
    </row>
    <row r="476" spans="2:4" x14ac:dyDescent="0.3">
      <c r="B476">
        <v>28</v>
      </c>
      <c r="C476">
        <v>1</v>
      </c>
      <c r="D476" t="s">
        <v>75</v>
      </c>
    </row>
    <row r="477" spans="2:4" x14ac:dyDescent="0.3">
      <c r="B477">
        <v>28</v>
      </c>
      <c r="C477">
        <v>1</v>
      </c>
      <c r="D477" t="s">
        <v>75</v>
      </c>
    </row>
    <row r="478" spans="2:4" x14ac:dyDescent="0.3">
      <c r="B478">
        <v>28</v>
      </c>
      <c r="C478">
        <v>1</v>
      </c>
      <c r="D478" t="s">
        <v>75</v>
      </c>
    </row>
    <row r="479" spans="2:4" x14ac:dyDescent="0.3">
      <c r="B479">
        <v>28</v>
      </c>
      <c r="C479">
        <v>1</v>
      </c>
      <c r="D479" t="s">
        <v>75</v>
      </c>
    </row>
    <row r="480" spans="2:4" x14ac:dyDescent="0.3">
      <c r="B480">
        <v>28</v>
      </c>
      <c r="C480">
        <v>1</v>
      </c>
      <c r="D480" t="s">
        <v>75</v>
      </c>
    </row>
    <row r="481" spans="2:4" x14ac:dyDescent="0.3">
      <c r="B481">
        <v>28</v>
      </c>
      <c r="C481">
        <v>1</v>
      </c>
      <c r="D481" t="s">
        <v>75</v>
      </c>
    </row>
    <row r="482" spans="2:4" x14ac:dyDescent="0.3">
      <c r="B482">
        <v>28</v>
      </c>
      <c r="C482">
        <v>1</v>
      </c>
      <c r="D482" t="s">
        <v>75</v>
      </c>
    </row>
    <row r="483" spans="2:4" x14ac:dyDescent="0.3">
      <c r="B483">
        <v>28</v>
      </c>
      <c r="C483">
        <v>1</v>
      </c>
      <c r="D483" t="s">
        <v>75</v>
      </c>
    </row>
    <row r="484" spans="2:4" x14ac:dyDescent="0.3">
      <c r="B484">
        <v>28</v>
      </c>
      <c r="C484">
        <v>1</v>
      </c>
      <c r="D484" t="s">
        <v>75</v>
      </c>
    </row>
    <row r="485" spans="2:4" x14ac:dyDescent="0.3">
      <c r="B485">
        <v>28</v>
      </c>
      <c r="C485">
        <v>1</v>
      </c>
      <c r="D485" t="s">
        <v>75</v>
      </c>
    </row>
    <row r="486" spans="2:4" x14ac:dyDescent="0.3">
      <c r="B486">
        <v>28</v>
      </c>
      <c r="C486">
        <v>1</v>
      </c>
      <c r="D486" t="s">
        <v>75</v>
      </c>
    </row>
    <row r="487" spans="2:4" x14ac:dyDescent="0.3">
      <c r="B487">
        <v>28</v>
      </c>
      <c r="C487">
        <v>1</v>
      </c>
      <c r="D487" t="s">
        <v>75</v>
      </c>
    </row>
    <row r="488" spans="2:4" x14ac:dyDescent="0.3">
      <c r="B488">
        <v>28</v>
      </c>
      <c r="C488">
        <v>1</v>
      </c>
      <c r="D488" t="s">
        <v>75</v>
      </c>
    </row>
    <row r="489" spans="2:4" x14ac:dyDescent="0.3">
      <c r="B489">
        <v>28</v>
      </c>
      <c r="C489">
        <v>1</v>
      </c>
      <c r="D489" t="s">
        <v>75</v>
      </c>
    </row>
    <row r="490" spans="2:4" x14ac:dyDescent="0.3">
      <c r="B490">
        <v>28</v>
      </c>
      <c r="C490">
        <v>1</v>
      </c>
      <c r="D490" t="s">
        <v>75</v>
      </c>
    </row>
    <row r="491" spans="2:4" x14ac:dyDescent="0.3">
      <c r="B491">
        <v>28</v>
      </c>
      <c r="C491">
        <v>1</v>
      </c>
      <c r="D491" t="s">
        <v>75</v>
      </c>
    </row>
    <row r="492" spans="2:4" x14ac:dyDescent="0.3">
      <c r="B492">
        <v>28</v>
      </c>
      <c r="C492">
        <v>1</v>
      </c>
      <c r="D492" t="s">
        <v>75</v>
      </c>
    </row>
    <row r="493" spans="2:4" x14ac:dyDescent="0.3">
      <c r="B493">
        <v>28</v>
      </c>
      <c r="C493">
        <v>1</v>
      </c>
      <c r="D493" t="s">
        <v>75</v>
      </c>
    </row>
    <row r="494" spans="2:4" x14ac:dyDescent="0.3">
      <c r="B494">
        <v>28</v>
      </c>
      <c r="C494">
        <v>1</v>
      </c>
      <c r="D494" t="s">
        <v>75</v>
      </c>
    </row>
    <row r="495" spans="2:4" x14ac:dyDescent="0.3">
      <c r="B495">
        <v>28</v>
      </c>
      <c r="C495">
        <v>1</v>
      </c>
      <c r="D495" t="s">
        <v>75</v>
      </c>
    </row>
    <row r="496" spans="2:4" x14ac:dyDescent="0.3">
      <c r="B496">
        <v>28</v>
      </c>
      <c r="C496">
        <v>1</v>
      </c>
      <c r="D496" t="s">
        <v>75</v>
      </c>
    </row>
    <row r="497" spans="2:4" x14ac:dyDescent="0.3">
      <c r="B497">
        <v>28</v>
      </c>
      <c r="C497">
        <v>1</v>
      </c>
      <c r="D497" t="s">
        <v>75</v>
      </c>
    </row>
    <row r="498" spans="2:4" x14ac:dyDescent="0.3">
      <c r="B498">
        <v>28</v>
      </c>
      <c r="C498">
        <v>1</v>
      </c>
      <c r="D498" t="s">
        <v>75</v>
      </c>
    </row>
    <row r="499" spans="2:4" x14ac:dyDescent="0.3">
      <c r="B499">
        <v>28</v>
      </c>
      <c r="C499">
        <v>1</v>
      </c>
      <c r="D499" t="s">
        <v>75</v>
      </c>
    </row>
    <row r="500" spans="2:4" x14ac:dyDescent="0.3">
      <c r="B500">
        <v>28</v>
      </c>
      <c r="C500">
        <v>1</v>
      </c>
      <c r="D500" t="s">
        <v>75</v>
      </c>
    </row>
    <row r="501" spans="2:4" x14ac:dyDescent="0.3">
      <c r="B501">
        <v>28</v>
      </c>
      <c r="C501">
        <v>1</v>
      </c>
      <c r="D501" t="s">
        <v>75</v>
      </c>
    </row>
    <row r="502" spans="2:4" x14ac:dyDescent="0.3">
      <c r="B502">
        <v>28</v>
      </c>
      <c r="C502">
        <v>1</v>
      </c>
      <c r="D502" t="s">
        <v>75</v>
      </c>
    </row>
    <row r="503" spans="2:4" x14ac:dyDescent="0.3">
      <c r="B503">
        <v>28</v>
      </c>
      <c r="C503">
        <v>1</v>
      </c>
      <c r="D503" t="s">
        <v>75</v>
      </c>
    </row>
    <row r="504" spans="2:4" x14ac:dyDescent="0.3">
      <c r="B504">
        <v>28</v>
      </c>
      <c r="C504">
        <v>1</v>
      </c>
      <c r="D504" t="s">
        <v>75</v>
      </c>
    </row>
    <row r="505" spans="2:4" x14ac:dyDescent="0.3">
      <c r="B505">
        <v>28</v>
      </c>
      <c r="C505">
        <v>1</v>
      </c>
      <c r="D505" t="s">
        <v>75</v>
      </c>
    </row>
    <row r="506" spans="2:4" x14ac:dyDescent="0.3">
      <c r="B506">
        <v>28</v>
      </c>
      <c r="C506">
        <v>1</v>
      </c>
      <c r="D506" t="s">
        <v>75</v>
      </c>
    </row>
    <row r="507" spans="2:4" x14ac:dyDescent="0.3">
      <c r="B507">
        <v>28</v>
      </c>
      <c r="C507">
        <v>1</v>
      </c>
      <c r="D507" t="s">
        <v>75</v>
      </c>
    </row>
    <row r="508" spans="2:4" x14ac:dyDescent="0.3">
      <c r="B508">
        <v>28</v>
      </c>
      <c r="C508">
        <v>1</v>
      </c>
      <c r="D508" t="s">
        <v>75</v>
      </c>
    </row>
    <row r="509" spans="2:4" x14ac:dyDescent="0.3">
      <c r="B509">
        <v>28</v>
      </c>
      <c r="C509">
        <v>1</v>
      </c>
      <c r="D509" t="s">
        <v>75</v>
      </c>
    </row>
    <row r="510" spans="2:4" x14ac:dyDescent="0.3">
      <c r="B510">
        <v>28</v>
      </c>
      <c r="C510">
        <v>1</v>
      </c>
      <c r="D510" t="s">
        <v>75</v>
      </c>
    </row>
    <row r="511" spans="2:4" x14ac:dyDescent="0.3">
      <c r="B511">
        <v>28</v>
      </c>
      <c r="C511">
        <v>1</v>
      </c>
      <c r="D511" t="s">
        <v>75</v>
      </c>
    </row>
    <row r="512" spans="2:4" x14ac:dyDescent="0.3">
      <c r="B512">
        <v>28</v>
      </c>
      <c r="C512">
        <v>1</v>
      </c>
      <c r="D512" t="s">
        <v>75</v>
      </c>
    </row>
    <row r="513" spans="2:4" x14ac:dyDescent="0.3">
      <c r="B513">
        <v>28</v>
      </c>
      <c r="C513">
        <v>1</v>
      </c>
      <c r="D513" t="s">
        <v>75</v>
      </c>
    </row>
    <row r="514" spans="2:4" x14ac:dyDescent="0.3">
      <c r="B514">
        <v>28</v>
      </c>
      <c r="C514">
        <v>1</v>
      </c>
      <c r="D514" t="s">
        <v>75</v>
      </c>
    </row>
    <row r="515" spans="2:4" x14ac:dyDescent="0.3">
      <c r="B515">
        <v>28</v>
      </c>
      <c r="C515">
        <v>1</v>
      </c>
      <c r="D515" t="s">
        <v>75</v>
      </c>
    </row>
    <row r="516" spans="2:4" x14ac:dyDescent="0.3">
      <c r="B516">
        <v>28</v>
      </c>
      <c r="C516">
        <v>1</v>
      </c>
      <c r="D516" t="s">
        <v>75</v>
      </c>
    </row>
    <row r="517" spans="2:4" x14ac:dyDescent="0.3">
      <c r="B517">
        <v>28</v>
      </c>
      <c r="C517">
        <v>1</v>
      </c>
      <c r="D517" t="s">
        <v>75</v>
      </c>
    </row>
    <row r="518" spans="2:4" x14ac:dyDescent="0.3">
      <c r="B518">
        <v>28</v>
      </c>
      <c r="C518">
        <v>1</v>
      </c>
      <c r="D518" t="s">
        <v>75</v>
      </c>
    </row>
    <row r="519" spans="2:4" x14ac:dyDescent="0.3">
      <c r="B519">
        <v>28</v>
      </c>
      <c r="C519">
        <v>1</v>
      </c>
      <c r="D519" t="s">
        <v>75</v>
      </c>
    </row>
    <row r="520" spans="2:4" x14ac:dyDescent="0.3">
      <c r="B520">
        <v>28</v>
      </c>
      <c r="C520">
        <v>1</v>
      </c>
      <c r="D520" t="s">
        <v>75</v>
      </c>
    </row>
    <row r="521" spans="2:4" x14ac:dyDescent="0.3">
      <c r="B521">
        <v>28</v>
      </c>
      <c r="C521">
        <v>1</v>
      </c>
      <c r="D521" t="s">
        <v>75</v>
      </c>
    </row>
    <row r="522" spans="2:4" x14ac:dyDescent="0.3">
      <c r="B522">
        <v>28</v>
      </c>
      <c r="C522">
        <v>1</v>
      </c>
      <c r="D522" t="s">
        <v>75</v>
      </c>
    </row>
    <row r="523" spans="2:4" x14ac:dyDescent="0.3">
      <c r="B523">
        <v>28</v>
      </c>
      <c r="C523">
        <v>1</v>
      </c>
      <c r="D523" t="s">
        <v>75</v>
      </c>
    </row>
    <row r="524" spans="2:4" x14ac:dyDescent="0.3">
      <c r="B524">
        <v>28</v>
      </c>
      <c r="C524">
        <v>1</v>
      </c>
      <c r="D524" t="s">
        <v>75</v>
      </c>
    </row>
    <row r="525" spans="2:4" x14ac:dyDescent="0.3">
      <c r="B525">
        <v>28</v>
      </c>
      <c r="C525">
        <v>1</v>
      </c>
      <c r="D525" t="s">
        <v>75</v>
      </c>
    </row>
    <row r="526" spans="2:4" x14ac:dyDescent="0.3">
      <c r="B526">
        <v>28</v>
      </c>
      <c r="C526">
        <v>1</v>
      </c>
      <c r="D526" t="s">
        <v>75</v>
      </c>
    </row>
    <row r="527" spans="2:4" x14ac:dyDescent="0.3">
      <c r="B527">
        <v>28</v>
      </c>
      <c r="C527">
        <v>1</v>
      </c>
      <c r="D527" t="s">
        <v>75</v>
      </c>
    </row>
    <row r="528" spans="2:4" x14ac:dyDescent="0.3">
      <c r="B528">
        <v>28</v>
      </c>
      <c r="C528">
        <v>1</v>
      </c>
      <c r="D528" t="s">
        <v>75</v>
      </c>
    </row>
    <row r="529" spans="2:4" x14ac:dyDescent="0.3">
      <c r="B529">
        <v>28</v>
      </c>
      <c r="C529">
        <v>1</v>
      </c>
      <c r="D529" t="s">
        <v>75</v>
      </c>
    </row>
    <row r="530" spans="2:4" x14ac:dyDescent="0.3">
      <c r="B530">
        <v>28</v>
      </c>
      <c r="C530">
        <v>1</v>
      </c>
      <c r="D530" t="s">
        <v>75</v>
      </c>
    </row>
    <row r="531" spans="2:4" x14ac:dyDescent="0.3">
      <c r="B531">
        <v>28</v>
      </c>
      <c r="C531">
        <v>1</v>
      </c>
      <c r="D531" t="s">
        <v>75</v>
      </c>
    </row>
    <row r="532" spans="2:4" x14ac:dyDescent="0.3">
      <c r="B532">
        <v>28</v>
      </c>
      <c r="C532">
        <v>1</v>
      </c>
      <c r="D532" t="s">
        <v>75</v>
      </c>
    </row>
    <row r="533" spans="2:4" x14ac:dyDescent="0.3">
      <c r="B533">
        <v>28</v>
      </c>
      <c r="C533">
        <v>1</v>
      </c>
      <c r="D533" t="s">
        <v>75</v>
      </c>
    </row>
    <row r="534" spans="2:4" x14ac:dyDescent="0.3">
      <c r="B534">
        <v>28</v>
      </c>
      <c r="C534">
        <v>1</v>
      </c>
      <c r="D534" t="s">
        <v>75</v>
      </c>
    </row>
    <row r="535" spans="2:4" x14ac:dyDescent="0.3">
      <c r="B535">
        <v>28</v>
      </c>
      <c r="C535">
        <v>1</v>
      </c>
      <c r="D535" t="s">
        <v>75</v>
      </c>
    </row>
    <row r="536" spans="2:4" x14ac:dyDescent="0.3">
      <c r="B536">
        <v>28</v>
      </c>
      <c r="C536">
        <v>1</v>
      </c>
      <c r="D536" t="s">
        <v>75</v>
      </c>
    </row>
    <row r="537" spans="2:4" x14ac:dyDescent="0.3">
      <c r="B537">
        <v>31</v>
      </c>
      <c r="C537">
        <v>1</v>
      </c>
      <c r="D537" t="s">
        <v>75</v>
      </c>
    </row>
    <row r="538" spans="2:4" x14ac:dyDescent="0.3">
      <c r="B538">
        <v>31</v>
      </c>
      <c r="C538">
        <v>1</v>
      </c>
      <c r="D538" t="s">
        <v>75</v>
      </c>
    </row>
    <row r="539" spans="2:4" x14ac:dyDescent="0.3">
      <c r="B539">
        <v>31</v>
      </c>
      <c r="C539">
        <v>1</v>
      </c>
      <c r="D539" t="s">
        <v>75</v>
      </c>
    </row>
    <row r="540" spans="2:4" x14ac:dyDescent="0.3">
      <c r="B540">
        <v>31</v>
      </c>
      <c r="C540">
        <v>1</v>
      </c>
      <c r="D540" t="s">
        <v>75</v>
      </c>
    </row>
    <row r="541" spans="2:4" x14ac:dyDescent="0.3">
      <c r="B541">
        <v>31</v>
      </c>
      <c r="C541">
        <v>1</v>
      </c>
      <c r="D541" t="s">
        <v>75</v>
      </c>
    </row>
    <row r="542" spans="2:4" x14ac:dyDescent="0.3">
      <c r="B542">
        <v>31</v>
      </c>
      <c r="C542">
        <v>1</v>
      </c>
      <c r="D542" t="s">
        <v>75</v>
      </c>
    </row>
    <row r="543" spans="2:4" x14ac:dyDescent="0.3">
      <c r="B543">
        <v>31</v>
      </c>
      <c r="C543">
        <v>1</v>
      </c>
      <c r="D543" t="s">
        <v>75</v>
      </c>
    </row>
    <row r="544" spans="2:4" x14ac:dyDescent="0.3">
      <c r="B544">
        <v>31</v>
      </c>
      <c r="C544">
        <v>1</v>
      </c>
      <c r="D544" t="s">
        <v>75</v>
      </c>
    </row>
    <row r="545" spans="2:4" x14ac:dyDescent="0.3">
      <c r="B545">
        <v>31</v>
      </c>
      <c r="C545">
        <v>1</v>
      </c>
      <c r="D545" t="s">
        <v>75</v>
      </c>
    </row>
    <row r="546" spans="2:4" x14ac:dyDescent="0.3">
      <c r="B546">
        <v>31</v>
      </c>
      <c r="C546">
        <v>1</v>
      </c>
      <c r="D546" t="s">
        <v>75</v>
      </c>
    </row>
    <row r="547" spans="2:4" x14ac:dyDescent="0.3">
      <c r="B547">
        <v>31</v>
      </c>
      <c r="C547">
        <v>1</v>
      </c>
      <c r="D547" t="s">
        <v>75</v>
      </c>
    </row>
    <row r="548" spans="2:4" x14ac:dyDescent="0.3">
      <c r="B548">
        <v>31</v>
      </c>
      <c r="C548">
        <v>1</v>
      </c>
      <c r="D548" t="s">
        <v>75</v>
      </c>
    </row>
    <row r="549" spans="2:4" x14ac:dyDescent="0.3">
      <c r="B549">
        <v>31</v>
      </c>
      <c r="C549">
        <v>1</v>
      </c>
      <c r="D549" t="s">
        <v>75</v>
      </c>
    </row>
    <row r="550" spans="2:4" x14ac:dyDescent="0.3">
      <c r="B550">
        <v>31</v>
      </c>
      <c r="C550">
        <v>1</v>
      </c>
      <c r="D550" t="s">
        <v>75</v>
      </c>
    </row>
    <row r="551" spans="2:4" x14ac:dyDescent="0.3">
      <c r="B551">
        <v>31</v>
      </c>
      <c r="C551">
        <v>1</v>
      </c>
      <c r="D551" t="s">
        <v>75</v>
      </c>
    </row>
    <row r="552" spans="2:4" x14ac:dyDescent="0.3">
      <c r="B552">
        <v>31</v>
      </c>
      <c r="C552">
        <v>1</v>
      </c>
      <c r="D552" t="s">
        <v>75</v>
      </c>
    </row>
    <row r="553" spans="2:4" x14ac:dyDescent="0.3">
      <c r="B553">
        <v>31</v>
      </c>
      <c r="C553">
        <v>1</v>
      </c>
      <c r="D553" t="s">
        <v>75</v>
      </c>
    </row>
    <row r="554" spans="2:4" x14ac:dyDescent="0.3">
      <c r="B554">
        <v>31</v>
      </c>
      <c r="C554">
        <v>1</v>
      </c>
      <c r="D554" t="s">
        <v>75</v>
      </c>
    </row>
    <row r="555" spans="2:4" x14ac:dyDescent="0.3">
      <c r="B555">
        <v>31</v>
      </c>
      <c r="C555">
        <v>1</v>
      </c>
      <c r="D555" t="s">
        <v>75</v>
      </c>
    </row>
    <row r="556" spans="2:4" x14ac:dyDescent="0.3">
      <c r="B556">
        <v>31</v>
      </c>
      <c r="C556">
        <v>1</v>
      </c>
      <c r="D556" t="s">
        <v>75</v>
      </c>
    </row>
    <row r="557" spans="2:4" x14ac:dyDescent="0.3">
      <c r="B557">
        <v>31</v>
      </c>
      <c r="C557">
        <v>1</v>
      </c>
      <c r="D557" t="s">
        <v>75</v>
      </c>
    </row>
    <row r="558" spans="2:4" x14ac:dyDescent="0.3">
      <c r="B558">
        <v>31</v>
      </c>
      <c r="C558">
        <v>1</v>
      </c>
      <c r="D558" t="s">
        <v>75</v>
      </c>
    </row>
    <row r="559" spans="2:4" x14ac:dyDescent="0.3">
      <c r="B559">
        <v>31</v>
      </c>
      <c r="C559">
        <v>1</v>
      </c>
      <c r="D559" t="s">
        <v>75</v>
      </c>
    </row>
    <row r="560" spans="2:4" x14ac:dyDescent="0.3">
      <c r="B560">
        <v>31</v>
      </c>
      <c r="C560">
        <v>1</v>
      </c>
      <c r="D560" t="s">
        <v>75</v>
      </c>
    </row>
    <row r="561" spans="2:4" x14ac:dyDescent="0.3">
      <c r="B561">
        <v>31</v>
      </c>
      <c r="C561">
        <v>1</v>
      </c>
      <c r="D561" t="s">
        <v>75</v>
      </c>
    </row>
    <row r="562" spans="2:4" x14ac:dyDescent="0.3">
      <c r="B562">
        <v>31</v>
      </c>
      <c r="C562">
        <v>1</v>
      </c>
      <c r="D562" t="s">
        <v>75</v>
      </c>
    </row>
    <row r="563" spans="2:4" x14ac:dyDescent="0.3">
      <c r="B563">
        <v>31</v>
      </c>
      <c r="C563">
        <v>1</v>
      </c>
      <c r="D563" t="s">
        <v>75</v>
      </c>
    </row>
    <row r="564" spans="2:4" x14ac:dyDescent="0.3">
      <c r="B564">
        <v>31</v>
      </c>
      <c r="C564">
        <v>1</v>
      </c>
      <c r="D564" t="s">
        <v>75</v>
      </c>
    </row>
    <row r="565" spans="2:4" x14ac:dyDescent="0.3">
      <c r="B565">
        <v>31</v>
      </c>
      <c r="C565">
        <v>1</v>
      </c>
      <c r="D565" t="s">
        <v>75</v>
      </c>
    </row>
    <row r="566" spans="2:4" x14ac:dyDescent="0.3">
      <c r="B566">
        <v>31</v>
      </c>
      <c r="C566">
        <v>1</v>
      </c>
      <c r="D566" t="s">
        <v>75</v>
      </c>
    </row>
    <row r="567" spans="2:4" x14ac:dyDescent="0.3">
      <c r="B567">
        <v>31</v>
      </c>
      <c r="C567">
        <v>1</v>
      </c>
      <c r="D567" t="s">
        <v>75</v>
      </c>
    </row>
    <row r="568" spans="2:4" x14ac:dyDescent="0.3">
      <c r="B568">
        <v>31</v>
      </c>
      <c r="C568">
        <v>1</v>
      </c>
      <c r="D568" t="s">
        <v>75</v>
      </c>
    </row>
    <row r="569" spans="2:4" x14ac:dyDescent="0.3">
      <c r="B569">
        <v>31</v>
      </c>
      <c r="C569">
        <v>1</v>
      </c>
      <c r="D569" t="s">
        <v>75</v>
      </c>
    </row>
    <row r="570" spans="2:4" x14ac:dyDescent="0.3">
      <c r="B570">
        <v>31</v>
      </c>
      <c r="C570">
        <v>1</v>
      </c>
      <c r="D570" t="s">
        <v>75</v>
      </c>
    </row>
    <row r="571" spans="2:4" x14ac:dyDescent="0.3">
      <c r="B571">
        <v>31</v>
      </c>
      <c r="C571">
        <v>1</v>
      </c>
      <c r="D571" t="s">
        <v>75</v>
      </c>
    </row>
    <row r="572" spans="2:4" x14ac:dyDescent="0.3">
      <c r="B572">
        <v>31</v>
      </c>
      <c r="C572">
        <v>1</v>
      </c>
      <c r="D572" t="s">
        <v>75</v>
      </c>
    </row>
    <row r="573" spans="2:4" x14ac:dyDescent="0.3">
      <c r="B573">
        <v>31</v>
      </c>
      <c r="C573">
        <v>1</v>
      </c>
      <c r="D573" t="s">
        <v>75</v>
      </c>
    </row>
    <row r="574" spans="2:4" x14ac:dyDescent="0.3">
      <c r="B574">
        <v>38</v>
      </c>
      <c r="C574">
        <v>1</v>
      </c>
      <c r="D574" t="s">
        <v>75</v>
      </c>
    </row>
    <row r="575" spans="2:4" x14ac:dyDescent="0.3">
      <c r="B575">
        <v>38</v>
      </c>
      <c r="C575">
        <v>1</v>
      </c>
      <c r="D575" t="s">
        <v>75</v>
      </c>
    </row>
    <row r="576" spans="2:4" x14ac:dyDescent="0.3">
      <c r="B576">
        <v>38</v>
      </c>
      <c r="C576">
        <v>1</v>
      </c>
      <c r="D576" t="s">
        <v>75</v>
      </c>
    </row>
    <row r="577" spans="2:4" x14ac:dyDescent="0.3">
      <c r="B577">
        <v>38</v>
      </c>
      <c r="C577">
        <v>1</v>
      </c>
      <c r="D577" t="s">
        <v>75</v>
      </c>
    </row>
    <row r="578" spans="2:4" x14ac:dyDescent="0.3">
      <c r="B578">
        <v>38</v>
      </c>
      <c r="C578">
        <v>1</v>
      </c>
      <c r="D578" t="s">
        <v>75</v>
      </c>
    </row>
    <row r="579" spans="2:4" x14ac:dyDescent="0.3">
      <c r="B579">
        <v>38</v>
      </c>
      <c r="C579">
        <v>1</v>
      </c>
      <c r="D579" t="s">
        <v>75</v>
      </c>
    </row>
    <row r="580" spans="2:4" x14ac:dyDescent="0.3">
      <c r="B580">
        <v>38</v>
      </c>
      <c r="C580">
        <v>1</v>
      </c>
      <c r="D580" t="s">
        <v>75</v>
      </c>
    </row>
    <row r="581" spans="2:4" x14ac:dyDescent="0.3">
      <c r="B581">
        <v>38</v>
      </c>
      <c r="C581">
        <v>1</v>
      </c>
      <c r="D581" t="s">
        <v>75</v>
      </c>
    </row>
    <row r="582" spans="2:4" x14ac:dyDescent="0.3">
      <c r="B582">
        <v>38</v>
      </c>
      <c r="C582">
        <v>1</v>
      </c>
      <c r="D582" t="s">
        <v>75</v>
      </c>
    </row>
    <row r="583" spans="2:4" x14ac:dyDescent="0.3">
      <c r="B583">
        <v>38</v>
      </c>
      <c r="C583">
        <v>1</v>
      </c>
      <c r="D583" t="s">
        <v>75</v>
      </c>
    </row>
    <row r="584" spans="2:4" x14ac:dyDescent="0.3">
      <c r="B584">
        <v>38</v>
      </c>
      <c r="C584">
        <v>1</v>
      </c>
      <c r="D584" t="s">
        <v>75</v>
      </c>
    </row>
    <row r="585" spans="2:4" x14ac:dyDescent="0.3">
      <c r="B585">
        <v>38</v>
      </c>
      <c r="C585">
        <v>1</v>
      </c>
      <c r="D585" t="s">
        <v>75</v>
      </c>
    </row>
    <row r="586" spans="2:4" x14ac:dyDescent="0.3">
      <c r="B586">
        <v>42</v>
      </c>
      <c r="C586">
        <v>1</v>
      </c>
      <c r="D586" t="s">
        <v>75</v>
      </c>
    </row>
    <row r="587" spans="2:4" x14ac:dyDescent="0.3">
      <c r="B587">
        <v>42</v>
      </c>
      <c r="C587">
        <v>1</v>
      </c>
      <c r="D587" t="s">
        <v>75</v>
      </c>
    </row>
    <row r="588" spans="2:4" x14ac:dyDescent="0.3">
      <c r="B588">
        <v>42</v>
      </c>
      <c r="C588">
        <v>1</v>
      </c>
      <c r="D588" t="s">
        <v>75</v>
      </c>
    </row>
    <row r="589" spans="2:4" x14ac:dyDescent="0.3">
      <c r="B589">
        <v>42</v>
      </c>
      <c r="C589">
        <v>0</v>
      </c>
      <c r="D589" t="s">
        <v>75</v>
      </c>
    </row>
    <row r="590" spans="2:4" x14ac:dyDescent="0.3">
      <c r="B590">
        <v>42</v>
      </c>
      <c r="C590">
        <v>0</v>
      </c>
      <c r="D590" t="s">
        <v>75</v>
      </c>
    </row>
    <row r="591" spans="2:4" x14ac:dyDescent="0.3">
      <c r="B591">
        <v>42</v>
      </c>
      <c r="C591">
        <v>0</v>
      </c>
      <c r="D591" t="s">
        <v>75</v>
      </c>
    </row>
    <row r="592" spans="2:4" x14ac:dyDescent="0.3">
      <c r="B592">
        <v>42</v>
      </c>
      <c r="C592">
        <v>0</v>
      </c>
      <c r="D592" t="s">
        <v>75</v>
      </c>
    </row>
    <row r="593" spans="2:4" x14ac:dyDescent="0.3">
      <c r="B593">
        <v>17</v>
      </c>
      <c r="C593">
        <v>1</v>
      </c>
      <c r="D593" t="s">
        <v>76</v>
      </c>
    </row>
    <row r="594" spans="2:4" x14ac:dyDescent="0.3">
      <c r="B594">
        <v>17</v>
      </c>
      <c r="C594">
        <v>1</v>
      </c>
      <c r="D594" t="s">
        <v>76</v>
      </c>
    </row>
    <row r="595" spans="2:4" x14ac:dyDescent="0.3">
      <c r="B595">
        <v>17</v>
      </c>
      <c r="C595">
        <v>1</v>
      </c>
      <c r="D595" t="s">
        <v>76</v>
      </c>
    </row>
    <row r="596" spans="2:4" x14ac:dyDescent="0.3">
      <c r="B596">
        <v>17</v>
      </c>
      <c r="C596">
        <v>1</v>
      </c>
      <c r="D596" t="s">
        <v>76</v>
      </c>
    </row>
    <row r="597" spans="2:4" x14ac:dyDescent="0.3">
      <c r="B597">
        <v>17</v>
      </c>
      <c r="C597">
        <v>1</v>
      </c>
      <c r="D597" t="s">
        <v>76</v>
      </c>
    </row>
    <row r="598" spans="2:4" x14ac:dyDescent="0.3">
      <c r="B598">
        <v>17</v>
      </c>
      <c r="C598">
        <v>1</v>
      </c>
      <c r="D598" t="s">
        <v>76</v>
      </c>
    </row>
    <row r="599" spans="2:4" x14ac:dyDescent="0.3">
      <c r="B599">
        <v>17</v>
      </c>
      <c r="C599">
        <v>1</v>
      </c>
      <c r="D599" t="s">
        <v>76</v>
      </c>
    </row>
    <row r="600" spans="2:4" x14ac:dyDescent="0.3">
      <c r="B600">
        <v>17</v>
      </c>
      <c r="C600">
        <v>1</v>
      </c>
      <c r="D600" t="s">
        <v>76</v>
      </c>
    </row>
    <row r="601" spans="2:4" x14ac:dyDescent="0.3">
      <c r="B601">
        <v>17</v>
      </c>
      <c r="C601">
        <v>1</v>
      </c>
      <c r="D601" t="s">
        <v>76</v>
      </c>
    </row>
    <row r="602" spans="2:4" x14ac:dyDescent="0.3">
      <c r="B602">
        <v>17</v>
      </c>
      <c r="C602">
        <v>1</v>
      </c>
      <c r="D602" t="s">
        <v>76</v>
      </c>
    </row>
    <row r="603" spans="2:4" x14ac:dyDescent="0.3">
      <c r="B603">
        <v>17</v>
      </c>
      <c r="C603">
        <v>1</v>
      </c>
      <c r="D603" t="s">
        <v>76</v>
      </c>
    </row>
    <row r="604" spans="2:4" x14ac:dyDescent="0.3">
      <c r="B604">
        <v>17</v>
      </c>
      <c r="C604">
        <v>1</v>
      </c>
      <c r="D604" t="s">
        <v>76</v>
      </c>
    </row>
    <row r="605" spans="2:4" x14ac:dyDescent="0.3">
      <c r="B605">
        <v>17</v>
      </c>
      <c r="C605">
        <v>1</v>
      </c>
      <c r="D605" t="s">
        <v>76</v>
      </c>
    </row>
    <row r="606" spans="2:4" x14ac:dyDescent="0.3">
      <c r="B606">
        <v>17</v>
      </c>
      <c r="C606">
        <v>1</v>
      </c>
      <c r="D606" t="s">
        <v>76</v>
      </c>
    </row>
    <row r="607" spans="2:4" x14ac:dyDescent="0.3">
      <c r="B607">
        <v>17</v>
      </c>
      <c r="C607">
        <v>1</v>
      </c>
      <c r="D607" t="s">
        <v>76</v>
      </c>
    </row>
    <row r="608" spans="2:4" x14ac:dyDescent="0.3">
      <c r="B608">
        <v>17</v>
      </c>
      <c r="C608">
        <v>1</v>
      </c>
      <c r="D608" t="s">
        <v>76</v>
      </c>
    </row>
    <row r="609" spans="2:4" x14ac:dyDescent="0.3">
      <c r="B609">
        <v>17</v>
      </c>
      <c r="C609">
        <v>1</v>
      </c>
      <c r="D609" t="s">
        <v>76</v>
      </c>
    </row>
    <row r="610" spans="2:4" x14ac:dyDescent="0.3">
      <c r="B610">
        <v>17</v>
      </c>
      <c r="C610">
        <v>0</v>
      </c>
      <c r="D610" t="s">
        <v>76</v>
      </c>
    </row>
    <row r="611" spans="2:4" x14ac:dyDescent="0.3">
      <c r="B611">
        <v>21</v>
      </c>
      <c r="C611">
        <v>1</v>
      </c>
      <c r="D611" t="s">
        <v>76</v>
      </c>
    </row>
    <row r="612" spans="2:4" x14ac:dyDescent="0.3">
      <c r="B612">
        <v>21</v>
      </c>
      <c r="C612">
        <v>1</v>
      </c>
      <c r="D612" t="s">
        <v>76</v>
      </c>
    </row>
    <row r="613" spans="2:4" x14ac:dyDescent="0.3">
      <c r="B613">
        <v>21</v>
      </c>
      <c r="C613">
        <v>1</v>
      </c>
      <c r="D613" t="s">
        <v>76</v>
      </c>
    </row>
    <row r="614" spans="2:4" x14ac:dyDescent="0.3">
      <c r="B614">
        <v>21</v>
      </c>
      <c r="C614">
        <v>1</v>
      </c>
      <c r="D614" t="s">
        <v>76</v>
      </c>
    </row>
    <row r="615" spans="2:4" x14ac:dyDescent="0.3">
      <c r="B615">
        <v>21</v>
      </c>
      <c r="C615">
        <v>1</v>
      </c>
      <c r="D615" t="s">
        <v>76</v>
      </c>
    </row>
    <row r="616" spans="2:4" x14ac:dyDescent="0.3">
      <c r="B616">
        <v>21</v>
      </c>
      <c r="C616">
        <v>1</v>
      </c>
      <c r="D616" t="s">
        <v>76</v>
      </c>
    </row>
    <row r="617" spans="2:4" x14ac:dyDescent="0.3">
      <c r="B617">
        <v>21</v>
      </c>
      <c r="C617">
        <v>1</v>
      </c>
      <c r="D617" t="s">
        <v>76</v>
      </c>
    </row>
    <row r="618" spans="2:4" x14ac:dyDescent="0.3">
      <c r="B618">
        <v>21</v>
      </c>
      <c r="C618">
        <v>1</v>
      </c>
      <c r="D618" t="s">
        <v>76</v>
      </c>
    </row>
    <row r="619" spans="2:4" x14ac:dyDescent="0.3">
      <c r="B619">
        <v>21</v>
      </c>
      <c r="C619">
        <v>1</v>
      </c>
      <c r="D619" t="s">
        <v>76</v>
      </c>
    </row>
    <row r="620" spans="2:4" x14ac:dyDescent="0.3">
      <c r="B620">
        <v>21</v>
      </c>
      <c r="C620">
        <v>1</v>
      </c>
      <c r="D620" t="s">
        <v>76</v>
      </c>
    </row>
    <row r="621" spans="2:4" x14ac:dyDescent="0.3">
      <c r="B621">
        <v>21</v>
      </c>
      <c r="C621">
        <v>1</v>
      </c>
      <c r="D621" t="s">
        <v>76</v>
      </c>
    </row>
    <row r="622" spans="2:4" x14ac:dyDescent="0.3">
      <c r="B622">
        <v>21</v>
      </c>
      <c r="C622">
        <v>0</v>
      </c>
      <c r="D622" t="s">
        <v>76</v>
      </c>
    </row>
    <row r="623" spans="2:4" x14ac:dyDescent="0.3">
      <c r="B623">
        <v>21</v>
      </c>
      <c r="C623">
        <v>0</v>
      </c>
      <c r="D623" t="s">
        <v>76</v>
      </c>
    </row>
    <row r="624" spans="2:4" x14ac:dyDescent="0.3">
      <c r="B624">
        <v>24</v>
      </c>
      <c r="C624">
        <v>1</v>
      </c>
      <c r="D624" t="s">
        <v>76</v>
      </c>
    </row>
    <row r="625" spans="2:4" x14ac:dyDescent="0.3">
      <c r="B625">
        <v>24</v>
      </c>
      <c r="C625">
        <v>1</v>
      </c>
      <c r="D625" t="s">
        <v>76</v>
      </c>
    </row>
    <row r="626" spans="2:4" x14ac:dyDescent="0.3">
      <c r="B626">
        <v>24</v>
      </c>
      <c r="C626">
        <v>1</v>
      </c>
      <c r="D626" t="s">
        <v>76</v>
      </c>
    </row>
    <row r="627" spans="2:4" x14ac:dyDescent="0.3">
      <c r="B627">
        <v>24</v>
      </c>
      <c r="C627">
        <v>1</v>
      </c>
      <c r="D627" t="s">
        <v>76</v>
      </c>
    </row>
    <row r="628" spans="2:4" x14ac:dyDescent="0.3">
      <c r="B628">
        <v>24</v>
      </c>
      <c r="C628">
        <v>1</v>
      </c>
      <c r="D628" t="s">
        <v>76</v>
      </c>
    </row>
    <row r="629" spans="2:4" x14ac:dyDescent="0.3">
      <c r="B629">
        <v>24</v>
      </c>
      <c r="C629">
        <v>1</v>
      </c>
      <c r="D629" t="s">
        <v>76</v>
      </c>
    </row>
    <row r="630" spans="2:4" x14ac:dyDescent="0.3">
      <c r="B630">
        <v>24</v>
      </c>
      <c r="C630">
        <v>1</v>
      </c>
      <c r="D630" t="s">
        <v>76</v>
      </c>
    </row>
    <row r="631" spans="2:4" x14ac:dyDescent="0.3">
      <c r="B631">
        <v>24</v>
      </c>
      <c r="C631">
        <v>1</v>
      </c>
      <c r="D631" t="s">
        <v>76</v>
      </c>
    </row>
    <row r="632" spans="2:4" x14ac:dyDescent="0.3">
      <c r="B632">
        <v>24</v>
      </c>
      <c r="C632">
        <v>1</v>
      </c>
      <c r="D632" t="s">
        <v>76</v>
      </c>
    </row>
    <row r="633" spans="2:4" x14ac:dyDescent="0.3">
      <c r="B633">
        <v>24</v>
      </c>
      <c r="C633">
        <v>1</v>
      </c>
      <c r="D633" t="s">
        <v>76</v>
      </c>
    </row>
    <row r="634" spans="2:4" x14ac:dyDescent="0.3">
      <c r="B634">
        <v>24</v>
      </c>
      <c r="C634">
        <v>1</v>
      </c>
      <c r="D634" t="s">
        <v>76</v>
      </c>
    </row>
    <row r="635" spans="2:4" x14ac:dyDescent="0.3">
      <c r="B635">
        <v>24</v>
      </c>
      <c r="C635">
        <v>1</v>
      </c>
      <c r="D635" t="s">
        <v>76</v>
      </c>
    </row>
    <row r="636" spans="2:4" x14ac:dyDescent="0.3">
      <c r="B636">
        <v>24</v>
      </c>
      <c r="C636">
        <v>1</v>
      </c>
      <c r="D636" t="s">
        <v>76</v>
      </c>
    </row>
    <row r="637" spans="2:4" x14ac:dyDescent="0.3">
      <c r="B637">
        <v>24</v>
      </c>
      <c r="C637">
        <v>1</v>
      </c>
      <c r="D637" t="s">
        <v>76</v>
      </c>
    </row>
    <row r="638" spans="2:4" x14ac:dyDescent="0.3">
      <c r="B638">
        <v>24</v>
      </c>
      <c r="C638">
        <v>1</v>
      </c>
      <c r="D638" t="s">
        <v>76</v>
      </c>
    </row>
    <row r="639" spans="2:4" x14ac:dyDescent="0.3">
      <c r="B639">
        <v>24</v>
      </c>
      <c r="C639">
        <v>1</v>
      </c>
      <c r="D639" t="s">
        <v>76</v>
      </c>
    </row>
    <row r="640" spans="2:4" x14ac:dyDescent="0.3">
      <c r="B640">
        <v>24</v>
      </c>
      <c r="C640">
        <v>1</v>
      </c>
      <c r="D640" t="s">
        <v>76</v>
      </c>
    </row>
    <row r="641" spans="2:4" x14ac:dyDescent="0.3">
      <c r="B641">
        <v>24</v>
      </c>
      <c r="C641">
        <v>1</v>
      </c>
      <c r="D641" t="s">
        <v>76</v>
      </c>
    </row>
    <row r="642" spans="2:4" x14ac:dyDescent="0.3">
      <c r="B642">
        <v>24</v>
      </c>
      <c r="C642">
        <v>1</v>
      </c>
      <c r="D642" t="s">
        <v>76</v>
      </c>
    </row>
    <row r="643" spans="2:4" x14ac:dyDescent="0.3">
      <c r="B643">
        <v>24</v>
      </c>
      <c r="C643">
        <v>1</v>
      </c>
      <c r="D643" t="s">
        <v>76</v>
      </c>
    </row>
    <row r="644" spans="2:4" x14ac:dyDescent="0.3">
      <c r="B644">
        <v>24</v>
      </c>
      <c r="C644">
        <v>1</v>
      </c>
      <c r="D644" t="s">
        <v>76</v>
      </c>
    </row>
    <row r="645" spans="2:4" x14ac:dyDescent="0.3">
      <c r="B645">
        <v>24</v>
      </c>
      <c r="C645">
        <v>1</v>
      </c>
      <c r="D645" t="s">
        <v>76</v>
      </c>
    </row>
    <row r="646" spans="2:4" x14ac:dyDescent="0.3">
      <c r="B646">
        <v>24</v>
      </c>
      <c r="C646">
        <v>1</v>
      </c>
      <c r="D646" t="s">
        <v>76</v>
      </c>
    </row>
    <row r="647" spans="2:4" x14ac:dyDescent="0.3">
      <c r="B647">
        <v>24</v>
      </c>
      <c r="C647">
        <v>1</v>
      </c>
      <c r="D647" t="s">
        <v>76</v>
      </c>
    </row>
    <row r="648" spans="2:4" x14ac:dyDescent="0.3">
      <c r="B648">
        <v>24</v>
      </c>
      <c r="C648">
        <v>1</v>
      </c>
      <c r="D648" t="s">
        <v>76</v>
      </c>
    </row>
    <row r="649" spans="2:4" x14ac:dyDescent="0.3">
      <c r="B649">
        <v>24</v>
      </c>
      <c r="C649">
        <v>1</v>
      </c>
      <c r="D649" t="s">
        <v>76</v>
      </c>
    </row>
    <row r="650" spans="2:4" x14ac:dyDescent="0.3">
      <c r="B650">
        <v>24</v>
      </c>
      <c r="C650">
        <v>1</v>
      </c>
      <c r="D650" t="s">
        <v>76</v>
      </c>
    </row>
    <row r="651" spans="2:4" x14ac:dyDescent="0.3">
      <c r="B651">
        <v>24</v>
      </c>
      <c r="C651">
        <v>1</v>
      </c>
      <c r="D651" t="s">
        <v>76</v>
      </c>
    </row>
    <row r="652" spans="2:4" x14ac:dyDescent="0.3">
      <c r="B652">
        <v>24</v>
      </c>
      <c r="C652">
        <v>1</v>
      </c>
      <c r="D652" t="s">
        <v>76</v>
      </c>
    </row>
    <row r="653" spans="2:4" x14ac:dyDescent="0.3">
      <c r="B653">
        <v>24</v>
      </c>
      <c r="C653">
        <v>1</v>
      </c>
      <c r="D653" t="s">
        <v>76</v>
      </c>
    </row>
    <row r="654" spans="2:4" x14ac:dyDescent="0.3">
      <c r="B654">
        <v>24</v>
      </c>
      <c r="C654">
        <v>1</v>
      </c>
      <c r="D654" t="s">
        <v>76</v>
      </c>
    </row>
    <row r="655" spans="2:4" x14ac:dyDescent="0.3">
      <c r="B655">
        <v>24</v>
      </c>
      <c r="C655">
        <v>1</v>
      </c>
      <c r="D655" t="s">
        <v>76</v>
      </c>
    </row>
    <row r="656" spans="2:4" x14ac:dyDescent="0.3">
      <c r="B656">
        <v>24</v>
      </c>
      <c r="C656">
        <v>1</v>
      </c>
      <c r="D656" t="s">
        <v>76</v>
      </c>
    </row>
    <row r="657" spans="2:4" x14ac:dyDescent="0.3">
      <c r="B657">
        <v>24</v>
      </c>
      <c r="C657">
        <v>1</v>
      </c>
      <c r="D657" t="s">
        <v>76</v>
      </c>
    </row>
    <row r="658" spans="2:4" x14ac:dyDescent="0.3">
      <c r="B658">
        <v>24</v>
      </c>
      <c r="C658">
        <v>1</v>
      </c>
      <c r="D658" t="s">
        <v>76</v>
      </c>
    </row>
    <row r="659" spans="2:4" x14ac:dyDescent="0.3">
      <c r="B659">
        <v>24</v>
      </c>
      <c r="C659">
        <v>1</v>
      </c>
      <c r="D659" t="s">
        <v>76</v>
      </c>
    </row>
    <row r="660" spans="2:4" x14ac:dyDescent="0.3">
      <c r="B660">
        <v>24</v>
      </c>
      <c r="C660">
        <v>1</v>
      </c>
      <c r="D660" t="s">
        <v>76</v>
      </c>
    </row>
    <row r="661" spans="2:4" x14ac:dyDescent="0.3">
      <c r="B661">
        <v>24</v>
      </c>
      <c r="C661">
        <v>1</v>
      </c>
      <c r="D661" t="s">
        <v>76</v>
      </c>
    </row>
    <row r="662" spans="2:4" x14ac:dyDescent="0.3">
      <c r="B662">
        <v>24</v>
      </c>
      <c r="C662">
        <v>1</v>
      </c>
      <c r="D662" t="s">
        <v>76</v>
      </c>
    </row>
    <row r="663" spans="2:4" x14ac:dyDescent="0.3">
      <c r="B663">
        <v>24</v>
      </c>
      <c r="C663">
        <v>1</v>
      </c>
      <c r="D663" t="s">
        <v>76</v>
      </c>
    </row>
    <row r="664" spans="2:4" x14ac:dyDescent="0.3">
      <c r="B664">
        <v>24</v>
      </c>
      <c r="C664">
        <v>1</v>
      </c>
      <c r="D664" t="s">
        <v>76</v>
      </c>
    </row>
    <row r="665" spans="2:4" x14ac:dyDescent="0.3">
      <c r="B665">
        <v>24</v>
      </c>
      <c r="C665">
        <v>1</v>
      </c>
      <c r="D665" t="s">
        <v>76</v>
      </c>
    </row>
    <row r="666" spans="2:4" x14ac:dyDescent="0.3">
      <c r="B666">
        <v>24</v>
      </c>
      <c r="C666">
        <v>1</v>
      </c>
      <c r="D666" t="s">
        <v>76</v>
      </c>
    </row>
    <row r="667" spans="2:4" x14ac:dyDescent="0.3">
      <c r="B667">
        <v>24</v>
      </c>
      <c r="C667">
        <v>1</v>
      </c>
      <c r="D667" t="s">
        <v>76</v>
      </c>
    </row>
    <row r="668" spans="2:4" x14ac:dyDescent="0.3">
      <c r="B668">
        <v>24</v>
      </c>
      <c r="C668">
        <v>1</v>
      </c>
      <c r="D668" t="s">
        <v>76</v>
      </c>
    </row>
    <row r="669" spans="2:4" x14ac:dyDescent="0.3">
      <c r="B669">
        <v>24</v>
      </c>
      <c r="C669">
        <v>1</v>
      </c>
      <c r="D669" t="s">
        <v>76</v>
      </c>
    </row>
    <row r="670" spans="2:4" x14ac:dyDescent="0.3">
      <c r="B670">
        <v>24</v>
      </c>
      <c r="C670">
        <v>1</v>
      </c>
      <c r="D670" t="s">
        <v>76</v>
      </c>
    </row>
    <row r="671" spans="2:4" x14ac:dyDescent="0.3">
      <c r="B671">
        <v>24</v>
      </c>
      <c r="C671">
        <v>1</v>
      </c>
      <c r="D671" t="s">
        <v>76</v>
      </c>
    </row>
    <row r="672" spans="2:4" x14ac:dyDescent="0.3">
      <c r="B672">
        <v>24</v>
      </c>
      <c r="C672">
        <v>1</v>
      </c>
      <c r="D672" t="s">
        <v>76</v>
      </c>
    </row>
    <row r="673" spans="2:4" x14ac:dyDescent="0.3">
      <c r="B673">
        <v>24</v>
      </c>
      <c r="C673">
        <v>1</v>
      </c>
      <c r="D673" t="s">
        <v>76</v>
      </c>
    </row>
    <row r="674" spans="2:4" x14ac:dyDescent="0.3">
      <c r="B674">
        <v>24</v>
      </c>
      <c r="C674">
        <v>1</v>
      </c>
      <c r="D674" t="s">
        <v>76</v>
      </c>
    </row>
    <row r="675" spans="2:4" x14ac:dyDescent="0.3">
      <c r="B675">
        <v>24</v>
      </c>
      <c r="C675">
        <v>1</v>
      </c>
      <c r="D675" t="s">
        <v>76</v>
      </c>
    </row>
    <row r="676" spans="2:4" x14ac:dyDescent="0.3">
      <c r="B676">
        <v>24</v>
      </c>
      <c r="C676">
        <v>1</v>
      </c>
      <c r="D676" t="s">
        <v>76</v>
      </c>
    </row>
    <row r="677" spans="2:4" x14ac:dyDescent="0.3">
      <c r="B677">
        <v>24</v>
      </c>
      <c r="C677">
        <v>1</v>
      </c>
      <c r="D677" t="s">
        <v>76</v>
      </c>
    </row>
    <row r="678" spans="2:4" x14ac:dyDescent="0.3">
      <c r="B678">
        <v>24</v>
      </c>
      <c r="C678">
        <v>1</v>
      </c>
      <c r="D678" t="s">
        <v>76</v>
      </c>
    </row>
    <row r="679" spans="2:4" x14ac:dyDescent="0.3">
      <c r="B679">
        <v>24</v>
      </c>
      <c r="C679">
        <v>1</v>
      </c>
      <c r="D679" t="s">
        <v>76</v>
      </c>
    </row>
    <row r="680" spans="2:4" x14ac:dyDescent="0.3">
      <c r="B680">
        <v>24</v>
      </c>
      <c r="C680">
        <v>0</v>
      </c>
      <c r="D680" t="s">
        <v>76</v>
      </c>
    </row>
    <row r="681" spans="2:4" x14ac:dyDescent="0.3">
      <c r="B681">
        <v>24</v>
      </c>
      <c r="C681">
        <v>0</v>
      </c>
      <c r="D681" t="s">
        <v>76</v>
      </c>
    </row>
    <row r="682" spans="2:4" x14ac:dyDescent="0.3">
      <c r="B682">
        <v>24</v>
      </c>
      <c r="C682">
        <v>0</v>
      </c>
      <c r="D682" t="s">
        <v>76</v>
      </c>
    </row>
    <row r="683" spans="2:4" x14ac:dyDescent="0.3">
      <c r="B683">
        <v>24</v>
      </c>
      <c r="C683">
        <v>0</v>
      </c>
      <c r="D683" t="s">
        <v>76</v>
      </c>
    </row>
    <row r="684" spans="2:4" x14ac:dyDescent="0.3">
      <c r="B684">
        <v>24</v>
      </c>
      <c r="C684">
        <v>0</v>
      </c>
      <c r="D684" t="s">
        <v>76</v>
      </c>
    </row>
    <row r="685" spans="2:4" x14ac:dyDescent="0.3">
      <c r="B685">
        <v>24</v>
      </c>
      <c r="C685">
        <v>0</v>
      </c>
      <c r="D685" t="s">
        <v>76</v>
      </c>
    </row>
    <row r="686" spans="2:4" x14ac:dyDescent="0.3">
      <c r="B686">
        <v>24</v>
      </c>
      <c r="C686">
        <v>0</v>
      </c>
      <c r="D686" t="s">
        <v>76</v>
      </c>
    </row>
    <row r="687" spans="2:4" x14ac:dyDescent="0.3">
      <c r="B687">
        <v>24</v>
      </c>
      <c r="C687">
        <v>0</v>
      </c>
      <c r="D687" t="s">
        <v>76</v>
      </c>
    </row>
    <row r="688" spans="2:4" x14ac:dyDescent="0.3">
      <c r="B688">
        <v>24</v>
      </c>
      <c r="C688">
        <v>0</v>
      </c>
      <c r="D688" t="s">
        <v>76</v>
      </c>
    </row>
    <row r="689" spans="2:4" x14ac:dyDescent="0.3">
      <c r="B689">
        <v>24</v>
      </c>
      <c r="C689">
        <v>0</v>
      </c>
      <c r="D689" t="s">
        <v>76</v>
      </c>
    </row>
    <row r="690" spans="2:4" x14ac:dyDescent="0.3">
      <c r="B690">
        <v>24</v>
      </c>
      <c r="C690">
        <v>0</v>
      </c>
      <c r="D690" t="s">
        <v>76</v>
      </c>
    </row>
    <row r="691" spans="2:4" x14ac:dyDescent="0.3">
      <c r="B691">
        <v>24</v>
      </c>
      <c r="C691">
        <v>0</v>
      </c>
      <c r="D691" t="s">
        <v>76</v>
      </c>
    </row>
    <row r="692" spans="2:4" x14ac:dyDescent="0.3">
      <c r="B692">
        <v>24</v>
      </c>
      <c r="C692">
        <v>0</v>
      </c>
      <c r="D692" t="s">
        <v>76</v>
      </c>
    </row>
    <row r="693" spans="2:4" x14ac:dyDescent="0.3">
      <c r="B693">
        <v>24</v>
      </c>
      <c r="C693">
        <v>0</v>
      </c>
      <c r="D693" t="s">
        <v>76</v>
      </c>
    </row>
    <row r="694" spans="2:4" x14ac:dyDescent="0.3">
      <c r="B694">
        <v>24</v>
      </c>
      <c r="C694">
        <v>0</v>
      </c>
      <c r="D694" t="s">
        <v>76</v>
      </c>
    </row>
    <row r="695" spans="2:4" x14ac:dyDescent="0.3">
      <c r="B695">
        <v>24</v>
      </c>
      <c r="C695">
        <v>0</v>
      </c>
      <c r="D695" t="s">
        <v>76</v>
      </c>
    </row>
    <row r="696" spans="2:4" x14ac:dyDescent="0.3">
      <c r="B696">
        <v>24</v>
      </c>
      <c r="C696">
        <v>0</v>
      </c>
      <c r="D696" t="s">
        <v>76</v>
      </c>
    </row>
    <row r="697" spans="2:4" x14ac:dyDescent="0.3">
      <c r="B697">
        <v>24</v>
      </c>
      <c r="C697">
        <v>0</v>
      </c>
      <c r="D697" t="s">
        <v>76</v>
      </c>
    </row>
    <row r="698" spans="2:4" x14ac:dyDescent="0.3">
      <c r="B698">
        <v>24</v>
      </c>
      <c r="C698">
        <v>0</v>
      </c>
      <c r="D698" t="s">
        <v>76</v>
      </c>
    </row>
    <row r="699" spans="2:4" x14ac:dyDescent="0.3">
      <c r="B699">
        <v>24</v>
      </c>
      <c r="C699">
        <v>0</v>
      </c>
      <c r="D699" t="s">
        <v>76</v>
      </c>
    </row>
    <row r="700" spans="2:4" x14ac:dyDescent="0.3">
      <c r="B700">
        <v>24</v>
      </c>
      <c r="C700">
        <v>0</v>
      </c>
      <c r="D700" t="s">
        <v>76</v>
      </c>
    </row>
    <row r="701" spans="2:4" x14ac:dyDescent="0.3">
      <c r="B701">
        <v>24</v>
      </c>
      <c r="C701">
        <v>0</v>
      </c>
      <c r="D701" t="s">
        <v>76</v>
      </c>
    </row>
    <row r="702" spans="2:4" x14ac:dyDescent="0.3">
      <c r="B702">
        <v>24</v>
      </c>
      <c r="C702">
        <v>0</v>
      </c>
      <c r="D702" t="s">
        <v>76</v>
      </c>
    </row>
    <row r="703" spans="2:4" x14ac:dyDescent="0.3">
      <c r="B703">
        <v>24</v>
      </c>
      <c r="C703">
        <v>0</v>
      </c>
      <c r="D703" t="s">
        <v>76</v>
      </c>
    </row>
    <row r="704" spans="2:4" x14ac:dyDescent="0.3">
      <c r="B704">
        <v>24</v>
      </c>
      <c r="C704">
        <v>0</v>
      </c>
      <c r="D704" t="s">
        <v>76</v>
      </c>
    </row>
    <row r="705" spans="2:4" x14ac:dyDescent="0.3">
      <c r="B705">
        <v>24</v>
      </c>
      <c r="C705">
        <v>0</v>
      </c>
      <c r="D705" t="s">
        <v>76</v>
      </c>
    </row>
    <row r="706" spans="2:4" x14ac:dyDescent="0.3">
      <c r="B706">
        <v>24</v>
      </c>
      <c r="C706">
        <v>0</v>
      </c>
      <c r="D706" t="s">
        <v>76</v>
      </c>
    </row>
    <row r="707" spans="2:4" x14ac:dyDescent="0.3">
      <c r="B707">
        <v>24</v>
      </c>
      <c r="C707">
        <v>0</v>
      </c>
      <c r="D707" t="s">
        <v>76</v>
      </c>
    </row>
    <row r="708" spans="2:4" x14ac:dyDescent="0.3">
      <c r="B708">
        <v>24</v>
      </c>
      <c r="C708">
        <v>0</v>
      </c>
      <c r="D708" t="s">
        <v>76</v>
      </c>
    </row>
    <row r="709" spans="2:4" x14ac:dyDescent="0.3">
      <c r="B709">
        <v>24</v>
      </c>
      <c r="C709">
        <v>0</v>
      </c>
      <c r="D709" t="s">
        <v>76</v>
      </c>
    </row>
    <row r="710" spans="2:4" x14ac:dyDescent="0.3">
      <c r="B710">
        <v>24</v>
      </c>
      <c r="C710">
        <v>0</v>
      </c>
      <c r="D710" t="s">
        <v>76</v>
      </c>
    </row>
    <row r="711" spans="2:4" x14ac:dyDescent="0.3">
      <c r="B711">
        <v>24</v>
      </c>
      <c r="C711">
        <v>0</v>
      </c>
      <c r="D711" t="s">
        <v>76</v>
      </c>
    </row>
    <row r="712" spans="2:4" x14ac:dyDescent="0.3">
      <c r="B712">
        <v>24</v>
      </c>
      <c r="C712">
        <v>0</v>
      </c>
      <c r="D712" t="s">
        <v>76</v>
      </c>
    </row>
    <row r="713" spans="2:4" x14ac:dyDescent="0.3">
      <c r="B713">
        <v>24</v>
      </c>
      <c r="C713">
        <v>0</v>
      </c>
      <c r="D713" t="s">
        <v>76</v>
      </c>
    </row>
    <row r="714" spans="2:4" x14ac:dyDescent="0.3">
      <c r="B714">
        <v>24</v>
      </c>
      <c r="C714">
        <v>0</v>
      </c>
      <c r="D714" t="s">
        <v>76</v>
      </c>
    </row>
    <row r="715" spans="2:4" x14ac:dyDescent="0.3">
      <c r="B715">
        <v>24</v>
      </c>
      <c r="C715">
        <v>0</v>
      </c>
      <c r="D715" t="s">
        <v>76</v>
      </c>
    </row>
    <row r="716" spans="2:4" x14ac:dyDescent="0.3">
      <c r="B716">
        <v>24</v>
      </c>
      <c r="C716">
        <v>0</v>
      </c>
      <c r="D716" t="s">
        <v>76</v>
      </c>
    </row>
    <row r="717" spans="2:4" x14ac:dyDescent="0.3">
      <c r="B717">
        <v>24</v>
      </c>
      <c r="C717">
        <v>0</v>
      </c>
      <c r="D717" t="s">
        <v>76</v>
      </c>
    </row>
    <row r="718" spans="2:4" x14ac:dyDescent="0.3">
      <c r="B718">
        <v>24</v>
      </c>
      <c r="C718">
        <v>0</v>
      </c>
      <c r="D718" t="s">
        <v>76</v>
      </c>
    </row>
    <row r="719" spans="2:4" x14ac:dyDescent="0.3">
      <c r="B719">
        <v>28</v>
      </c>
      <c r="C719">
        <v>1</v>
      </c>
      <c r="D719" t="s">
        <v>76</v>
      </c>
    </row>
    <row r="720" spans="2:4" x14ac:dyDescent="0.3">
      <c r="B720">
        <v>28</v>
      </c>
      <c r="C720">
        <v>1</v>
      </c>
      <c r="D720" t="s">
        <v>76</v>
      </c>
    </row>
    <row r="721" spans="2:4" x14ac:dyDescent="0.3">
      <c r="B721">
        <v>28</v>
      </c>
      <c r="C721">
        <v>1</v>
      </c>
      <c r="D721" t="s">
        <v>76</v>
      </c>
    </row>
    <row r="722" spans="2:4" x14ac:dyDescent="0.3">
      <c r="B722">
        <v>28</v>
      </c>
      <c r="C722">
        <v>1</v>
      </c>
      <c r="D722" t="s">
        <v>76</v>
      </c>
    </row>
    <row r="723" spans="2:4" x14ac:dyDescent="0.3">
      <c r="B723">
        <v>28</v>
      </c>
      <c r="C723">
        <v>1</v>
      </c>
      <c r="D723" t="s">
        <v>76</v>
      </c>
    </row>
    <row r="724" spans="2:4" x14ac:dyDescent="0.3">
      <c r="B724">
        <v>28</v>
      </c>
      <c r="C724">
        <v>1</v>
      </c>
      <c r="D724" t="s">
        <v>76</v>
      </c>
    </row>
    <row r="725" spans="2:4" x14ac:dyDescent="0.3">
      <c r="B725">
        <v>28</v>
      </c>
      <c r="C725">
        <v>1</v>
      </c>
      <c r="D725" t="s">
        <v>76</v>
      </c>
    </row>
    <row r="726" spans="2:4" x14ac:dyDescent="0.3">
      <c r="B726">
        <v>28</v>
      </c>
      <c r="C726">
        <v>1</v>
      </c>
      <c r="D726" t="s">
        <v>76</v>
      </c>
    </row>
    <row r="727" spans="2:4" x14ac:dyDescent="0.3">
      <c r="B727">
        <v>28</v>
      </c>
      <c r="C727">
        <v>1</v>
      </c>
      <c r="D727" t="s">
        <v>76</v>
      </c>
    </row>
    <row r="728" spans="2:4" x14ac:dyDescent="0.3">
      <c r="B728">
        <v>28</v>
      </c>
      <c r="C728">
        <v>1</v>
      </c>
      <c r="D728" t="s">
        <v>76</v>
      </c>
    </row>
    <row r="729" spans="2:4" x14ac:dyDescent="0.3">
      <c r="B729">
        <v>28</v>
      </c>
      <c r="C729">
        <v>1</v>
      </c>
      <c r="D729" t="s">
        <v>76</v>
      </c>
    </row>
    <row r="730" spans="2:4" x14ac:dyDescent="0.3">
      <c r="B730">
        <v>28</v>
      </c>
      <c r="C730">
        <v>1</v>
      </c>
      <c r="D730" t="s">
        <v>76</v>
      </c>
    </row>
    <row r="731" spans="2:4" x14ac:dyDescent="0.3">
      <c r="B731">
        <v>28</v>
      </c>
      <c r="C731">
        <v>1</v>
      </c>
      <c r="D731" t="s">
        <v>76</v>
      </c>
    </row>
    <row r="732" spans="2:4" x14ac:dyDescent="0.3">
      <c r="B732">
        <v>28</v>
      </c>
      <c r="C732">
        <v>1</v>
      </c>
      <c r="D732" t="s">
        <v>76</v>
      </c>
    </row>
    <row r="733" spans="2:4" x14ac:dyDescent="0.3">
      <c r="B733">
        <v>28</v>
      </c>
      <c r="C733">
        <v>1</v>
      </c>
      <c r="D733" t="s">
        <v>76</v>
      </c>
    </row>
    <row r="734" spans="2:4" x14ac:dyDescent="0.3">
      <c r="B734">
        <v>28</v>
      </c>
      <c r="C734">
        <v>1</v>
      </c>
      <c r="D734" t="s">
        <v>76</v>
      </c>
    </row>
    <row r="735" spans="2:4" x14ac:dyDescent="0.3">
      <c r="B735">
        <v>28</v>
      </c>
      <c r="C735">
        <v>1</v>
      </c>
      <c r="D735" t="s">
        <v>76</v>
      </c>
    </row>
    <row r="736" spans="2:4" x14ac:dyDescent="0.3">
      <c r="B736">
        <v>28</v>
      </c>
      <c r="C736">
        <v>1</v>
      </c>
      <c r="D736" t="s">
        <v>76</v>
      </c>
    </row>
    <row r="737" spans="2:4" x14ac:dyDescent="0.3">
      <c r="B737">
        <v>28</v>
      </c>
      <c r="C737">
        <v>1</v>
      </c>
      <c r="D737" t="s">
        <v>76</v>
      </c>
    </row>
    <row r="738" spans="2:4" x14ac:dyDescent="0.3">
      <c r="B738">
        <v>28</v>
      </c>
      <c r="C738">
        <v>1</v>
      </c>
      <c r="D738" t="s">
        <v>76</v>
      </c>
    </row>
    <row r="739" spans="2:4" x14ac:dyDescent="0.3">
      <c r="B739">
        <v>28</v>
      </c>
      <c r="C739">
        <v>1</v>
      </c>
      <c r="D739" t="s">
        <v>76</v>
      </c>
    </row>
    <row r="740" spans="2:4" x14ac:dyDescent="0.3">
      <c r="B740">
        <v>28</v>
      </c>
      <c r="C740">
        <v>1</v>
      </c>
      <c r="D740" t="s">
        <v>76</v>
      </c>
    </row>
    <row r="741" spans="2:4" x14ac:dyDescent="0.3">
      <c r="B741">
        <v>28</v>
      </c>
      <c r="C741">
        <v>1</v>
      </c>
      <c r="D741" t="s">
        <v>76</v>
      </c>
    </row>
    <row r="742" spans="2:4" x14ac:dyDescent="0.3">
      <c r="B742">
        <v>28</v>
      </c>
      <c r="C742">
        <v>1</v>
      </c>
      <c r="D742" t="s">
        <v>76</v>
      </c>
    </row>
    <row r="743" spans="2:4" x14ac:dyDescent="0.3">
      <c r="B743">
        <v>28</v>
      </c>
      <c r="C743">
        <v>1</v>
      </c>
      <c r="D743" t="s">
        <v>76</v>
      </c>
    </row>
    <row r="744" spans="2:4" x14ac:dyDescent="0.3">
      <c r="B744">
        <v>28</v>
      </c>
      <c r="C744">
        <v>1</v>
      </c>
      <c r="D744" t="s">
        <v>76</v>
      </c>
    </row>
    <row r="745" spans="2:4" x14ac:dyDescent="0.3">
      <c r="B745">
        <v>28</v>
      </c>
      <c r="C745">
        <v>1</v>
      </c>
      <c r="D745" t="s">
        <v>76</v>
      </c>
    </row>
    <row r="746" spans="2:4" x14ac:dyDescent="0.3">
      <c r="B746">
        <v>28</v>
      </c>
      <c r="C746">
        <v>1</v>
      </c>
      <c r="D746" t="s">
        <v>76</v>
      </c>
    </row>
    <row r="747" spans="2:4" x14ac:dyDescent="0.3">
      <c r="B747">
        <v>28</v>
      </c>
      <c r="C747">
        <v>1</v>
      </c>
      <c r="D747" t="s">
        <v>76</v>
      </c>
    </row>
    <row r="748" spans="2:4" x14ac:dyDescent="0.3">
      <c r="B748">
        <v>28</v>
      </c>
      <c r="C748">
        <v>1</v>
      </c>
      <c r="D748" t="s">
        <v>76</v>
      </c>
    </row>
    <row r="749" spans="2:4" x14ac:dyDescent="0.3">
      <c r="B749">
        <v>28</v>
      </c>
      <c r="C749">
        <v>1</v>
      </c>
      <c r="D749" t="s">
        <v>76</v>
      </c>
    </row>
    <row r="750" spans="2:4" x14ac:dyDescent="0.3">
      <c r="B750">
        <v>28</v>
      </c>
      <c r="C750">
        <v>1</v>
      </c>
      <c r="D750" t="s">
        <v>76</v>
      </c>
    </row>
    <row r="751" spans="2:4" x14ac:dyDescent="0.3">
      <c r="B751">
        <v>28</v>
      </c>
      <c r="C751">
        <v>1</v>
      </c>
      <c r="D751" t="s">
        <v>76</v>
      </c>
    </row>
    <row r="752" spans="2:4" x14ac:dyDescent="0.3">
      <c r="B752">
        <v>28</v>
      </c>
      <c r="C752">
        <v>1</v>
      </c>
      <c r="D752" t="s">
        <v>76</v>
      </c>
    </row>
    <row r="753" spans="2:4" x14ac:dyDescent="0.3">
      <c r="B753">
        <v>28</v>
      </c>
      <c r="C753">
        <v>1</v>
      </c>
      <c r="D753" t="s">
        <v>76</v>
      </c>
    </row>
    <row r="754" spans="2:4" x14ac:dyDescent="0.3">
      <c r="B754">
        <v>28</v>
      </c>
      <c r="C754">
        <v>1</v>
      </c>
      <c r="D754" t="s">
        <v>76</v>
      </c>
    </row>
    <row r="755" spans="2:4" x14ac:dyDescent="0.3">
      <c r="B755">
        <v>28</v>
      </c>
      <c r="C755">
        <v>1</v>
      </c>
      <c r="D755" t="s">
        <v>76</v>
      </c>
    </row>
    <row r="756" spans="2:4" x14ac:dyDescent="0.3">
      <c r="B756">
        <v>28</v>
      </c>
      <c r="C756">
        <v>1</v>
      </c>
      <c r="D756" t="s">
        <v>76</v>
      </c>
    </row>
    <row r="757" spans="2:4" x14ac:dyDescent="0.3">
      <c r="B757">
        <v>28</v>
      </c>
      <c r="C757">
        <v>1</v>
      </c>
      <c r="D757" t="s">
        <v>76</v>
      </c>
    </row>
    <row r="758" spans="2:4" x14ac:dyDescent="0.3">
      <c r="B758">
        <v>28</v>
      </c>
      <c r="C758">
        <v>1</v>
      </c>
      <c r="D758" t="s">
        <v>76</v>
      </c>
    </row>
    <row r="759" spans="2:4" x14ac:dyDescent="0.3">
      <c r="B759">
        <v>28</v>
      </c>
      <c r="C759">
        <v>1</v>
      </c>
      <c r="D759" t="s">
        <v>76</v>
      </c>
    </row>
    <row r="760" spans="2:4" x14ac:dyDescent="0.3">
      <c r="B760">
        <v>28</v>
      </c>
      <c r="C760">
        <v>1</v>
      </c>
      <c r="D760" t="s">
        <v>76</v>
      </c>
    </row>
    <row r="761" spans="2:4" x14ac:dyDescent="0.3">
      <c r="B761">
        <v>28</v>
      </c>
      <c r="C761">
        <v>1</v>
      </c>
      <c r="D761" t="s">
        <v>76</v>
      </c>
    </row>
    <row r="762" spans="2:4" x14ac:dyDescent="0.3">
      <c r="B762">
        <v>28</v>
      </c>
      <c r="C762">
        <v>1</v>
      </c>
      <c r="D762" t="s">
        <v>76</v>
      </c>
    </row>
    <row r="763" spans="2:4" x14ac:dyDescent="0.3">
      <c r="B763">
        <v>28</v>
      </c>
      <c r="C763">
        <v>1</v>
      </c>
      <c r="D763" t="s">
        <v>76</v>
      </c>
    </row>
    <row r="764" spans="2:4" x14ac:dyDescent="0.3">
      <c r="B764">
        <v>28</v>
      </c>
      <c r="C764">
        <v>1</v>
      </c>
      <c r="D764" t="s">
        <v>76</v>
      </c>
    </row>
    <row r="765" spans="2:4" x14ac:dyDescent="0.3">
      <c r="B765">
        <v>28</v>
      </c>
      <c r="C765">
        <v>1</v>
      </c>
      <c r="D765" t="s">
        <v>76</v>
      </c>
    </row>
    <row r="766" spans="2:4" x14ac:dyDescent="0.3">
      <c r="B766">
        <v>28</v>
      </c>
      <c r="C766">
        <v>1</v>
      </c>
      <c r="D766" t="s">
        <v>76</v>
      </c>
    </row>
    <row r="767" spans="2:4" x14ac:dyDescent="0.3">
      <c r="B767">
        <v>28</v>
      </c>
      <c r="C767">
        <v>1</v>
      </c>
      <c r="D767" t="s">
        <v>76</v>
      </c>
    </row>
    <row r="768" spans="2:4" x14ac:dyDescent="0.3">
      <c r="B768">
        <v>28</v>
      </c>
      <c r="C768">
        <v>1</v>
      </c>
      <c r="D768" t="s">
        <v>76</v>
      </c>
    </row>
    <row r="769" spans="2:4" x14ac:dyDescent="0.3">
      <c r="B769">
        <v>28</v>
      </c>
      <c r="C769">
        <v>1</v>
      </c>
      <c r="D769" t="s">
        <v>76</v>
      </c>
    </row>
    <row r="770" spans="2:4" x14ac:dyDescent="0.3">
      <c r="B770">
        <v>28</v>
      </c>
      <c r="C770">
        <v>1</v>
      </c>
      <c r="D770" t="s">
        <v>76</v>
      </c>
    </row>
    <row r="771" spans="2:4" x14ac:dyDescent="0.3">
      <c r="B771">
        <v>28</v>
      </c>
      <c r="C771">
        <v>1</v>
      </c>
      <c r="D771" t="s">
        <v>76</v>
      </c>
    </row>
    <row r="772" spans="2:4" x14ac:dyDescent="0.3">
      <c r="B772">
        <v>28</v>
      </c>
      <c r="C772">
        <v>1</v>
      </c>
      <c r="D772" t="s">
        <v>76</v>
      </c>
    </row>
    <row r="773" spans="2:4" x14ac:dyDescent="0.3">
      <c r="B773">
        <v>28</v>
      </c>
      <c r="C773">
        <v>1</v>
      </c>
      <c r="D773" t="s">
        <v>76</v>
      </c>
    </row>
    <row r="774" spans="2:4" x14ac:dyDescent="0.3">
      <c r="B774">
        <v>28</v>
      </c>
      <c r="C774">
        <v>1</v>
      </c>
      <c r="D774" t="s">
        <v>76</v>
      </c>
    </row>
    <row r="775" spans="2:4" x14ac:dyDescent="0.3">
      <c r="B775">
        <v>28</v>
      </c>
      <c r="C775">
        <v>1</v>
      </c>
      <c r="D775" t="s">
        <v>76</v>
      </c>
    </row>
    <row r="776" spans="2:4" x14ac:dyDescent="0.3">
      <c r="B776">
        <v>28</v>
      </c>
      <c r="C776">
        <v>1</v>
      </c>
      <c r="D776" t="s">
        <v>76</v>
      </c>
    </row>
    <row r="777" spans="2:4" x14ac:dyDescent="0.3">
      <c r="B777">
        <v>28</v>
      </c>
      <c r="C777">
        <v>1</v>
      </c>
      <c r="D777" t="s">
        <v>76</v>
      </c>
    </row>
    <row r="778" spans="2:4" x14ac:dyDescent="0.3">
      <c r="B778">
        <v>28</v>
      </c>
      <c r="C778">
        <v>1</v>
      </c>
      <c r="D778" t="s">
        <v>76</v>
      </c>
    </row>
    <row r="779" spans="2:4" x14ac:dyDescent="0.3">
      <c r="B779">
        <v>28</v>
      </c>
      <c r="C779">
        <v>1</v>
      </c>
      <c r="D779" t="s">
        <v>76</v>
      </c>
    </row>
    <row r="780" spans="2:4" x14ac:dyDescent="0.3">
      <c r="B780">
        <v>28</v>
      </c>
      <c r="C780">
        <v>1</v>
      </c>
      <c r="D780" t="s">
        <v>76</v>
      </c>
    </row>
    <row r="781" spans="2:4" x14ac:dyDescent="0.3">
      <c r="B781">
        <v>28</v>
      </c>
      <c r="C781">
        <v>1</v>
      </c>
      <c r="D781" t="s">
        <v>76</v>
      </c>
    </row>
    <row r="782" spans="2:4" x14ac:dyDescent="0.3">
      <c r="B782">
        <v>28</v>
      </c>
      <c r="C782">
        <v>1</v>
      </c>
      <c r="D782" t="s">
        <v>76</v>
      </c>
    </row>
    <row r="783" spans="2:4" x14ac:dyDescent="0.3">
      <c r="B783">
        <v>28</v>
      </c>
      <c r="C783">
        <v>1</v>
      </c>
      <c r="D783" t="s">
        <v>76</v>
      </c>
    </row>
    <row r="784" spans="2:4" x14ac:dyDescent="0.3">
      <c r="B784">
        <v>28</v>
      </c>
      <c r="C784">
        <v>1</v>
      </c>
      <c r="D784" t="s">
        <v>76</v>
      </c>
    </row>
    <row r="785" spans="2:4" x14ac:dyDescent="0.3">
      <c r="B785">
        <v>28</v>
      </c>
      <c r="C785">
        <v>1</v>
      </c>
      <c r="D785" t="s">
        <v>76</v>
      </c>
    </row>
    <row r="786" spans="2:4" x14ac:dyDescent="0.3">
      <c r="B786">
        <v>28</v>
      </c>
      <c r="C786">
        <v>1</v>
      </c>
      <c r="D786" t="s">
        <v>76</v>
      </c>
    </row>
    <row r="787" spans="2:4" x14ac:dyDescent="0.3">
      <c r="B787">
        <v>28</v>
      </c>
      <c r="C787">
        <v>1</v>
      </c>
      <c r="D787" t="s">
        <v>76</v>
      </c>
    </row>
    <row r="788" spans="2:4" x14ac:dyDescent="0.3">
      <c r="B788">
        <v>28</v>
      </c>
      <c r="C788">
        <v>1</v>
      </c>
      <c r="D788" t="s">
        <v>76</v>
      </c>
    </row>
    <row r="789" spans="2:4" x14ac:dyDescent="0.3">
      <c r="B789">
        <v>28</v>
      </c>
      <c r="C789">
        <v>1</v>
      </c>
      <c r="D789" t="s">
        <v>76</v>
      </c>
    </row>
    <row r="790" spans="2:4" x14ac:dyDescent="0.3">
      <c r="B790">
        <v>28</v>
      </c>
      <c r="C790">
        <v>1</v>
      </c>
      <c r="D790" t="s">
        <v>76</v>
      </c>
    </row>
    <row r="791" spans="2:4" x14ac:dyDescent="0.3">
      <c r="B791">
        <v>28</v>
      </c>
      <c r="C791">
        <v>1</v>
      </c>
      <c r="D791" t="s">
        <v>76</v>
      </c>
    </row>
    <row r="792" spans="2:4" x14ac:dyDescent="0.3">
      <c r="B792">
        <v>28</v>
      </c>
      <c r="C792">
        <v>1</v>
      </c>
      <c r="D792" t="s">
        <v>76</v>
      </c>
    </row>
    <row r="793" spans="2:4" x14ac:dyDescent="0.3">
      <c r="B793">
        <v>28</v>
      </c>
      <c r="C793">
        <v>1</v>
      </c>
      <c r="D793" t="s">
        <v>76</v>
      </c>
    </row>
    <row r="794" spans="2:4" x14ac:dyDescent="0.3">
      <c r="B794">
        <v>28</v>
      </c>
      <c r="C794">
        <v>1</v>
      </c>
      <c r="D794" t="s">
        <v>76</v>
      </c>
    </row>
    <row r="795" spans="2:4" x14ac:dyDescent="0.3">
      <c r="B795">
        <v>28</v>
      </c>
      <c r="C795">
        <v>1</v>
      </c>
      <c r="D795" t="s">
        <v>76</v>
      </c>
    </row>
    <row r="796" spans="2:4" x14ac:dyDescent="0.3">
      <c r="B796">
        <v>28</v>
      </c>
      <c r="C796">
        <v>0</v>
      </c>
      <c r="D796" t="s">
        <v>76</v>
      </c>
    </row>
    <row r="797" spans="2:4" x14ac:dyDescent="0.3">
      <c r="B797">
        <v>28</v>
      </c>
      <c r="C797">
        <v>0</v>
      </c>
      <c r="D797" t="s">
        <v>76</v>
      </c>
    </row>
    <row r="798" spans="2:4" x14ac:dyDescent="0.3">
      <c r="B798">
        <v>28</v>
      </c>
      <c r="C798">
        <v>0</v>
      </c>
      <c r="D798" t="s">
        <v>76</v>
      </c>
    </row>
    <row r="799" spans="2:4" x14ac:dyDescent="0.3">
      <c r="B799">
        <v>28</v>
      </c>
      <c r="C799">
        <v>0</v>
      </c>
      <c r="D799" t="s">
        <v>76</v>
      </c>
    </row>
    <row r="800" spans="2:4" x14ac:dyDescent="0.3">
      <c r="B800">
        <v>28</v>
      </c>
      <c r="C800">
        <v>0</v>
      </c>
      <c r="D800" t="s">
        <v>76</v>
      </c>
    </row>
    <row r="801" spans="2:4" x14ac:dyDescent="0.3">
      <c r="B801">
        <v>28</v>
      </c>
      <c r="C801">
        <v>0</v>
      </c>
      <c r="D801" t="s">
        <v>76</v>
      </c>
    </row>
    <row r="802" spans="2:4" x14ac:dyDescent="0.3">
      <c r="B802">
        <v>28</v>
      </c>
      <c r="C802">
        <v>0</v>
      </c>
      <c r="D802" t="s">
        <v>76</v>
      </c>
    </row>
    <row r="803" spans="2:4" x14ac:dyDescent="0.3">
      <c r="B803">
        <v>28</v>
      </c>
      <c r="C803">
        <v>0</v>
      </c>
      <c r="D803" t="s">
        <v>76</v>
      </c>
    </row>
    <row r="804" spans="2:4" x14ac:dyDescent="0.3">
      <c r="B804">
        <v>28</v>
      </c>
      <c r="C804">
        <v>0</v>
      </c>
      <c r="D804" t="s">
        <v>76</v>
      </c>
    </row>
    <row r="805" spans="2:4" x14ac:dyDescent="0.3">
      <c r="B805">
        <v>28</v>
      </c>
      <c r="C805">
        <v>0</v>
      </c>
      <c r="D805" t="s">
        <v>76</v>
      </c>
    </row>
    <row r="806" spans="2:4" x14ac:dyDescent="0.3">
      <c r="B806">
        <v>28</v>
      </c>
      <c r="C806">
        <v>0</v>
      </c>
      <c r="D806" t="s">
        <v>76</v>
      </c>
    </row>
    <row r="807" spans="2:4" x14ac:dyDescent="0.3">
      <c r="B807">
        <v>28</v>
      </c>
      <c r="C807">
        <v>0</v>
      </c>
      <c r="D807" t="s">
        <v>76</v>
      </c>
    </row>
    <row r="808" spans="2:4" x14ac:dyDescent="0.3">
      <c r="B808">
        <v>28</v>
      </c>
      <c r="C808">
        <v>0</v>
      </c>
      <c r="D808" t="s">
        <v>76</v>
      </c>
    </row>
    <row r="809" spans="2:4" x14ac:dyDescent="0.3">
      <c r="B809">
        <v>28</v>
      </c>
      <c r="C809">
        <v>0</v>
      </c>
      <c r="D809" t="s">
        <v>76</v>
      </c>
    </row>
    <row r="810" spans="2:4" x14ac:dyDescent="0.3">
      <c r="B810">
        <v>28</v>
      </c>
      <c r="C810">
        <v>0</v>
      </c>
      <c r="D810" t="s">
        <v>76</v>
      </c>
    </row>
    <row r="811" spans="2:4" x14ac:dyDescent="0.3">
      <c r="B811">
        <v>28</v>
      </c>
      <c r="C811">
        <v>0</v>
      </c>
      <c r="D811" t="s">
        <v>76</v>
      </c>
    </row>
    <row r="812" spans="2:4" x14ac:dyDescent="0.3">
      <c r="B812">
        <v>28</v>
      </c>
      <c r="C812">
        <v>0</v>
      </c>
      <c r="D812" t="s">
        <v>76</v>
      </c>
    </row>
    <row r="813" spans="2:4" x14ac:dyDescent="0.3">
      <c r="B813">
        <v>28</v>
      </c>
      <c r="C813">
        <v>0</v>
      </c>
      <c r="D813" t="s">
        <v>76</v>
      </c>
    </row>
    <row r="814" spans="2:4" x14ac:dyDescent="0.3">
      <c r="B814">
        <v>28</v>
      </c>
      <c r="C814">
        <v>0</v>
      </c>
      <c r="D814" t="s">
        <v>76</v>
      </c>
    </row>
    <row r="815" spans="2:4" x14ac:dyDescent="0.3">
      <c r="B815">
        <v>28</v>
      </c>
      <c r="C815">
        <v>0</v>
      </c>
      <c r="D815" t="s">
        <v>76</v>
      </c>
    </row>
    <row r="816" spans="2:4" x14ac:dyDescent="0.3">
      <c r="B816">
        <v>28</v>
      </c>
      <c r="C816">
        <v>0</v>
      </c>
      <c r="D816" t="s">
        <v>76</v>
      </c>
    </row>
    <row r="817" spans="2:4" x14ac:dyDescent="0.3">
      <c r="B817">
        <v>28</v>
      </c>
      <c r="C817">
        <v>0</v>
      </c>
      <c r="D817" t="s">
        <v>76</v>
      </c>
    </row>
    <row r="818" spans="2:4" x14ac:dyDescent="0.3">
      <c r="B818">
        <v>28</v>
      </c>
      <c r="C818">
        <v>0</v>
      </c>
      <c r="D818" t="s">
        <v>76</v>
      </c>
    </row>
    <row r="819" spans="2:4" x14ac:dyDescent="0.3">
      <c r="B819">
        <v>28</v>
      </c>
      <c r="C819">
        <v>0</v>
      </c>
      <c r="D819" t="s">
        <v>76</v>
      </c>
    </row>
    <row r="820" spans="2:4" x14ac:dyDescent="0.3">
      <c r="B820">
        <v>28</v>
      </c>
      <c r="C820">
        <v>0</v>
      </c>
      <c r="D820" t="s">
        <v>76</v>
      </c>
    </row>
    <row r="821" spans="2:4" x14ac:dyDescent="0.3">
      <c r="B821">
        <v>28</v>
      </c>
      <c r="C821">
        <v>0</v>
      </c>
      <c r="D821" t="s">
        <v>76</v>
      </c>
    </row>
    <row r="822" spans="2:4" x14ac:dyDescent="0.3">
      <c r="B822">
        <v>28</v>
      </c>
      <c r="C822">
        <v>0</v>
      </c>
      <c r="D822" t="s">
        <v>76</v>
      </c>
    </row>
    <row r="823" spans="2:4" x14ac:dyDescent="0.3">
      <c r="B823">
        <v>28</v>
      </c>
      <c r="C823">
        <v>0</v>
      </c>
      <c r="D823" t="s">
        <v>76</v>
      </c>
    </row>
    <row r="824" spans="2:4" x14ac:dyDescent="0.3">
      <c r="B824">
        <v>28</v>
      </c>
      <c r="C824">
        <v>0</v>
      </c>
      <c r="D824" t="s">
        <v>76</v>
      </c>
    </row>
    <row r="825" spans="2:4" x14ac:dyDescent="0.3">
      <c r="B825">
        <v>28</v>
      </c>
      <c r="C825">
        <v>0</v>
      </c>
      <c r="D825" t="s">
        <v>76</v>
      </c>
    </row>
    <row r="826" spans="2:4" x14ac:dyDescent="0.3">
      <c r="B826">
        <v>28</v>
      </c>
      <c r="C826">
        <v>0</v>
      </c>
      <c r="D826" t="s">
        <v>76</v>
      </c>
    </row>
    <row r="827" spans="2:4" x14ac:dyDescent="0.3">
      <c r="B827">
        <v>28</v>
      </c>
      <c r="C827">
        <v>0</v>
      </c>
      <c r="D827" t="s">
        <v>76</v>
      </c>
    </row>
    <row r="828" spans="2:4" x14ac:dyDescent="0.3">
      <c r="B828">
        <v>28</v>
      </c>
      <c r="C828">
        <v>0</v>
      </c>
      <c r="D828" t="s">
        <v>76</v>
      </c>
    </row>
    <row r="829" spans="2:4" x14ac:dyDescent="0.3">
      <c r="B829">
        <v>28</v>
      </c>
      <c r="C829">
        <v>0</v>
      </c>
      <c r="D829" t="s">
        <v>76</v>
      </c>
    </row>
    <row r="830" spans="2:4" x14ac:dyDescent="0.3">
      <c r="B830">
        <v>28</v>
      </c>
      <c r="C830">
        <v>0</v>
      </c>
      <c r="D830" t="s">
        <v>76</v>
      </c>
    </row>
    <row r="831" spans="2:4" x14ac:dyDescent="0.3">
      <c r="B831">
        <v>28</v>
      </c>
      <c r="C831">
        <v>0</v>
      </c>
      <c r="D831" t="s">
        <v>76</v>
      </c>
    </row>
    <row r="832" spans="2:4" x14ac:dyDescent="0.3">
      <c r="B832">
        <v>31</v>
      </c>
      <c r="C832">
        <v>1</v>
      </c>
      <c r="D832" t="s">
        <v>76</v>
      </c>
    </row>
    <row r="833" spans="2:4" x14ac:dyDescent="0.3">
      <c r="B833">
        <v>31</v>
      </c>
      <c r="C833">
        <v>1</v>
      </c>
      <c r="D833" t="s">
        <v>76</v>
      </c>
    </row>
    <row r="834" spans="2:4" x14ac:dyDescent="0.3">
      <c r="B834">
        <v>31</v>
      </c>
      <c r="C834">
        <v>1</v>
      </c>
      <c r="D834" t="s">
        <v>76</v>
      </c>
    </row>
    <row r="835" spans="2:4" x14ac:dyDescent="0.3">
      <c r="B835">
        <v>31</v>
      </c>
      <c r="C835">
        <v>1</v>
      </c>
      <c r="D835" t="s">
        <v>76</v>
      </c>
    </row>
    <row r="836" spans="2:4" x14ac:dyDescent="0.3">
      <c r="B836">
        <v>31</v>
      </c>
      <c r="C836">
        <v>1</v>
      </c>
      <c r="D836" t="s">
        <v>76</v>
      </c>
    </row>
    <row r="837" spans="2:4" x14ac:dyDescent="0.3">
      <c r="B837">
        <v>31</v>
      </c>
      <c r="C837">
        <v>1</v>
      </c>
      <c r="D837" t="s">
        <v>76</v>
      </c>
    </row>
    <row r="838" spans="2:4" x14ac:dyDescent="0.3">
      <c r="B838">
        <v>31</v>
      </c>
      <c r="C838">
        <v>1</v>
      </c>
      <c r="D838" t="s">
        <v>76</v>
      </c>
    </row>
    <row r="839" spans="2:4" x14ac:dyDescent="0.3">
      <c r="B839">
        <v>31</v>
      </c>
      <c r="C839">
        <v>1</v>
      </c>
      <c r="D839" t="s">
        <v>76</v>
      </c>
    </row>
    <row r="840" spans="2:4" x14ac:dyDescent="0.3">
      <c r="B840">
        <v>31</v>
      </c>
      <c r="C840">
        <v>1</v>
      </c>
      <c r="D840" t="s">
        <v>76</v>
      </c>
    </row>
    <row r="841" spans="2:4" x14ac:dyDescent="0.3">
      <c r="B841">
        <v>31</v>
      </c>
      <c r="C841">
        <v>1</v>
      </c>
      <c r="D841" t="s">
        <v>76</v>
      </c>
    </row>
    <row r="842" spans="2:4" x14ac:dyDescent="0.3">
      <c r="B842">
        <v>31</v>
      </c>
      <c r="C842">
        <v>1</v>
      </c>
      <c r="D842" t="s">
        <v>76</v>
      </c>
    </row>
    <row r="843" spans="2:4" x14ac:dyDescent="0.3">
      <c r="B843">
        <v>31</v>
      </c>
      <c r="C843">
        <v>1</v>
      </c>
      <c r="D843" t="s">
        <v>76</v>
      </c>
    </row>
    <row r="844" spans="2:4" x14ac:dyDescent="0.3">
      <c r="B844">
        <v>31</v>
      </c>
      <c r="C844">
        <v>1</v>
      </c>
      <c r="D844" t="s">
        <v>76</v>
      </c>
    </row>
    <row r="845" spans="2:4" x14ac:dyDescent="0.3">
      <c r="B845">
        <v>31</v>
      </c>
      <c r="C845">
        <v>1</v>
      </c>
      <c r="D845" t="s">
        <v>76</v>
      </c>
    </row>
    <row r="846" spans="2:4" x14ac:dyDescent="0.3">
      <c r="B846">
        <v>31</v>
      </c>
      <c r="C846">
        <v>1</v>
      </c>
      <c r="D846" t="s">
        <v>76</v>
      </c>
    </row>
    <row r="847" spans="2:4" x14ac:dyDescent="0.3">
      <c r="B847">
        <v>31</v>
      </c>
      <c r="C847">
        <v>1</v>
      </c>
      <c r="D847" t="s">
        <v>76</v>
      </c>
    </row>
    <row r="848" spans="2:4" x14ac:dyDescent="0.3">
      <c r="B848">
        <v>31</v>
      </c>
      <c r="C848">
        <v>1</v>
      </c>
      <c r="D848" t="s">
        <v>76</v>
      </c>
    </row>
    <row r="849" spans="2:4" x14ac:dyDescent="0.3">
      <c r="B849">
        <v>31</v>
      </c>
      <c r="C849">
        <v>1</v>
      </c>
      <c r="D849" t="s">
        <v>76</v>
      </c>
    </row>
    <row r="850" spans="2:4" x14ac:dyDescent="0.3">
      <c r="B850">
        <v>31</v>
      </c>
      <c r="C850">
        <v>1</v>
      </c>
      <c r="D850" t="s">
        <v>76</v>
      </c>
    </row>
    <row r="851" spans="2:4" x14ac:dyDescent="0.3">
      <c r="B851">
        <v>31</v>
      </c>
      <c r="C851">
        <v>1</v>
      </c>
      <c r="D851" t="s">
        <v>76</v>
      </c>
    </row>
    <row r="852" spans="2:4" x14ac:dyDescent="0.3">
      <c r="B852">
        <v>31</v>
      </c>
      <c r="C852">
        <v>1</v>
      </c>
      <c r="D852" t="s">
        <v>76</v>
      </c>
    </row>
    <row r="853" spans="2:4" x14ac:dyDescent="0.3">
      <c r="B853">
        <v>31</v>
      </c>
      <c r="C853">
        <v>1</v>
      </c>
      <c r="D853" t="s">
        <v>76</v>
      </c>
    </row>
    <row r="854" spans="2:4" x14ac:dyDescent="0.3">
      <c r="B854">
        <v>31</v>
      </c>
      <c r="C854">
        <v>1</v>
      </c>
      <c r="D854" t="s">
        <v>76</v>
      </c>
    </row>
    <row r="855" spans="2:4" x14ac:dyDescent="0.3">
      <c r="B855">
        <v>31</v>
      </c>
      <c r="C855">
        <v>1</v>
      </c>
      <c r="D855" t="s">
        <v>76</v>
      </c>
    </row>
    <row r="856" spans="2:4" x14ac:dyDescent="0.3">
      <c r="B856">
        <v>31</v>
      </c>
      <c r="C856">
        <v>1</v>
      </c>
      <c r="D856" t="s">
        <v>76</v>
      </c>
    </row>
    <row r="857" spans="2:4" x14ac:dyDescent="0.3">
      <c r="B857">
        <v>31</v>
      </c>
      <c r="C857">
        <v>1</v>
      </c>
      <c r="D857" t="s">
        <v>76</v>
      </c>
    </row>
    <row r="858" spans="2:4" x14ac:dyDescent="0.3">
      <c r="B858">
        <v>31</v>
      </c>
      <c r="C858">
        <v>0</v>
      </c>
      <c r="D858" t="s">
        <v>76</v>
      </c>
    </row>
    <row r="859" spans="2:4" x14ac:dyDescent="0.3">
      <c r="B859">
        <v>31</v>
      </c>
      <c r="C859">
        <v>0</v>
      </c>
      <c r="D859" t="s">
        <v>76</v>
      </c>
    </row>
    <row r="860" spans="2:4" x14ac:dyDescent="0.3">
      <c r="B860">
        <v>31</v>
      </c>
      <c r="C860">
        <v>0</v>
      </c>
      <c r="D860" t="s">
        <v>76</v>
      </c>
    </row>
    <row r="861" spans="2:4" x14ac:dyDescent="0.3">
      <c r="B861">
        <v>31</v>
      </c>
      <c r="C861">
        <v>0</v>
      </c>
      <c r="D861" t="s">
        <v>76</v>
      </c>
    </row>
    <row r="862" spans="2:4" x14ac:dyDescent="0.3">
      <c r="B862">
        <v>31</v>
      </c>
      <c r="C862">
        <v>0</v>
      </c>
      <c r="D862" t="s">
        <v>76</v>
      </c>
    </row>
    <row r="863" spans="2:4" x14ac:dyDescent="0.3">
      <c r="B863">
        <v>31</v>
      </c>
      <c r="C863">
        <v>0</v>
      </c>
      <c r="D863" t="s">
        <v>76</v>
      </c>
    </row>
    <row r="864" spans="2:4" x14ac:dyDescent="0.3">
      <c r="B864">
        <v>31</v>
      </c>
      <c r="C864">
        <v>0</v>
      </c>
      <c r="D864" t="s">
        <v>76</v>
      </c>
    </row>
    <row r="865" spans="2:4" x14ac:dyDescent="0.3">
      <c r="B865">
        <v>31</v>
      </c>
      <c r="C865">
        <v>0</v>
      </c>
      <c r="D865" t="s">
        <v>76</v>
      </c>
    </row>
    <row r="866" spans="2:4" x14ac:dyDescent="0.3">
      <c r="B866">
        <v>31</v>
      </c>
      <c r="C866">
        <v>0</v>
      </c>
      <c r="D866" t="s">
        <v>76</v>
      </c>
    </row>
    <row r="867" spans="2:4" x14ac:dyDescent="0.3">
      <c r="B867">
        <v>31</v>
      </c>
      <c r="C867">
        <v>0</v>
      </c>
      <c r="D867" t="s">
        <v>76</v>
      </c>
    </row>
    <row r="868" spans="2:4" x14ac:dyDescent="0.3">
      <c r="B868">
        <v>31</v>
      </c>
      <c r="C868">
        <v>0</v>
      </c>
      <c r="D868" t="s">
        <v>76</v>
      </c>
    </row>
    <row r="869" spans="2:4" x14ac:dyDescent="0.3">
      <c r="B869">
        <v>38</v>
      </c>
      <c r="C869">
        <v>1</v>
      </c>
      <c r="D869" t="s">
        <v>76</v>
      </c>
    </row>
    <row r="870" spans="2:4" x14ac:dyDescent="0.3">
      <c r="B870">
        <v>38</v>
      </c>
      <c r="C870">
        <v>1</v>
      </c>
      <c r="D870" t="s">
        <v>76</v>
      </c>
    </row>
    <row r="871" spans="2:4" x14ac:dyDescent="0.3">
      <c r="B871">
        <v>38</v>
      </c>
      <c r="C871">
        <v>1</v>
      </c>
      <c r="D871" t="s">
        <v>76</v>
      </c>
    </row>
    <row r="872" spans="2:4" x14ac:dyDescent="0.3">
      <c r="B872">
        <v>38</v>
      </c>
      <c r="C872">
        <v>1</v>
      </c>
      <c r="D872" t="s">
        <v>76</v>
      </c>
    </row>
    <row r="873" spans="2:4" x14ac:dyDescent="0.3">
      <c r="B873">
        <v>38</v>
      </c>
      <c r="C873">
        <v>1</v>
      </c>
      <c r="D873" t="s">
        <v>76</v>
      </c>
    </row>
    <row r="874" spans="2:4" x14ac:dyDescent="0.3">
      <c r="B874">
        <v>38</v>
      </c>
      <c r="C874">
        <v>1</v>
      </c>
      <c r="D874" t="s">
        <v>76</v>
      </c>
    </row>
    <row r="875" spans="2:4" x14ac:dyDescent="0.3">
      <c r="B875">
        <v>38</v>
      </c>
      <c r="C875">
        <v>1</v>
      </c>
      <c r="D875" t="s">
        <v>76</v>
      </c>
    </row>
    <row r="876" spans="2:4" x14ac:dyDescent="0.3">
      <c r="B876">
        <v>38</v>
      </c>
      <c r="C876">
        <v>1</v>
      </c>
      <c r="D876" t="s">
        <v>76</v>
      </c>
    </row>
    <row r="877" spans="2:4" x14ac:dyDescent="0.3">
      <c r="B877">
        <v>38</v>
      </c>
      <c r="C877">
        <v>1</v>
      </c>
      <c r="D877" t="s">
        <v>76</v>
      </c>
    </row>
    <row r="878" spans="2:4" x14ac:dyDescent="0.3">
      <c r="B878">
        <v>38</v>
      </c>
      <c r="C878">
        <v>1</v>
      </c>
      <c r="D878" t="s">
        <v>76</v>
      </c>
    </row>
    <row r="879" spans="2:4" x14ac:dyDescent="0.3">
      <c r="B879">
        <v>38</v>
      </c>
      <c r="C879">
        <v>1</v>
      </c>
      <c r="D879" t="s">
        <v>76</v>
      </c>
    </row>
    <row r="880" spans="2:4" x14ac:dyDescent="0.3">
      <c r="B880">
        <v>38</v>
      </c>
      <c r="C880">
        <v>1</v>
      </c>
      <c r="D880" t="s">
        <v>76</v>
      </c>
    </row>
    <row r="881" spans="2:4" x14ac:dyDescent="0.3">
      <c r="B881">
        <v>42</v>
      </c>
      <c r="C881">
        <v>1</v>
      </c>
      <c r="D881" t="s">
        <v>76</v>
      </c>
    </row>
    <row r="882" spans="2:4" x14ac:dyDescent="0.3">
      <c r="B882">
        <v>42</v>
      </c>
      <c r="C882">
        <v>1</v>
      </c>
      <c r="D882" t="s">
        <v>76</v>
      </c>
    </row>
    <row r="883" spans="2:4" x14ac:dyDescent="0.3">
      <c r="B883">
        <v>42</v>
      </c>
      <c r="C883">
        <v>1</v>
      </c>
      <c r="D883" t="s">
        <v>76</v>
      </c>
    </row>
    <row r="884" spans="2:4" x14ac:dyDescent="0.3">
      <c r="B884">
        <v>42</v>
      </c>
      <c r="C884">
        <v>1</v>
      </c>
      <c r="D884" t="s">
        <v>76</v>
      </c>
    </row>
    <row r="885" spans="2:4" x14ac:dyDescent="0.3">
      <c r="B885">
        <v>42</v>
      </c>
      <c r="C885">
        <v>1</v>
      </c>
      <c r="D885" t="s">
        <v>76</v>
      </c>
    </row>
    <row r="886" spans="2:4" x14ac:dyDescent="0.3">
      <c r="B886">
        <v>42</v>
      </c>
      <c r="C886">
        <v>1</v>
      </c>
      <c r="D886" t="s">
        <v>76</v>
      </c>
    </row>
    <row r="887" spans="2:4" x14ac:dyDescent="0.3">
      <c r="B887">
        <v>42</v>
      </c>
      <c r="C887">
        <v>1</v>
      </c>
      <c r="D887" t="s">
        <v>76</v>
      </c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876F11-DAA5-459F-AC1A-16B867877BFC}">
  <dimension ref="A1:J5"/>
  <sheetViews>
    <sheetView workbookViewId="0">
      <selection activeCell="B10" sqref="B10"/>
    </sheetView>
  </sheetViews>
  <sheetFormatPr defaultRowHeight="14.4" x14ac:dyDescent="0.3"/>
  <cols>
    <col min="1" max="1" width="21.6640625" customWidth="1"/>
    <col min="2" max="2" width="16.44140625" customWidth="1"/>
    <col min="3" max="3" width="20.109375" customWidth="1"/>
    <col min="4" max="4" width="17.5546875" customWidth="1"/>
    <col min="5" max="5" width="15.88671875" customWidth="1"/>
    <col min="6" max="6" width="16.6640625" customWidth="1"/>
    <col min="7" max="7" width="17" customWidth="1"/>
    <col min="8" max="8" width="25" customWidth="1"/>
    <col min="9" max="9" width="23.109375" customWidth="1"/>
    <col min="10" max="10" width="22.33203125" customWidth="1"/>
  </cols>
  <sheetData>
    <row r="1" spans="1:10" x14ac:dyDescent="0.3">
      <c r="A1" t="s">
        <v>77</v>
      </c>
    </row>
    <row r="2" spans="1:10" x14ac:dyDescent="0.3">
      <c r="A2" t="s">
        <v>59</v>
      </c>
      <c r="B2" t="s">
        <v>0</v>
      </c>
      <c r="C2" t="s">
        <v>0</v>
      </c>
      <c r="D2" t="s">
        <v>0</v>
      </c>
      <c r="E2" t="s">
        <v>11</v>
      </c>
      <c r="F2" t="s">
        <v>11</v>
      </c>
      <c r="G2" t="s">
        <v>11</v>
      </c>
      <c r="H2" t="s">
        <v>78</v>
      </c>
      <c r="I2" t="s">
        <v>78</v>
      </c>
      <c r="J2" t="s">
        <v>78</v>
      </c>
    </row>
    <row r="3" spans="1:10" x14ac:dyDescent="0.3">
      <c r="A3">
        <v>0</v>
      </c>
      <c r="B3">
        <v>2.1305909999999999</v>
      </c>
      <c r="C3">
        <v>2.3169650000000002</v>
      </c>
      <c r="D3">
        <v>2.0205920000000002</v>
      </c>
      <c r="E3">
        <v>2.2349999999999999</v>
      </c>
      <c r="F3">
        <v>2.1086480000000001</v>
      </c>
      <c r="G3">
        <v>2.0479630000000002</v>
      </c>
      <c r="H3">
        <v>2.2078720000000001</v>
      </c>
      <c r="I3">
        <v>2.1085759999999998</v>
      </c>
      <c r="J3">
        <v>2.3180830000000001</v>
      </c>
    </row>
    <row r="4" spans="1:10" x14ac:dyDescent="0.3">
      <c r="A4">
        <v>15</v>
      </c>
      <c r="B4">
        <v>2.6733189999999998</v>
      </c>
      <c r="C4">
        <v>2.868967</v>
      </c>
      <c r="D4">
        <v>2.8847320000000001</v>
      </c>
      <c r="E4">
        <v>2.1086420000000001</v>
      </c>
      <c r="F4">
        <v>2.3288069999999998</v>
      </c>
      <c r="G4">
        <v>2.0548030000000002</v>
      </c>
      <c r="H4">
        <v>2.7204290000000002</v>
      </c>
      <c r="I4">
        <v>2.8366470000000001</v>
      </c>
      <c r="J4">
        <v>2.7281490000000002</v>
      </c>
    </row>
    <row r="5" spans="1:10" x14ac:dyDescent="0.3">
      <c r="A5">
        <v>30</v>
      </c>
      <c r="B5">
        <v>3.3349549999999999</v>
      </c>
      <c r="C5">
        <v>3.28573</v>
      </c>
      <c r="D5">
        <v>3.544556</v>
      </c>
      <c r="E5">
        <v>2.231941</v>
      </c>
      <c r="F5">
        <v>2.2613150000000002</v>
      </c>
      <c r="G5">
        <v>2.4462839999999999</v>
      </c>
      <c r="H5">
        <v>3.441033</v>
      </c>
      <c r="I5">
        <v>3.7327810000000001</v>
      </c>
      <c r="J5">
        <v>3.0329760000000001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70F611-20E6-4E86-8BF0-2101CA90FDB5}">
  <dimension ref="A1:F30"/>
  <sheetViews>
    <sheetView workbookViewId="0">
      <selection activeCell="K11" sqref="K11"/>
    </sheetView>
  </sheetViews>
  <sheetFormatPr defaultRowHeight="14.4" x14ac:dyDescent="0.3"/>
  <sheetData>
    <row r="1" spans="1:6" x14ac:dyDescent="0.3">
      <c r="A1" t="s">
        <v>7</v>
      </c>
      <c r="E1" t="s">
        <v>8</v>
      </c>
    </row>
    <row r="2" spans="1:6" x14ac:dyDescent="0.3">
      <c r="A2" t="s">
        <v>5</v>
      </c>
      <c r="B2" t="s">
        <v>6</v>
      </c>
      <c r="E2" t="s">
        <v>5</v>
      </c>
      <c r="F2" t="s">
        <v>6</v>
      </c>
    </row>
    <row r="3" spans="1:6" x14ac:dyDescent="0.3">
      <c r="A3" s="1">
        <v>0.120805</v>
      </c>
      <c r="B3" s="1">
        <v>7.0801000000000003E-2</v>
      </c>
      <c r="E3" s="1">
        <v>0.297433</v>
      </c>
      <c r="F3" s="1">
        <v>0.34139999999999998</v>
      </c>
    </row>
    <row r="4" spans="1:6" x14ac:dyDescent="0.3">
      <c r="A4" s="1">
        <v>0.106948</v>
      </c>
      <c r="B4" s="1">
        <v>9.5561999999999994E-2</v>
      </c>
      <c r="E4" s="1">
        <v>0.86006700000000003</v>
      </c>
      <c r="F4" s="1">
        <v>0.144567</v>
      </c>
    </row>
    <row r="5" spans="1:6" x14ac:dyDescent="0.3">
      <c r="A5" s="1">
        <v>0.15670500000000001</v>
      </c>
      <c r="B5" s="1">
        <v>0.17413100000000001</v>
      </c>
      <c r="E5" s="1">
        <v>0.91373300000000002</v>
      </c>
      <c r="F5" s="1">
        <v>1.1652670000000001</v>
      </c>
    </row>
    <row r="6" spans="1:6" x14ac:dyDescent="0.3">
      <c r="A6" s="1">
        <v>0.115457</v>
      </c>
      <c r="B6" s="1">
        <v>0.12604000000000001</v>
      </c>
      <c r="E6" s="1">
        <v>0.16039999999999999</v>
      </c>
      <c r="F6" s="1">
        <v>2.0767000000000001E-2</v>
      </c>
    </row>
    <row r="7" spans="1:6" x14ac:dyDescent="0.3">
      <c r="A7" s="1">
        <v>0.27445599999999998</v>
      </c>
      <c r="B7" s="1">
        <v>0.15138599999999999</v>
      </c>
      <c r="E7" s="1">
        <v>0.67369999999999997</v>
      </c>
      <c r="F7" s="1">
        <v>0.72663299999999997</v>
      </c>
    </row>
    <row r="8" spans="1:6" x14ac:dyDescent="0.3">
      <c r="A8" s="1">
        <v>0.10953300000000001</v>
      </c>
      <c r="B8" s="1">
        <v>0.10030799999999999</v>
      </c>
      <c r="E8" s="1">
        <v>0.56466700000000003</v>
      </c>
      <c r="F8" s="1">
        <v>0.17960000000000001</v>
      </c>
    </row>
    <row r="9" spans="1:6" x14ac:dyDescent="0.3">
      <c r="A9" s="1">
        <v>0.30805700000000003</v>
      </c>
      <c r="B9" s="1">
        <v>0.10154199999999999</v>
      </c>
      <c r="E9" s="1">
        <v>0.334233</v>
      </c>
      <c r="F9" s="1">
        <v>0.78063300000000002</v>
      </c>
    </row>
    <row r="10" spans="1:6" x14ac:dyDescent="0.3">
      <c r="A10" s="1">
        <v>0.28427799999999998</v>
      </c>
      <c r="B10" s="1">
        <v>4.1926999999999999E-2</v>
      </c>
      <c r="E10" s="1">
        <v>1.8191999999999999</v>
      </c>
      <c r="F10" s="1">
        <v>0.28236699999999998</v>
      </c>
    </row>
    <row r="11" spans="1:6" x14ac:dyDescent="0.3">
      <c r="A11" s="1">
        <v>0.21258299999999999</v>
      </c>
      <c r="B11" s="1">
        <v>0.121577</v>
      </c>
      <c r="E11" s="1">
        <v>0.24873300000000001</v>
      </c>
      <c r="F11" s="1">
        <v>0.17916699999999999</v>
      </c>
    </row>
    <row r="12" spans="1:6" x14ac:dyDescent="0.3">
      <c r="A12" s="1">
        <v>0.36845899999999998</v>
      </c>
      <c r="B12" s="1">
        <v>2.9572000000000001E-2</v>
      </c>
      <c r="E12" s="1">
        <v>0.37603300000000001</v>
      </c>
      <c r="F12" s="1">
        <v>0.23719999999999999</v>
      </c>
    </row>
    <row r="13" spans="1:6" x14ac:dyDescent="0.3">
      <c r="A13" s="1">
        <v>0.349993</v>
      </c>
      <c r="B13" s="1">
        <v>5.6125000000000001E-2</v>
      </c>
      <c r="E13" s="1">
        <v>0.77843300000000004</v>
      </c>
      <c r="F13" s="1">
        <v>0.1275</v>
      </c>
    </row>
    <row r="14" spans="1:6" x14ac:dyDescent="0.3">
      <c r="A14" s="1">
        <v>0.19611200000000001</v>
      </c>
      <c r="B14" s="1">
        <v>0.161662</v>
      </c>
      <c r="E14" s="1">
        <v>0.48146699999999998</v>
      </c>
      <c r="F14" s="1">
        <v>0.45463300000000001</v>
      </c>
    </row>
    <row r="15" spans="1:6" x14ac:dyDescent="0.3">
      <c r="A15" s="1">
        <v>0.39733400000000002</v>
      </c>
      <c r="B15" s="1">
        <v>0.122492</v>
      </c>
      <c r="E15" s="1">
        <v>2.3732329999999999</v>
      </c>
      <c r="F15" s="1">
        <v>0.441133</v>
      </c>
    </row>
    <row r="16" spans="1:6" x14ac:dyDescent="0.3">
      <c r="A16" s="1">
        <v>0.294321</v>
      </c>
      <c r="B16" s="1">
        <v>0.22523699999999999</v>
      </c>
      <c r="E16" s="1">
        <v>0.71126699999999998</v>
      </c>
      <c r="F16" s="1">
        <v>0.48170000000000002</v>
      </c>
    </row>
    <row r="17" spans="1:6" x14ac:dyDescent="0.3">
      <c r="A17" s="1">
        <v>0.58025000000000004</v>
      </c>
      <c r="B17" s="1">
        <v>0.21751699999999999</v>
      </c>
      <c r="E17" s="1">
        <v>0.37906699999999999</v>
      </c>
      <c r="F17" s="1">
        <v>0.173933</v>
      </c>
    </row>
    <row r="18" spans="1:6" x14ac:dyDescent="0.3">
      <c r="A18" s="1">
        <v>0.244979</v>
      </c>
      <c r="B18" s="1">
        <v>6.6361000000000003E-2</v>
      </c>
      <c r="E18" s="1">
        <v>0.13933300000000001</v>
      </c>
      <c r="F18" s="1">
        <v>0.26436700000000002</v>
      </c>
    </row>
    <row r="19" spans="1:6" x14ac:dyDescent="0.3">
      <c r="A19" s="1">
        <v>0.11878</v>
      </c>
      <c r="B19" s="1">
        <v>8.9514999999999997E-2</v>
      </c>
      <c r="E19" s="1">
        <v>0.40126699999999998</v>
      </c>
      <c r="F19" s="1">
        <v>0.75113300000000005</v>
      </c>
    </row>
    <row r="20" spans="1:6" x14ac:dyDescent="0.3">
      <c r="A20" s="1"/>
      <c r="B20" s="1">
        <v>4.3942000000000002E-2</v>
      </c>
      <c r="E20" s="1">
        <v>1.2954669999999999</v>
      </c>
      <c r="F20" s="1">
        <v>0.37376700000000002</v>
      </c>
    </row>
    <row r="21" spans="1:6" x14ac:dyDescent="0.3">
      <c r="A21" s="1"/>
      <c r="B21" s="1">
        <v>0.14541499999999999</v>
      </c>
      <c r="F21" s="1">
        <v>0.40429999999999999</v>
      </c>
    </row>
    <row r="22" spans="1:6" x14ac:dyDescent="0.3">
      <c r="A22" s="1"/>
      <c r="B22" s="1">
        <v>0.29013100000000003</v>
      </c>
      <c r="E22" s="1"/>
      <c r="F22" s="1">
        <v>0.36376700000000001</v>
      </c>
    </row>
    <row r="23" spans="1:6" x14ac:dyDescent="0.3">
      <c r="A23" s="1"/>
      <c r="B23" s="1">
        <v>0.19922000000000001</v>
      </c>
      <c r="E23" s="1"/>
      <c r="F23" s="1">
        <v>0.501467</v>
      </c>
    </row>
    <row r="24" spans="1:6" x14ac:dyDescent="0.3">
      <c r="A24" s="1"/>
      <c r="B24" s="1">
        <v>0.28650599999999998</v>
      </c>
      <c r="F24" s="1">
        <v>1.0268330000000001</v>
      </c>
    </row>
    <row r="25" spans="1:6" x14ac:dyDescent="0.3">
      <c r="A25" s="1"/>
      <c r="B25" s="1">
        <v>3.0831999999999998E-2</v>
      </c>
      <c r="F25" s="1">
        <v>0.226433</v>
      </c>
    </row>
    <row r="26" spans="1:6" x14ac:dyDescent="0.3">
      <c r="A26" s="1"/>
      <c r="B26" s="1">
        <v>9.6645999999999996E-2</v>
      </c>
      <c r="E26" s="1"/>
      <c r="F26" s="1">
        <v>0.44066699999999998</v>
      </c>
    </row>
    <row r="27" spans="1:6" x14ac:dyDescent="0.3">
      <c r="A27" s="1"/>
      <c r="B27" s="1">
        <v>6.9776000000000005E-2</v>
      </c>
      <c r="E27" s="1"/>
      <c r="F27" s="1">
        <v>5.8400000000000001E-2</v>
      </c>
    </row>
    <row r="28" spans="1:6" x14ac:dyDescent="0.3">
      <c r="A28" s="1"/>
      <c r="B28" s="1">
        <v>0.25711499999999998</v>
      </c>
      <c r="E28" s="1"/>
      <c r="F28" s="1">
        <v>0.4788</v>
      </c>
    </row>
    <row r="29" spans="1:6" x14ac:dyDescent="0.3">
      <c r="A29" s="1"/>
      <c r="B29" s="1">
        <v>0.37246000000000001</v>
      </c>
      <c r="F29" s="1">
        <v>0.9788</v>
      </c>
    </row>
    <row r="30" spans="1:6" x14ac:dyDescent="0.3">
      <c r="E30" s="1"/>
      <c r="F30" s="1">
        <v>5.4433000000000002E-2</v>
      </c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15C2C3-6360-410A-9ED2-90D5D373FA88}">
  <dimension ref="A1:F5"/>
  <sheetViews>
    <sheetView workbookViewId="0">
      <selection activeCell="H22" sqref="H22"/>
    </sheetView>
  </sheetViews>
  <sheetFormatPr defaultRowHeight="14.4" x14ac:dyDescent="0.3"/>
  <cols>
    <col min="1" max="1" width="12.88671875" customWidth="1"/>
    <col min="2" max="2" width="14.44140625" customWidth="1"/>
    <col min="3" max="3" width="16.109375" customWidth="1"/>
    <col min="4" max="4" width="16.6640625" customWidth="1"/>
    <col min="5" max="5" width="21" customWidth="1"/>
    <col min="6" max="6" width="23.109375" customWidth="1"/>
  </cols>
  <sheetData>
    <row r="1" spans="1:6" x14ac:dyDescent="0.3">
      <c r="A1" t="s">
        <v>79</v>
      </c>
    </row>
    <row r="2" spans="1:6" x14ac:dyDescent="0.3">
      <c r="B2" t="s">
        <v>80</v>
      </c>
      <c r="C2" t="s">
        <v>81</v>
      </c>
      <c r="D2" t="s">
        <v>82</v>
      </c>
      <c r="E2" t="s">
        <v>83</v>
      </c>
      <c r="F2" t="s">
        <v>84</v>
      </c>
    </row>
    <row r="3" spans="1:6" x14ac:dyDescent="0.3">
      <c r="A3" t="s">
        <v>85</v>
      </c>
      <c r="B3">
        <v>89.734160000000003</v>
      </c>
      <c r="C3">
        <v>111.5491</v>
      </c>
      <c r="D3">
        <v>69.202470000000005</v>
      </c>
      <c r="E3">
        <v>86.739949999999993</v>
      </c>
      <c r="F3">
        <v>102.1387</v>
      </c>
    </row>
    <row r="4" spans="1:6" x14ac:dyDescent="0.3">
      <c r="A4" t="s">
        <v>85</v>
      </c>
      <c r="B4">
        <v>101.28319999999999</v>
      </c>
      <c r="C4">
        <v>98.716769999999997</v>
      </c>
      <c r="D4">
        <v>73.479910000000004</v>
      </c>
      <c r="E4">
        <v>87.167699999999996</v>
      </c>
      <c r="F4">
        <v>98.716769999999997</v>
      </c>
    </row>
    <row r="5" spans="1:6" x14ac:dyDescent="0.3">
      <c r="A5" t="s">
        <v>85</v>
      </c>
      <c r="B5">
        <v>108.98260000000001</v>
      </c>
      <c r="C5">
        <v>115.8265</v>
      </c>
      <c r="D5">
        <v>71.341189999999997</v>
      </c>
      <c r="E5">
        <v>91.445130000000006</v>
      </c>
      <c r="F5">
        <v>91.872870000000006</v>
      </c>
    </row>
  </sheetData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D3996A-6F53-4518-A080-49B7C5C3B1CF}">
  <dimension ref="A1:C5"/>
  <sheetViews>
    <sheetView workbookViewId="0">
      <selection activeCell="F11" sqref="F11"/>
    </sheetView>
  </sheetViews>
  <sheetFormatPr defaultRowHeight="14.4" x14ac:dyDescent="0.3"/>
  <cols>
    <col min="1" max="1" width="12.44140625" customWidth="1"/>
    <col min="2" max="2" width="12.88671875" customWidth="1"/>
    <col min="3" max="3" width="21.77734375" customWidth="1"/>
  </cols>
  <sheetData>
    <row r="1" spans="1:3" x14ac:dyDescent="0.3">
      <c r="A1" t="s">
        <v>86</v>
      </c>
    </row>
    <row r="2" spans="1:3" x14ac:dyDescent="0.3">
      <c r="B2" t="s">
        <v>1</v>
      </c>
      <c r="C2" t="s">
        <v>2</v>
      </c>
    </row>
    <row r="3" spans="1:3" x14ac:dyDescent="0.3">
      <c r="A3" t="s">
        <v>85</v>
      </c>
      <c r="B3">
        <v>0.53838088799999995</v>
      </c>
      <c r="C3">
        <v>0.263662809</v>
      </c>
    </row>
    <row r="4" spans="1:3" x14ac:dyDescent="0.3">
      <c r="A4" t="s">
        <v>85</v>
      </c>
      <c r="B4">
        <v>0.72078936800000004</v>
      </c>
      <c r="C4">
        <v>0.32411294200000001</v>
      </c>
    </row>
    <row r="5" spans="1:3" x14ac:dyDescent="0.3">
      <c r="A5" t="s">
        <v>85</v>
      </c>
      <c r="B5">
        <v>0.69081079700000003</v>
      </c>
      <c r="C5">
        <v>0.36688905100000002</v>
      </c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645421-CA3C-429F-AC5B-79920BCB6BB1}">
  <dimension ref="A1:C18"/>
  <sheetViews>
    <sheetView workbookViewId="0">
      <selection activeCell="H7" sqref="H7"/>
    </sheetView>
  </sheetViews>
  <sheetFormatPr defaultRowHeight="14.4" x14ac:dyDescent="0.3"/>
  <cols>
    <col min="2" max="2" width="13.109375" customWidth="1"/>
    <col min="3" max="3" width="13.6640625" customWidth="1"/>
  </cols>
  <sheetData>
    <row r="1" spans="1:3" x14ac:dyDescent="0.3">
      <c r="A1" t="s">
        <v>87</v>
      </c>
    </row>
    <row r="2" spans="1:3" x14ac:dyDescent="0.3">
      <c r="B2" t="s">
        <v>88</v>
      </c>
      <c r="C2" t="s">
        <v>89</v>
      </c>
    </row>
    <row r="3" spans="1:3" x14ac:dyDescent="0.3">
      <c r="B3">
        <v>0.38</v>
      </c>
      <c r="C3">
        <v>0.24</v>
      </c>
    </row>
    <row r="4" spans="1:3" x14ac:dyDescent="0.3">
      <c r="B4">
        <v>0.45</v>
      </c>
      <c r="C4">
        <v>0.28000000000000003</v>
      </c>
    </row>
    <row r="5" spans="1:3" x14ac:dyDescent="0.3">
      <c r="B5">
        <v>0.52</v>
      </c>
      <c r="C5">
        <v>0.33</v>
      </c>
    </row>
    <row r="6" spans="1:3" x14ac:dyDescent="0.3">
      <c r="B6">
        <v>0.42</v>
      </c>
      <c r="C6">
        <v>0.21</v>
      </c>
    </row>
    <row r="7" spans="1:3" x14ac:dyDescent="0.3">
      <c r="B7">
        <v>0.55000000000000004</v>
      </c>
      <c r="C7">
        <v>0.17</v>
      </c>
    </row>
    <row r="8" spans="1:3" x14ac:dyDescent="0.3">
      <c r="B8">
        <v>0.36</v>
      </c>
      <c r="C8">
        <v>0.28999999999999998</v>
      </c>
    </row>
    <row r="9" spans="1:3" x14ac:dyDescent="0.3">
      <c r="B9">
        <v>0.28999999999999998</v>
      </c>
      <c r="C9">
        <v>0.22</v>
      </c>
    </row>
    <row r="10" spans="1:3" x14ac:dyDescent="0.3">
      <c r="B10">
        <v>0.54</v>
      </c>
      <c r="C10">
        <v>0.25</v>
      </c>
    </row>
    <row r="11" spans="1:3" x14ac:dyDescent="0.3">
      <c r="B11">
        <v>0.61</v>
      </c>
      <c r="C11">
        <v>0.32</v>
      </c>
    </row>
    <row r="12" spans="1:3" x14ac:dyDescent="0.3">
      <c r="B12">
        <v>0.65</v>
      </c>
      <c r="C12">
        <v>0.23</v>
      </c>
    </row>
    <row r="13" spans="1:3" x14ac:dyDescent="0.3">
      <c r="B13">
        <v>0.46</v>
      </c>
      <c r="C13">
        <v>0.31</v>
      </c>
    </row>
    <row r="14" spans="1:3" x14ac:dyDescent="0.3">
      <c r="B14">
        <v>0.71</v>
      </c>
      <c r="C14">
        <v>0.35</v>
      </c>
    </row>
    <row r="15" spans="1:3" x14ac:dyDescent="0.3">
      <c r="B15">
        <v>0.31</v>
      </c>
      <c r="C15">
        <v>0.22</v>
      </c>
    </row>
    <row r="16" spans="1:3" x14ac:dyDescent="0.3">
      <c r="B16">
        <v>0.49</v>
      </c>
      <c r="C16">
        <v>0.25</v>
      </c>
    </row>
    <row r="17" spans="2:3" x14ac:dyDescent="0.3">
      <c r="B17">
        <v>0.48</v>
      </c>
      <c r="C17">
        <v>0.28999999999999998</v>
      </c>
    </row>
    <row r="18" spans="2:3" x14ac:dyDescent="0.3">
      <c r="B18">
        <v>0.47</v>
      </c>
      <c r="C18">
        <v>0.25</v>
      </c>
    </row>
  </sheetData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DA4A7E-1280-4B7C-8356-00D460B32D48}">
  <dimension ref="A1:C12"/>
  <sheetViews>
    <sheetView workbookViewId="0">
      <selection activeCell="N20" sqref="N20"/>
    </sheetView>
  </sheetViews>
  <sheetFormatPr defaultRowHeight="14.4" x14ac:dyDescent="0.3"/>
  <cols>
    <col min="2" max="2" width="10.77734375" customWidth="1"/>
    <col min="3" max="3" width="11.88671875" customWidth="1"/>
  </cols>
  <sheetData>
    <row r="1" spans="1:3" x14ac:dyDescent="0.3">
      <c r="A1" t="s">
        <v>90</v>
      </c>
    </row>
    <row r="2" spans="1:3" x14ac:dyDescent="0.3">
      <c r="B2" t="s">
        <v>88</v>
      </c>
      <c r="C2" t="s">
        <v>89</v>
      </c>
    </row>
    <row r="3" spans="1:3" x14ac:dyDescent="0.3">
      <c r="B3">
        <v>20.623000000000001</v>
      </c>
      <c r="C3">
        <v>5.9779999999999998</v>
      </c>
    </row>
    <row r="4" spans="1:3" x14ac:dyDescent="0.3">
      <c r="B4">
        <v>18.273</v>
      </c>
      <c r="C4">
        <v>6.2629999999999999</v>
      </c>
    </row>
    <row r="5" spans="1:3" x14ac:dyDescent="0.3">
      <c r="B5">
        <v>15.262</v>
      </c>
      <c r="C5">
        <v>4.3620000000000001</v>
      </c>
    </row>
    <row r="6" spans="1:3" x14ac:dyDescent="0.3">
      <c r="B6">
        <v>21.626999999999999</v>
      </c>
      <c r="C6">
        <v>3.9279999999999999</v>
      </c>
    </row>
    <row r="7" spans="1:3" x14ac:dyDescent="0.3">
      <c r="B7">
        <v>25.788</v>
      </c>
      <c r="C7">
        <v>7.2629999999999999</v>
      </c>
    </row>
    <row r="8" spans="1:3" x14ac:dyDescent="0.3">
      <c r="B8">
        <v>14.255000000000001</v>
      </c>
      <c r="C8">
        <v>6.2510000000000003</v>
      </c>
    </row>
    <row r="9" spans="1:3" x14ac:dyDescent="0.3">
      <c r="B9">
        <v>19.890999999999998</v>
      </c>
      <c r="C9">
        <v>5.556</v>
      </c>
    </row>
    <row r="10" spans="1:3" x14ac:dyDescent="0.3">
      <c r="B10">
        <v>15.112</v>
      </c>
      <c r="C10">
        <v>4.165</v>
      </c>
    </row>
    <row r="11" spans="1:3" x14ac:dyDescent="0.3">
      <c r="B11">
        <v>22.119</v>
      </c>
      <c r="C11">
        <v>7.0279999999999996</v>
      </c>
    </row>
    <row r="12" spans="1:3" x14ac:dyDescent="0.3">
      <c r="B12">
        <v>17.774000000000001</v>
      </c>
      <c r="C12">
        <v>5.7560000000000002</v>
      </c>
    </row>
  </sheetData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E64653-CF9A-47C2-B323-5A4B1E7F9E9C}">
  <dimension ref="A1:H13"/>
  <sheetViews>
    <sheetView workbookViewId="0">
      <selection activeCell="A2" sqref="A2:H13"/>
    </sheetView>
  </sheetViews>
  <sheetFormatPr defaultRowHeight="14.4" x14ac:dyDescent="0.3"/>
  <cols>
    <col min="1" max="1" width="15.44140625" customWidth="1"/>
    <col min="2" max="2" width="22.88671875" customWidth="1"/>
    <col min="3" max="3" width="20.88671875" customWidth="1"/>
    <col min="6" max="6" width="11.44140625" customWidth="1"/>
    <col min="7" max="7" width="25.88671875" customWidth="1"/>
    <col min="8" max="8" width="26.88671875" customWidth="1"/>
  </cols>
  <sheetData>
    <row r="1" spans="1:8" x14ac:dyDescent="0.3">
      <c r="A1" t="s">
        <v>91</v>
      </c>
    </row>
    <row r="2" spans="1:8" x14ac:dyDescent="0.3">
      <c r="B2" t="s">
        <v>87</v>
      </c>
      <c r="C2" t="s">
        <v>92</v>
      </c>
      <c r="G2" t="s">
        <v>87</v>
      </c>
      <c r="H2" t="s">
        <v>92</v>
      </c>
    </row>
    <row r="3" spans="1:8" x14ac:dyDescent="0.3">
      <c r="A3" t="s">
        <v>17</v>
      </c>
      <c r="B3">
        <v>0.46</v>
      </c>
      <c r="C3">
        <f>AVERAGE(B3:B5)</f>
        <v>0.48</v>
      </c>
      <c r="F3" t="s">
        <v>11</v>
      </c>
      <c r="G3">
        <v>0.44</v>
      </c>
      <c r="H3">
        <f>AVERAGE(G3:G5)</f>
        <v>0.42</v>
      </c>
    </row>
    <row r="4" spans="1:8" x14ac:dyDescent="0.3">
      <c r="A4" t="s">
        <v>17</v>
      </c>
      <c r="B4">
        <v>0.53</v>
      </c>
      <c r="F4" t="s">
        <v>11</v>
      </c>
      <c r="G4">
        <v>0.37</v>
      </c>
    </row>
    <row r="5" spans="1:8" x14ac:dyDescent="0.3">
      <c r="A5" t="s">
        <v>17</v>
      </c>
      <c r="B5">
        <v>0.44999999999999996</v>
      </c>
      <c r="F5" t="s">
        <v>11</v>
      </c>
      <c r="G5">
        <v>0.44999999999999996</v>
      </c>
    </row>
    <row r="7" spans="1:8" x14ac:dyDescent="0.3">
      <c r="A7" t="s">
        <v>17</v>
      </c>
      <c r="B7">
        <v>0.64</v>
      </c>
      <c r="C7">
        <f>AVERAGE(B7:B9)</f>
        <v>0.67</v>
      </c>
      <c r="F7" t="s">
        <v>11</v>
      </c>
      <c r="G7">
        <v>0.33</v>
      </c>
      <c r="H7">
        <f>AVERAGE(G7:G9)</f>
        <v>0.32</v>
      </c>
    </row>
    <row r="8" spans="1:8" x14ac:dyDescent="0.3">
      <c r="A8" t="s">
        <v>17</v>
      </c>
      <c r="B8">
        <v>0.71</v>
      </c>
      <c r="F8" t="s">
        <v>11</v>
      </c>
      <c r="G8">
        <v>0.28999999999999998</v>
      </c>
    </row>
    <row r="9" spans="1:8" x14ac:dyDescent="0.3">
      <c r="A9" t="s">
        <v>17</v>
      </c>
      <c r="B9">
        <v>0.66000000000000014</v>
      </c>
      <c r="F9" t="s">
        <v>11</v>
      </c>
      <c r="G9">
        <v>0.33999999999999997</v>
      </c>
    </row>
    <row r="11" spans="1:8" x14ac:dyDescent="0.3">
      <c r="A11" t="s">
        <v>17</v>
      </c>
      <c r="B11">
        <v>0.68</v>
      </c>
      <c r="C11">
        <f>AVERAGE(B11:B13)</f>
        <v>0.65</v>
      </c>
      <c r="F11" t="s">
        <v>11</v>
      </c>
      <c r="G11">
        <v>0.23</v>
      </c>
      <c r="H11">
        <f>AVERAGE(G11:G13)</f>
        <v>0.28999999999999998</v>
      </c>
    </row>
    <row r="12" spans="1:8" x14ac:dyDescent="0.3">
      <c r="A12" t="s">
        <v>17</v>
      </c>
      <c r="B12">
        <v>0.63</v>
      </c>
      <c r="F12" t="s">
        <v>11</v>
      </c>
      <c r="G12">
        <v>0.34</v>
      </c>
    </row>
    <row r="13" spans="1:8" x14ac:dyDescent="0.3">
      <c r="A13" t="s">
        <v>17</v>
      </c>
      <c r="B13">
        <v>0.64000000000000012</v>
      </c>
      <c r="F13" t="s">
        <v>11</v>
      </c>
      <c r="G13">
        <v>0.29999999999999982</v>
      </c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D4F744-7392-4889-A64F-BEC0837DE82D}">
  <dimension ref="A1:H28"/>
  <sheetViews>
    <sheetView topLeftCell="A4" workbookViewId="0">
      <selection activeCell="E29" sqref="E29"/>
    </sheetView>
  </sheetViews>
  <sheetFormatPr defaultRowHeight="14.4" x14ac:dyDescent="0.3"/>
  <cols>
    <col min="1" max="1" width="16.6640625" customWidth="1"/>
    <col min="2" max="2" width="21.44140625" customWidth="1"/>
    <col min="3" max="3" width="14.6640625" customWidth="1"/>
    <col min="5" max="5" width="17.6640625" customWidth="1"/>
    <col min="6" max="6" width="13.33203125" customWidth="1"/>
    <col min="7" max="7" width="18.5546875" customWidth="1"/>
    <col min="8" max="8" width="19.77734375" customWidth="1"/>
  </cols>
  <sheetData>
    <row r="1" spans="1:8" x14ac:dyDescent="0.3">
      <c r="A1" t="s">
        <v>94</v>
      </c>
    </row>
    <row r="2" spans="1:8" x14ac:dyDescent="0.3">
      <c r="B2" t="s">
        <v>87</v>
      </c>
      <c r="C2" t="s">
        <v>92</v>
      </c>
      <c r="G2" t="s">
        <v>87</v>
      </c>
      <c r="H2" t="s">
        <v>92</v>
      </c>
    </row>
    <row r="3" spans="1:8" x14ac:dyDescent="0.3">
      <c r="A3" t="s">
        <v>17</v>
      </c>
      <c r="B3">
        <v>0.72</v>
      </c>
      <c r="C3">
        <f>AVERAGE(B3:B5)</f>
        <v>0.73999999999999988</v>
      </c>
      <c r="F3" t="s">
        <v>11</v>
      </c>
      <c r="G3">
        <v>0.71</v>
      </c>
      <c r="H3">
        <f>AVERAGE(G3:G5)</f>
        <v>0.73</v>
      </c>
    </row>
    <row r="4" spans="1:8" x14ac:dyDescent="0.3">
      <c r="A4" t="s">
        <v>17</v>
      </c>
      <c r="B4">
        <v>0.69</v>
      </c>
      <c r="F4" t="s">
        <v>11</v>
      </c>
      <c r="G4">
        <v>0.67</v>
      </c>
    </row>
    <row r="5" spans="1:8" x14ac:dyDescent="0.3">
      <c r="A5" t="s">
        <v>17</v>
      </c>
      <c r="B5">
        <v>0.80999999999999983</v>
      </c>
      <c r="F5" t="s">
        <v>11</v>
      </c>
      <c r="G5">
        <v>0.81</v>
      </c>
    </row>
    <row r="7" spans="1:8" x14ac:dyDescent="0.3">
      <c r="A7" t="s">
        <v>17</v>
      </c>
      <c r="B7">
        <v>0.67</v>
      </c>
      <c r="C7">
        <f>AVERAGE(B7:B9)</f>
        <v>0.72000000000000008</v>
      </c>
      <c r="F7" t="s">
        <v>11</v>
      </c>
      <c r="G7">
        <v>0.69</v>
      </c>
      <c r="H7">
        <f>AVERAGE(G7:G9)</f>
        <v>0.65</v>
      </c>
    </row>
    <row r="8" spans="1:8" x14ac:dyDescent="0.3">
      <c r="A8" t="s">
        <v>17</v>
      </c>
      <c r="B8">
        <v>0.74</v>
      </c>
      <c r="F8" t="s">
        <v>11</v>
      </c>
      <c r="G8">
        <v>0.61</v>
      </c>
    </row>
    <row r="9" spans="1:8" x14ac:dyDescent="0.3">
      <c r="A9" t="s">
        <v>17</v>
      </c>
      <c r="B9">
        <v>0.75</v>
      </c>
      <c r="F9" t="s">
        <v>11</v>
      </c>
      <c r="G9">
        <v>0.65000000000000036</v>
      </c>
    </row>
    <row r="11" spans="1:8" x14ac:dyDescent="0.3">
      <c r="A11" t="s">
        <v>17</v>
      </c>
      <c r="B11">
        <v>0.62</v>
      </c>
      <c r="C11">
        <f>AVERAGE(B11:B13)</f>
        <v>0.67</v>
      </c>
      <c r="F11" t="s">
        <v>11</v>
      </c>
      <c r="G11">
        <v>0.71</v>
      </c>
      <c r="H11">
        <f>AVERAGE(G11:G13)</f>
        <v>0.77</v>
      </c>
    </row>
    <row r="12" spans="1:8" x14ac:dyDescent="0.3">
      <c r="A12" t="s">
        <v>17</v>
      </c>
      <c r="B12">
        <v>0.74</v>
      </c>
      <c r="F12" t="s">
        <v>11</v>
      </c>
      <c r="G12">
        <v>0.81</v>
      </c>
    </row>
    <row r="13" spans="1:8" x14ac:dyDescent="0.3">
      <c r="A13" t="s">
        <v>17</v>
      </c>
      <c r="B13">
        <v>0.65000000000000036</v>
      </c>
      <c r="F13" t="s">
        <v>11</v>
      </c>
      <c r="G13">
        <v>0.79</v>
      </c>
    </row>
    <row r="16" spans="1:8" x14ac:dyDescent="0.3">
      <c r="A16" t="s">
        <v>95</v>
      </c>
    </row>
    <row r="17" spans="1:8" x14ac:dyDescent="0.3">
      <c r="B17" t="s">
        <v>87</v>
      </c>
      <c r="C17" t="s">
        <v>92</v>
      </c>
      <c r="G17" t="s">
        <v>87</v>
      </c>
      <c r="H17" t="s">
        <v>92</v>
      </c>
    </row>
    <row r="18" spans="1:8" x14ac:dyDescent="0.3">
      <c r="A18" t="s">
        <v>17</v>
      </c>
      <c r="B18">
        <v>0.51</v>
      </c>
      <c r="C18">
        <f>AVERAGE(B18:B20)</f>
        <v>0.52</v>
      </c>
      <c r="F18" t="s">
        <v>11</v>
      </c>
      <c r="G18">
        <v>0.12</v>
      </c>
      <c r="H18">
        <f>AVERAGE(G18:G20)</f>
        <v>0.10000000000000002</v>
      </c>
    </row>
    <row r="19" spans="1:8" x14ac:dyDescent="0.3">
      <c r="A19" t="s">
        <v>17</v>
      </c>
      <c r="B19">
        <v>0.49</v>
      </c>
      <c r="F19" t="s">
        <v>11</v>
      </c>
      <c r="G19">
        <v>7.0000000000000007E-2</v>
      </c>
    </row>
    <row r="20" spans="1:8" x14ac:dyDescent="0.3">
      <c r="A20" t="s">
        <v>17</v>
      </c>
      <c r="B20">
        <v>0.56000000000000005</v>
      </c>
      <c r="F20" t="s">
        <v>11</v>
      </c>
      <c r="G20">
        <v>0.11000000000000004</v>
      </c>
    </row>
    <row r="22" spans="1:8" x14ac:dyDescent="0.3">
      <c r="A22" t="s">
        <v>17</v>
      </c>
      <c r="B22">
        <v>0.42</v>
      </c>
      <c r="C22">
        <f>AVERAGE(B22:B24)</f>
        <v>0.47</v>
      </c>
      <c r="F22" t="s">
        <v>11</v>
      </c>
      <c r="G22">
        <v>0.02</v>
      </c>
      <c r="H22">
        <f>AVERAGE(G22:G24)</f>
        <v>0.02</v>
      </c>
    </row>
    <row r="23" spans="1:8" x14ac:dyDescent="0.3">
      <c r="A23" t="s">
        <v>17</v>
      </c>
      <c r="B23">
        <v>0.46</v>
      </c>
      <c r="F23" t="s">
        <v>11</v>
      </c>
      <c r="G23">
        <v>0.01</v>
      </c>
    </row>
    <row r="24" spans="1:8" x14ac:dyDescent="0.3">
      <c r="A24" t="s">
        <v>17</v>
      </c>
      <c r="B24">
        <v>0.52999999999999992</v>
      </c>
      <c r="F24" t="s">
        <v>11</v>
      </c>
      <c r="G24">
        <v>0.03</v>
      </c>
    </row>
    <row r="26" spans="1:8" x14ac:dyDescent="0.3">
      <c r="A26" t="s">
        <v>17</v>
      </c>
      <c r="B26">
        <v>0.54</v>
      </c>
      <c r="C26">
        <f>AVERAGE(B26:B28)</f>
        <v>0.57999999999999996</v>
      </c>
      <c r="F26" t="s">
        <v>11</v>
      </c>
      <c r="G26">
        <v>0.05</v>
      </c>
      <c r="H26">
        <f>AVERAGE(G26:G28)</f>
        <v>9.0000000000000011E-2</v>
      </c>
    </row>
    <row r="27" spans="1:8" x14ac:dyDescent="0.3">
      <c r="A27" t="s">
        <v>17</v>
      </c>
      <c r="B27">
        <v>0.59</v>
      </c>
      <c r="F27" t="s">
        <v>11</v>
      </c>
      <c r="G27">
        <v>0.1</v>
      </c>
    </row>
    <row r="28" spans="1:8" x14ac:dyDescent="0.3">
      <c r="A28" t="s">
        <v>17</v>
      </c>
      <c r="B28">
        <v>0.60999999999999988</v>
      </c>
      <c r="F28" t="s">
        <v>11</v>
      </c>
      <c r="G28">
        <v>0.12</v>
      </c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03440D-EB07-485B-B48A-67E207132F3E}">
  <dimension ref="A1:H13"/>
  <sheetViews>
    <sheetView workbookViewId="0">
      <selection activeCell="C16" sqref="C16"/>
    </sheetView>
  </sheetViews>
  <sheetFormatPr defaultRowHeight="14.4" x14ac:dyDescent="0.3"/>
  <cols>
    <col min="1" max="1" width="18" customWidth="1"/>
    <col min="2" max="2" width="23.109375" customWidth="1"/>
    <col min="3" max="3" width="22.21875" customWidth="1"/>
    <col min="6" max="6" width="16.6640625" customWidth="1"/>
    <col min="7" max="7" width="24" customWidth="1"/>
    <col min="8" max="8" width="28.109375" customWidth="1"/>
  </cols>
  <sheetData>
    <row r="1" spans="1:8" x14ac:dyDescent="0.3">
      <c r="A1" t="s">
        <v>93</v>
      </c>
    </row>
    <row r="2" spans="1:8" x14ac:dyDescent="0.3">
      <c r="B2" t="s">
        <v>87</v>
      </c>
      <c r="C2" t="s">
        <v>92</v>
      </c>
      <c r="G2" t="s">
        <v>87</v>
      </c>
      <c r="H2" t="s">
        <v>92</v>
      </c>
    </row>
    <row r="3" spans="1:8" x14ac:dyDescent="0.3">
      <c r="A3" t="s">
        <v>17</v>
      </c>
      <c r="B3">
        <v>0.46</v>
      </c>
      <c r="C3">
        <f>AVERAGE(B3:B5)</f>
        <v>0.44</v>
      </c>
      <c r="F3" t="s">
        <v>11</v>
      </c>
      <c r="G3">
        <v>0.64</v>
      </c>
      <c r="H3">
        <f>AVERAGE(G3:G5)</f>
        <v>0.71</v>
      </c>
    </row>
    <row r="4" spans="1:8" x14ac:dyDescent="0.3">
      <c r="A4" t="s">
        <v>17</v>
      </c>
      <c r="B4">
        <v>0.53</v>
      </c>
      <c r="F4" t="s">
        <v>11</v>
      </c>
      <c r="G4">
        <v>0.77</v>
      </c>
    </row>
    <row r="5" spans="1:8" x14ac:dyDescent="0.3">
      <c r="A5" t="s">
        <v>17</v>
      </c>
      <c r="B5">
        <v>0.33000000000000007</v>
      </c>
      <c r="F5" t="s">
        <v>11</v>
      </c>
      <c r="G5">
        <v>0.71999999999999975</v>
      </c>
    </row>
    <row r="7" spans="1:8" x14ac:dyDescent="0.3">
      <c r="A7" t="s">
        <v>17</v>
      </c>
      <c r="B7">
        <v>0.56999999999999995</v>
      </c>
      <c r="C7">
        <f>AVERAGE(B7:B9)</f>
        <v>0.52</v>
      </c>
      <c r="F7" t="s">
        <v>11</v>
      </c>
      <c r="G7">
        <v>0.73</v>
      </c>
      <c r="H7">
        <f>AVERAGE(G7:G9)</f>
        <v>0.67</v>
      </c>
    </row>
    <row r="8" spans="1:8" x14ac:dyDescent="0.3">
      <c r="A8" t="s">
        <v>17</v>
      </c>
      <c r="B8">
        <v>0.51</v>
      </c>
      <c r="F8" t="s">
        <v>11</v>
      </c>
      <c r="G8">
        <v>0.66</v>
      </c>
    </row>
    <row r="9" spans="1:8" x14ac:dyDescent="0.3">
      <c r="A9" t="s">
        <v>17</v>
      </c>
      <c r="B9">
        <v>0.48</v>
      </c>
      <c r="F9" t="s">
        <v>11</v>
      </c>
      <c r="G9">
        <v>0.62000000000000011</v>
      </c>
    </row>
    <row r="11" spans="1:8" x14ac:dyDescent="0.3">
      <c r="A11" t="s">
        <v>17</v>
      </c>
      <c r="B11">
        <v>0.48</v>
      </c>
      <c r="C11">
        <f>AVERAGE(B11:B13)</f>
        <v>0.42</v>
      </c>
      <c r="F11" t="s">
        <v>11</v>
      </c>
      <c r="G11">
        <v>0.53</v>
      </c>
      <c r="H11">
        <f>AVERAGE(G11:G13)</f>
        <v>0.59</v>
      </c>
    </row>
    <row r="12" spans="1:8" x14ac:dyDescent="0.3">
      <c r="A12" t="s">
        <v>17</v>
      </c>
      <c r="B12">
        <v>0.43</v>
      </c>
      <c r="F12" t="s">
        <v>11</v>
      </c>
      <c r="G12">
        <v>0.64</v>
      </c>
    </row>
    <row r="13" spans="1:8" x14ac:dyDescent="0.3">
      <c r="A13" t="s">
        <v>17</v>
      </c>
      <c r="B13">
        <v>0.35000000000000009</v>
      </c>
      <c r="F13" t="s">
        <v>11</v>
      </c>
      <c r="G13">
        <v>0.60000000000000009</v>
      </c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78393B-BF54-4AF4-BA11-D16ED9886CB2}">
  <dimension ref="A1:H13"/>
  <sheetViews>
    <sheetView workbookViewId="0">
      <selection sqref="A1:H13"/>
    </sheetView>
  </sheetViews>
  <sheetFormatPr defaultRowHeight="14.4" x14ac:dyDescent="0.3"/>
  <cols>
    <col min="2" max="2" width="21.88671875" customWidth="1"/>
    <col min="3" max="3" width="18.21875" customWidth="1"/>
    <col min="6" max="6" width="13.6640625" customWidth="1"/>
    <col min="7" max="7" width="21.6640625" customWidth="1"/>
    <col min="8" max="8" width="14.77734375" customWidth="1"/>
  </cols>
  <sheetData>
    <row r="1" spans="1:8" x14ac:dyDescent="0.3">
      <c r="A1" t="s">
        <v>91</v>
      </c>
    </row>
    <row r="2" spans="1:8" x14ac:dyDescent="0.3">
      <c r="B2" t="s">
        <v>87</v>
      </c>
      <c r="C2" t="s">
        <v>92</v>
      </c>
      <c r="G2" t="s">
        <v>87</v>
      </c>
      <c r="H2" t="s">
        <v>92</v>
      </c>
    </row>
    <row r="3" spans="1:8" x14ac:dyDescent="0.3">
      <c r="A3" t="s">
        <v>17</v>
      </c>
      <c r="B3">
        <v>0.62</v>
      </c>
      <c r="C3">
        <f>AVERAGE(B3:B5)</f>
        <v>0.68</v>
      </c>
      <c r="F3" t="s">
        <v>11</v>
      </c>
      <c r="G3">
        <v>0.39</v>
      </c>
      <c r="H3">
        <f>AVERAGE(G3:G5)</f>
        <v>0.46</v>
      </c>
    </row>
    <row r="4" spans="1:8" x14ac:dyDescent="0.3">
      <c r="A4" t="s">
        <v>17</v>
      </c>
      <c r="B4">
        <v>0.75</v>
      </c>
      <c r="F4" t="s">
        <v>11</v>
      </c>
      <c r="G4">
        <v>0.51</v>
      </c>
    </row>
    <row r="5" spans="1:8" x14ac:dyDescent="0.3">
      <c r="A5" t="s">
        <v>17</v>
      </c>
      <c r="B5">
        <v>0.66999999999999993</v>
      </c>
      <c r="F5" t="s">
        <v>11</v>
      </c>
      <c r="G5">
        <v>0.48000000000000009</v>
      </c>
    </row>
    <row r="7" spans="1:8" x14ac:dyDescent="0.3">
      <c r="A7" t="s">
        <v>17</v>
      </c>
      <c r="B7">
        <v>0.65</v>
      </c>
      <c r="C7">
        <f>AVERAGE(B7:B9)</f>
        <v>0.69999999999999984</v>
      </c>
      <c r="F7" t="s">
        <v>11</v>
      </c>
      <c r="G7">
        <v>0.41</v>
      </c>
      <c r="H7">
        <f>AVERAGE(G7:G9)</f>
        <v>0.45</v>
      </c>
    </row>
    <row r="8" spans="1:8" x14ac:dyDescent="0.3">
      <c r="A8" t="s">
        <v>17</v>
      </c>
      <c r="B8">
        <v>0.77</v>
      </c>
      <c r="F8" t="s">
        <v>11</v>
      </c>
      <c r="G8">
        <v>0.48</v>
      </c>
    </row>
    <row r="9" spans="1:8" x14ac:dyDescent="0.3">
      <c r="A9" t="s">
        <v>17</v>
      </c>
      <c r="B9">
        <v>0.67999999999999972</v>
      </c>
      <c r="F9" t="s">
        <v>11</v>
      </c>
      <c r="G9">
        <v>0.46000000000000019</v>
      </c>
    </row>
    <row r="11" spans="1:8" x14ac:dyDescent="0.3">
      <c r="A11" t="s">
        <v>17</v>
      </c>
      <c r="B11">
        <v>0.52</v>
      </c>
      <c r="C11">
        <f>AVERAGE(B11:B13)</f>
        <v>0.57999999999999996</v>
      </c>
      <c r="F11" t="s">
        <v>11</v>
      </c>
      <c r="G11">
        <v>0.24</v>
      </c>
      <c r="H11">
        <f>AVERAGE(G11:G13)</f>
        <v>0.3</v>
      </c>
    </row>
    <row r="12" spans="1:8" x14ac:dyDescent="0.3">
      <c r="A12" t="s">
        <v>17</v>
      </c>
      <c r="B12">
        <v>0.63</v>
      </c>
      <c r="F12" t="s">
        <v>11</v>
      </c>
      <c r="G12">
        <v>0.37</v>
      </c>
    </row>
    <row r="13" spans="1:8" x14ac:dyDescent="0.3">
      <c r="A13" t="s">
        <v>17</v>
      </c>
      <c r="B13">
        <v>0.58999999999999986</v>
      </c>
      <c r="F13" t="s">
        <v>11</v>
      </c>
      <c r="G13">
        <v>0.28999999999999992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228833-1BB7-4223-B596-F7C05D2AB016}">
  <dimension ref="A7:C11"/>
  <sheetViews>
    <sheetView topLeftCell="A7" workbookViewId="0">
      <selection activeCell="D16" sqref="D16"/>
    </sheetView>
  </sheetViews>
  <sheetFormatPr defaultRowHeight="14.4" x14ac:dyDescent="0.3"/>
  <cols>
    <col min="2" max="3" width="14.88671875" customWidth="1"/>
  </cols>
  <sheetData>
    <row r="7" spans="1:3" x14ac:dyDescent="0.3">
      <c r="A7" t="s">
        <v>96</v>
      </c>
    </row>
    <row r="8" spans="1:3" x14ac:dyDescent="0.3">
      <c r="B8" t="s">
        <v>98</v>
      </c>
      <c r="C8" t="s">
        <v>11</v>
      </c>
    </row>
    <row r="9" spans="1:3" x14ac:dyDescent="0.3">
      <c r="B9">
        <v>810</v>
      </c>
      <c r="C9">
        <v>1621</v>
      </c>
    </row>
    <row r="10" spans="1:3" x14ac:dyDescent="0.3">
      <c r="B10">
        <v>752</v>
      </c>
      <c r="C10">
        <v>1452</v>
      </c>
    </row>
    <row r="11" spans="1:3" x14ac:dyDescent="0.3">
      <c r="B11">
        <v>901</v>
      </c>
      <c r="C11">
        <v>1677</v>
      </c>
    </row>
  </sheetData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892EC-4CAE-46A0-AF0B-0D44F2D012D3}">
  <dimension ref="A1:H13"/>
  <sheetViews>
    <sheetView workbookViewId="0">
      <selection activeCell="J15" sqref="J15"/>
    </sheetView>
  </sheetViews>
  <sheetFormatPr defaultRowHeight="14.4" x14ac:dyDescent="0.3"/>
  <sheetData>
    <row r="1" spans="1:8" x14ac:dyDescent="0.3">
      <c r="A1" t="s">
        <v>99</v>
      </c>
    </row>
    <row r="2" spans="1:8" x14ac:dyDescent="0.3">
      <c r="B2" t="s">
        <v>87</v>
      </c>
      <c r="C2" t="s">
        <v>92</v>
      </c>
      <c r="G2" t="s">
        <v>87</v>
      </c>
      <c r="H2" t="s">
        <v>92</v>
      </c>
    </row>
    <row r="3" spans="1:8" x14ac:dyDescent="0.3">
      <c r="A3" t="s">
        <v>17</v>
      </c>
      <c r="B3">
        <v>0.11</v>
      </c>
      <c r="C3">
        <f>AVERAGE(B3:B5)</f>
        <v>0.13</v>
      </c>
      <c r="F3" t="s">
        <v>11</v>
      </c>
      <c r="G3">
        <v>0.59</v>
      </c>
      <c r="H3">
        <f>AVERAGE(G3:G5)</f>
        <v>0.54</v>
      </c>
    </row>
    <row r="4" spans="1:8" x14ac:dyDescent="0.3">
      <c r="A4" t="s">
        <v>17</v>
      </c>
      <c r="B4">
        <v>0.13</v>
      </c>
      <c r="F4" t="s">
        <v>11</v>
      </c>
      <c r="G4">
        <v>0.55000000000000004</v>
      </c>
    </row>
    <row r="5" spans="1:8" x14ac:dyDescent="0.3">
      <c r="A5" t="s">
        <v>17</v>
      </c>
      <c r="B5">
        <v>0.15000000000000002</v>
      </c>
      <c r="F5" t="s">
        <v>11</v>
      </c>
      <c r="G5">
        <v>0.48</v>
      </c>
    </row>
    <row r="7" spans="1:8" x14ac:dyDescent="0.3">
      <c r="A7" t="s">
        <v>17</v>
      </c>
      <c r="B7">
        <v>0.42</v>
      </c>
      <c r="C7">
        <f>AVERAGE(B7:B9)</f>
        <v>0.38999999999999996</v>
      </c>
      <c r="F7" t="s">
        <v>11</v>
      </c>
      <c r="G7">
        <v>0.52</v>
      </c>
      <c r="H7">
        <f>AVERAGE(G7:G9)</f>
        <v>0.53</v>
      </c>
    </row>
    <row r="8" spans="1:8" x14ac:dyDescent="0.3">
      <c r="A8" t="s">
        <v>17</v>
      </c>
      <c r="B8">
        <v>0.36</v>
      </c>
      <c r="F8" t="s">
        <v>11</v>
      </c>
      <c r="G8">
        <v>0.51</v>
      </c>
    </row>
    <row r="9" spans="1:8" x14ac:dyDescent="0.3">
      <c r="A9" t="s">
        <v>17</v>
      </c>
      <c r="B9">
        <v>0.3899999999999999</v>
      </c>
      <c r="F9" t="s">
        <v>11</v>
      </c>
      <c r="G9">
        <v>0.56000000000000005</v>
      </c>
    </row>
    <row r="11" spans="1:8" x14ac:dyDescent="0.3">
      <c r="A11" t="s">
        <v>17</v>
      </c>
      <c r="B11">
        <v>0.14000000000000001</v>
      </c>
      <c r="C11">
        <f>AVERAGE(B11:B13)</f>
        <v>0.21</v>
      </c>
      <c r="F11" t="s">
        <v>11</v>
      </c>
      <c r="G11">
        <v>0.61</v>
      </c>
      <c r="H11">
        <f>AVERAGE(G11:G13)</f>
        <v>0.65</v>
      </c>
    </row>
    <row r="12" spans="1:8" x14ac:dyDescent="0.3">
      <c r="A12" t="s">
        <v>17</v>
      </c>
      <c r="B12">
        <v>0.19</v>
      </c>
      <c r="F12" t="s">
        <v>11</v>
      </c>
      <c r="G12">
        <v>0.59</v>
      </c>
    </row>
    <row r="13" spans="1:8" x14ac:dyDescent="0.3">
      <c r="A13" t="s">
        <v>17</v>
      </c>
      <c r="B13">
        <v>0.3</v>
      </c>
      <c r="F13" t="s">
        <v>11</v>
      </c>
      <c r="G13">
        <v>0.75000000000000022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A28D4F-CC92-4ECD-9CDB-1D027F3C55B5}">
  <dimension ref="A1:K13"/>
  <sheetViews>
    <sheetView workbookViewId="0">
      <selection activeCell="O10" sqref="O10"/>
    </sheetView>
  </sheetViews>
  <sheetFormatPr defaultRowHeight="14.4" x14ac:dyDescent="0.3"/>
  <sheetData>
    <row r="1" spans="1:11" x14ac:dyDescent="0.3">
      <c r="A1" t="s">
        <v>15</v>
      </c>
    </row>
    <row r="2" spans="1:11" x14ac:dyDescent="0.3">
      <c r="B2" t="s">
        <v>9</v>
      </c>
      <c r="C2" t="s">
        <v>9</v>
      </c>
      <c r="D2" t="s">
        <v>9</v>
      </c>
      <c r="E2" t="s">
        <v>9</v>
      </c>
      <c r="F2" t="s">
        <v>9</v>
      </c>
      <c r="G2" t="s">
        <v>10</v>
      </c>
      <c r="H2" t="s">
        <v>10</v>
      </c>
      <c r="I2" t="s">
        <v>10</v>
      </c>
      <c r="J2" t="s">
        <v>10</v>
      </c>
      <c r="K2" t="s">
        <v>10</v>
      </c>
    </row>
    <row r="3" spans="1:11" x14ac:dyDescent="0.3">
      <c r="A3" t="s">
        <v>11</v>
      </c>
      <c r="B3">
        <v>51.287329999999997</v>
      </c>
      <c r="C3">
        <v>49.279089999999997</v>
      </c>
      <c r="D3">
        <v>57.312049999999999</v>
      </c>
      <c r="E3">
        <v>56.127699999999997</v>
      </c>
      <c r="F3">
        <v>48.815649999999998</v>
      </c>
      <c r="G3">
        <v>55.149329999999999</v>
      </c>
      <c r="H3">
        <v>52.16272</v>
      </c>
      <c r="I3">
        <v>51.390320000000003</v>
      </c>
      <c r="J3">
        <v>51.184350000000002</v>
      </c>
      <c r="K3">
        <v>43.305869999999999</v>
      </c>
    </row>
    <row r="4" spans="1:11" x14ac:dyDescent="0.3">
      <c r="A4" t="s">
        <v>12</v>
      </c>
      <c r="B4">
        <v>99.433570000000003</v>
      </c>
      <c r="C4">
        <v>101.3903</v>
      </c>
      <c r="D4">
        <v>97.476830000000007</v>
      </c>
      <c r="E4">
        <v>96.704430000000002</v>
      </c>
      <c r="F4">
        <v>105.97320000000001</v>
      </c>
      <c r="G4">
        <v>114.7786</v>
      </c>
      <c r="H4">
        <v>118.2801</v>
      </c>
      <c r="I4">
        <v>107.56950000000001</v>
      </c>
      <c r="J4">
        <v>110.5046</v>
      </c>
      <c r="K4">
        <v>109.93819999999999</v>
      </c>
    </row>
    <row r="5" spans="1:11" x14ac:dyDescent="0.3">
      <c r="A5" t="s">
        <v>13</v>
      </c>
      <c r="B5">
        <v>113.9032</v>
      </c>
      <c r="C5">
        <v>126.0556</v>
      </c>
      <c r="D5">
        <v>124.0989</v>
      </c>
      <c r="E5">
        <v>111.9979</v>
      </c>
      <c r="F5">
        <v>117.6622</v>
      </c>
      <c r="G5">
        <v>143.35740000000001</v>
      </c>
      <c r="H5">
        <v>136.25129999999999</v>
      </c>
      <c r="I5">
        <v>138.36250000000001</v>
      </c>
      <c r="J5">
        <v>142.99690000000001</v>
      </c>
      <c r="K5">
        <v>138.10499999999999</v>
      </c>
    </row>
    <row r="9" spans="1:11" x14ac:dyDescent="0.3">
      <c r="A9" t="s">
        <v>14</v>
      </c>
    </row>
    <row r="10" spans="1:11" x14ac:dyDescent="0.3">
      <c r="B10" t="s">
        <v>9</v>
      </c>
      <c r="C10" t="s">
        <v>9</v>
      </c>
      <c r="D10" t="s">
        <v>9</v>
      </c>
      <c r="E10" t="s">
        <v>9</v>
      </c>
      <c r="F10" t="s">
        <v>9</v>
      </c>
      <c r="G10" t="s">
        <v>10</v>
      </c>
      <c r="H10" t="s">
        <v>10</v>
      </c>
      <c r="I10" t="s">
        <v>10</v>
      </c>
      <c r="J10" t="s">
        <v>10</v>
      </c>
      <c r="K10" t="s">
        <v>10</v>
      </c>
    </row>
    <row r="11" spans="1:11" x14ac:dyDescent="0.3">
      <c r="A11" t="s">
        <v>11</v>
      </c>
      <c r="B11">
        <v>118.3304</v>
      </c>
      <c r="C11">
        <v>122.92189999999999</v>
      </c>
      <c r="D11">
        <v>119.87569999999999</v>
      </c>
      <c r="E11">
        <v>124.7273</v>
      </c>
      <c r="F11">
        <v>120.3343</v>
      </c>
      <c r="G11">
        <v>128.4521</v>
      </c>
      <c r="H11">
        <v>136.66924</v>
      </c>
      <c r="I11">
        <v>125.941</v>
      </c>
      <c r="J11">
        <v>126.74688</v>
      </c>
      <c r="K11">
        <v>131.56773999999999</v>
      </c>
    </row>
    <row r="12" spans="1:11" x14ac:dyDescent="0.3">
      <c r="A12" t="s">
        <v>12</v>
      </c>
      <c r="B12">
        <v>99.356129999999993</v>
      </c>
      <c r="C12">
        <v>109.78688</v>
      </c>
      <c r="D12">
        <v>90.856999999999999</v>
      </c>
      <c r="E12">
        <v>104.33434</v>
      </c>
      <c r="F12">
        <v>94.273660000000007</v>
      </c>
      <c r="G12">
        <v>90.663830000000004</v>
      </c>
      <c r="H12">
        <v>74.631383</v>
      </c>
      <c r="I12">
        <v>87.573239999999998</v>
      </c>
      <c r="J12">
        <v>78.112319999999997</v>
      </c>
      <c r="K12">
        <v>70.993840000000006</v>
      </c>
    </row>
    <row r="13" spans="1:11" x14ac:dyDescent="0.3">
      <c r="A13" t="s">
        <v>13</v>
      </c>
      <c r="B13">
        <v>106.69629999999999</v>
      </c>
      <c r="C13">
        <v>91.243319999999997</v>
      </c>
      <c r="D13">
        <v>103.7989</v>
      </c>
      <c r="E13">
        <v>98.287374</v>
      </c>
      <c r="F13">
        <v>84.298832000000004</v>
      </c>
      <c r="G13">
        <v>87.766400000000004</v>
      </c>
      <c r="H13">
        <v>94.333912999999995</v>
      </c>
      <c r="I13">
        <v>80.039919999999995</v>
      </c>
      <c r="J13">
        <v>82.321119999999993</v>
      </c>
      <c r="K13">
        <v>78.785740000000004</v>
      </c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C90115-5AE0-40F7-877B-DE2EC287DA8E}">
  <dimension ref="A1:C6"/>
  <sheetViews>
    <sheetView workbookViewId="0">
      <selection activeCell="E4" sqref="E4"/>
    </sheetView>
  </sheetViews>
  <sheetFormatPr defaultRowHeight="14.4" x14ac:dyDescent="0.3"/>
  <cols>
    <col min="2" max="2" width="14.109375" customWidth="1"/>
    <col min="3" max="3" width="12.88671875" customWidth="1"/>
  </cols>
  <sheetData>
    <row r="1" spans="1:3" x14ac:dyDescent="0.3">
      <c r="A1" t="s">
        <v>87</v>
      </c>
    </row>
    <row r="2" spans="1:3" x14ac:dyDescent="0.3">
      <c r="B2" t="s">
        <v>97</v>
      </c>
      <c r="C2" t="s">
        <v>11</v>
      </c>
    </row>
    <row r="3" spans="1:3" x14ac:dyDescent="0.3">
      <c r="B3">
        <v>0.5</v>
      </c>
      <c r="C3">
        <v>0.34</v>
      </c>
    </row>
    <row r="4" spans="1:3" x14ac:dyDescent="0.3">
      <c r="B4">
        <v>0.49</v>
      </c>
      <c r="C4">
        <v>0.17</v>
      </c>
    </row>
    <row r="5" spans="1:3" x14ac:dyDescent="0.3">
      <c r="B5">
        <v>0.39</v>
      </c>
      <c r="C5">
        <v>0.21</v>
      </c>
    </row>
    <row r="6" spans="1:3" x14ac:dyDescent="0.3">
      <c r="B6">
        <v>0.32</v>
      </c>
      <c r="C6">
        <v>0.19</v>
      </c>
    </row>
  </sheetData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A1FB13-9573-46A8-9EC0-22A0C3E7DD42}">
  <dimension ref="A1:C6"/>
  <sheetViews>
    <sheetView workbookViewId="0">
      <selection activeCell="L23" sqref="L23"/>
    </sheetView>
  </sheetViews>
  <sheetFormatPr defaultRowHeight="14.4" x14ac:dyDescent="0.3"/>
  <cols>
    <col min="2" max="2" width="12.77734375" customWidth="1"/>
  </cols>
  <sheetData>
    <row r="1" spans="1:3" x14ac:dyDescent="0.3">
      <c r="A1" t="s">
        <v>87</v>
      </c>
    </row>
    <row r="2" spans="1:3" x14ac:dyDescent="0.3">
      <c r="B2" t="s">
        <v>97</v>
      </c>
      <c r="C2" t="s">
        <v>11</v>
      </c>
    </row>
    <row r="3" spans="1:3" x14ac:dyDescent="0.3">
      <c r="B3">
        <v>0.61</v>
      </c>
      <c r="C3">
        <v>0.71</v>
      </c>
    </row>
    <row r="4" spans="1:3" x14ac:dyDescent="0.3">
      <c r="B4">
        <v>0.51</v>
      </c>
      <c r="C4">
        <v>0.74</v>
      </c>
    </row>
    <row r="5" spans="1:3" x14ac:dyDescent="0.3">
      <c r="B5">
        <v>0.42</v>
      </c>
      <c r="C5">
        <v>0.66</v>
      </c>
    </row>
    <row r="6" spans="1:3" x14ac:dyDescent="0.3">
      <c r="B6">
        <v>0.41</v>
      </c>
      <c r="C6">
        <v>0.62</v>
      </c>
    </row>
  </sheetData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AA3347-7D67-4D58-9F1E-A03C69C47527}">
  <dimension ref="A1:C5"/>
  <sheetViews>
    <sheetView workbookViewId="0">
      <selection activeCell="C10" sqref="C10"/>
    </sheetView>
  </sheetViews>
  <sheetFormatPr defaultRowHeight="14.4" x14ac:dyDescent="0.3"/>
  <cols>
    <col min="2" max="2" width="14.44140625" customWidth="1"/>
    <col min="3" max="3" width="15.44140625" customWidth="1"/>
  </cols>
  <sheetData>
    <row r="1" spans="1:3" x14ac:dyDescent="0.3">
      <c r="A1" t="s">
        <v>100</v>
      </c>
    </row>
    <row r="2" spans="1:3" x14ac:dyDescent="0.3">
      <c r="B2" t="s">
        <v>30</v>
      </c>
      <c r="C2" t="s">
        <v>11</v>
      </c>
    </row>
    <row r="3" spans="1:3" x14ac:dyDescent="0.3">
      <c r="A3" t="s">
        <v>101</v>
      </c>
      <c r="B3">
        <v>0.39224799999999999</v>
      </c>
      <c r="C3">
        <v>335.30500000000001</v>
      </c>
    </row>
    <row r="4" spans="1:3" x14ac:dyDescent="0.3">
      <c r="A4" t="s">
        <v>101</v>
      </c>
      <c r="B4">
        <v>2.54941</v>
      </c>
      <c r="C4">
        <v>354.28949999999998</v>
      </c>
    </row>
    <row r="5" spans="1:3" x14ac:dyDescent="0.3">
      <c r="A5" t="s">
        <v>101</v>
      </c>
      <c r="B5">
        <v>1.9728730000000001</v>
      </c>
      <c r="C5">
        <v>174.03020000000001</v>
      </c>
    </row>
  </sheetData>
  <phoneticPr fontId="19" type="noConversion"/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B36911-F6E6-442C-BC52-861EFE31321B}">
  <dimension ref="A1:E5"/>
  <sheetViews>
    <sheetView workbookViewId="0">
      <selection activeCell="G13" sqref="G13"/>
    </sheetView>
  </sheetViews>
  <sheetFormatPr defaultRowHeight="14.4" x14ac:dyDescent="0.3"/>
  <cols>
    <col min="1" max="1" width="23.88671875" customWidth="1"/>
    <col min="2" max="2" width="16.5546875" customWidth="1"/>
    <col min="3" max="3" width="14" customWidth="1"/>
    <col min="4" max="4" width="14.109375" customWidth="1"/>
    <col min="5" max="5" width="19" customWidth="1"/>
  </cols>
  <sheetData>
    <row r="1" spans="1:5" x14ac:dyDescent="0.3">
      <c r="A1" t="s">
        <v>77</v>
      </c>
    </row>
    <row r="2" spans="1:5" x14ac:dyDescent="0.3">
      <c r="B2">
        <v>2934</v>
      </c>
      <c r="C2">
        <v>3440</v>
      </c>
      <c r="D2">
        <v>3529</v>
      </c>
      <c r="E2" t="s">
        <v>11</v>
      </c>
    </row>
    <row r="3" spans="1:5" x14ac:dyDescent="0.3">
      <c r="A3" t="s">
        <v>77</v>
      </c>
      <c r="B3">
        <v>3.2676259999999999</v>
      </c>
      <c r="C3">
        <v>2.0653160000000002</v>
      </c>
      <c r="D3">
        <v>0.80105800000000005</v>
      </c>
      <c r="E3">
        <v>3.1866979999999998</v>
      </c>
    </row>
    <row r="4" spans="1:5" x14ac:dyDescent="0.3">
      <c r="A4" t="s">
        <v>77</v>
      </c>
      <c r="B4">
        <v>3.065318</v>
      </c>
      <c r="C4">
        <v>1.8938140000000001</v>
      </c>
      <c r="D4">
        <v>0.78820800000000002</v>
      </c>
      <c r="E4">
        <v>3.649521</v>
      </c>
    </row>
    <row r="5" spans="1:5" x14ac:dyDescent="0.3">
      <c r="A5" t="s">
        <v>77</v>
      </c>
      <c r="B5">
        <v>2.8769629999999999</v>
      </c>
      <c r="C5">
        <v>1.7802629999999999</v>
      </c>
      <c r="D5">
        <v>1.001633</v>
      </c>
      <c r="E5">
        <v>3.6134569999999999</v>
      </c>
    </row>
  </sheetData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40D679-0001-4002-A0EF-5CA801FEBAEF}">
  <dimension ref="A1:Q82"/>
  <sheetViews>
    <sheetView topLeftCell="E1" workbookViewId="0">
      <selection activeCell="R2" sqref="R2"/>
    </sheetView>
  </sheetViews>
  <sheetFormatPr defaultRowHeight="14.4" x14ac:dyDescent="0.3"/>
  <cols>
    <col min="1" max="1" width="19.88671875" customWidth="1"/>
    <col min="15" max="15" width="15.5546875" customWidth="1"/>
    <col min="16" max="16" width="14.5546875" customWidth="1"/>
    <col min="17" max="17" width="18.6640625" customWidth="1"/>
    <col min="22" max="22" width="15.44140625" customWidth="1"/>
  </cols>
  <sheetData>
    <row r="1" spans="1:17" x14ac:dyDescent="0.3">
      <c r="A1" t="s">
        <v>102</v>
      </c>
    </row>
    <row r="2" spans="1:17" x14ac:dyDescent="0.3">
      <c r="B2" t="s">
        <v>103</v>
      </c>
      <c r="G2" t="s">
        <v>137</v>
      </c>
      <c r="O2" t="s">
        <v>133</v>
      </c>
    </row>
    <row r="3" spans="1:17" x14ac:dyDescent="0.3">
      <c r="B3" t="s">
        <v>104</v>
      </c>
      <c r="C3" t="s">
        <v>105</v>
      </c>
      <c r="G3" t="s">
        <v>104</v>
      </c>
      <c r="H3" t="s">
        <v>106</v>
      </c>
      <c r="I3" t="s">
        <v>107</v>
      </c>
      <c r="J3" t="s">
        <v>108</v>
      </c>
      <c r="K3" t="s">
        <v>109</v>
      </c>
      <c r="L3" t="s">
        <v>110</v>
      </c>
      <c r="M3" t="s">
        <v>111</v>
      </c>
      <c r="O3" t="s">
        <v>120</v>
      </c>
      <c r="P3" t="s">
        <v>137</v>
      </c>
      <c r="Q3" t="s">
        <v>111</v>
      </c>
    </row>
    <row r="4" spans="1:17" x14ac:dyDescent="0.3">
      <c r="A4" t="s">
        <v>116</v>
      </c>
      <c r="B4">
        <v>20.5821339398743</v>
      </c>
      <c r="C4">
        <f>AVERAGE(B4:B6)</f>
        <v>20.5383447268017</v>
      </c>
      <c r="G4">
        <v>23.583189637221999</v>
      </c>
      <c r="H4">
        <f>G4-20.53834</f>
        <v>3.0448496372219971</v>
      </c>
      <c r="J4">
        <f>H4-3.643613</f>
        <v>-0.59876336277800313</v>
      </c>
      <c r="K4">
        <f>2^(-J4)</f>
        <v>1.514417893982295</v>
      </c>
      <c r="L4">
        <f>AVERAGE(K4:K6)</f>
        <v>1.5291308504174752</v>
      </c>
      <c r="M4">
        <f>STDEV(K4:K6)</f>
        <v>6.4651605420742053E-2</v>
      </c>
      <c r="O4" t="s">
        <v>116</v>
      </c>
      <c r="P4">
        <v>1.5291308504174752</v>
      </c>
      <c r="Q4">
        <v>6.4651605420742053E-2</v>
      </c>
    </row>
    <row r="5" spans="1:17" x14ac:dyDescent="0.3">
      <c r="A5" t="s">
        <v>116</v>
      </c>
      <c r="B5">
        <v>20.435506645145001</v>
      </c>
      <c r="G5">
        <v>23.623093947888801</v>
      </c>
      <c r="H5">
        <f t="shared" ref="H5:H6" si="0">G5-20.53834</f>
        <v>3.0847539478887995</v>
      </c>
      <c r="J5">
        <f t="shared" ref="J5:J68" si="1">H5-3.643613</f>
        <v>-0.55885905211120068</v>
      </c>
      <c r="K5">
        <f t="shared" ref="K5:K68" si="2">2^(-J5)</f>
        <v>1.4731037600373467</v>
      </c>
      <c r="O5" t="s">
        <v>117</v>
      </c>
      <c r="P5">
        <v>1.0083797093953206</v>
      </c>
      <c r="Q5">
        <v>0.15517948522282091</v>
      </c>
    </row>
    <row r="6" spans="1:17" x14ac:dyDescent="0.3">
      <c r="A6" t="s">
        <v>116</v>
      </c>
      <c r="B6">
        <v>20.5973935953858</v>
      </c>
      <c r="G6">
        <v>23.503997509535399</v>
      </c>
      <c r="H6">
        <f t="shared" si="0"/>
        <v>2.9656575095353972</v>
      </c>
      <c r="J6">
        <f t="shared" si="1"/>
        <v>-0.67795549046460302</v>
      </c>
      <c r="K6">
        <f t="shared" si="2"/>
        <v>1.5998708972327838</v>
      </c>
      <c r="O6" t="s">
        <v>112</v>
      </c>
      <c r="P6">
        <v>0.8370951666787203</v>
      </c>
      <c r="Q6">
        <v>0.20074223928447477</v>
      </c>
    </row>
    <row r="7" spans="1:17" x14ac:dyDescent="0.3">
      <c r="O7" t="s">
        <v>113</v>
      </c>
      <c r="P7">
        <v>0.72731779054921442</v>
      </c>
      <c r="Q7">
        <v>4.9657211689317034E-2</v>
      </c>
    </row>
    <row r="8" spans="1:17" x14ac:dyDescent="0.3">
      <c r="A8" t="s">
        <v>117</v>
      </c>
      <c r="B8">
        <v>19.508836693610402</v>
      </c>
      <c r="C8">
        <f>AVERAGE(B8:B10)</f>
        <v>19.417274894291335</v>
      </c>
      <c r="G8">
        <v>22.979988230512401</v>
      </c>
      <c r="H8">
        <f>G8-19.41727</f>
        <v>3.5627182305124023</v>
      </c>
      <c r="I8">
        <f>AVERAGE(H8:H10)</f>
        <v>3.6436126833265021</v>
      </c>
      <c r="J8">
        <f t="shared" si="1"/>
        <v>-8.0894769487597884E-2</v>
      </c>
      <c r="K8">
        <f t="shared" si="2"/>
        <v>1.0576738138304016</v>
      </c>
      <c r="L8">
        <f>AVERAGE(K8:K10)</f>
        <v>1.0083797093953206</v>
      </c>
      <c r="M8">
        <f>STDEV(K8:K10)</f>
        <v>0.15517948522282091</v>
      </c>
      <c r="O8" t="s">
        <v>118</v>
      </c>
      <c r="P8">
        <v>1.3948970936895673</v>
      </c>
      <c r="Q8">
        <v>8.6832436266823784E-2</v>
      </c>
    </row>
    <row r="9" spans="1:17" x14ac:dyDescent="0.3">
      <c r="A9" t="s">
        <v>117</v>
      </c>
      <c r="B9">
        <v>19.655418959885399</v>
      </c>
      <c r="G9">
        <v>22.8808311293852</v>
      </c>
      <c r="H9">
        <f t="shared" ref="H9:H10" si="3">G9-19.41727</f>
        <v>3.4635611293852016</v>
      </c>
      <c r="J9">
        <f t="shared" si="1"/>
        <v>-0.18005187061479866</v>
      </c>
      <c r="K9">
        <f t="shared" si="2"/>
        <v>1.1329246177017205</v>
      </c>
      <c r="O9" t="s">
        <v>119</v>
      </c>
      <c r="P9">
        <v>0.93791682203317617</v>
      </c>
      <c r="Q9">
        <v>0.16147781469605621</v>
      </c>
    </row>
    <row r="10" spans="1:17" x14ac:dyDescent="0.3">
      <c r="A10" t="s">
        <v>117</v>
      </c>
      <c r="B10">
        <v>19.087569029378201</v>
      </c>
      <c r="G10">
        <v>23.321828690081901</v>
      </c>
      <c r="H10">
        <f t="shared" si="3"/>
        <v>3.9045586900819025</v>
      </c>
      <c r="J10">
        <f t="shared" si="1"/>
        <v>0.26094569008190227</v>
      </c>
      <c r="K10">
        <f t="shared" si="2"/>
        <v>0.83454069665383945</v>
      </c>
      <c r="O10" t="s">
        <v>114</v>
      </c>
      <c r="P10">
        <v>0.82060090069902258</v>
      </c>
      <c r="Q10">
        <v>6.0791194081529804E-2</v>
      </c>
    </row>
    <row r="11" spans="1:17" x14ac:dyDescent="0.3">
      <c r="O11" t="s">
        <v>115</v>
      </c>
      <c r="P11">
        <v>0.74911333750758125</v>
      </c>
      <c r="Q11">
        <v>0.14720452140791768</v>
      </c>
    </row>
    <row r="12" spans="1:17" x14ac:dyDescent="0.3">
      <c r="A12" t="s">
        <v>112</v>
      </c>
      <c r="B12">
        <v>20.953017146474401</v>
      </c>
      <c r="C12">
        <f>AVERAGE(B12:B14)</f>
        <v>21.043409062312133</v>
      </c>
      <c r="G12">
        <v>25.157235060496198</v>
      </c>
      <c r="H12">
        <f>G12-21.04341</f>
        <v>4.1138250604961968</v>
      </c>
      <c r="J12">
        <f t="shared" si="1"/>
        <v>0.47021206049619657</v>
      </c>
      <c r="K12">
        <f t="shared" si="2"/>
        <v>0.72185848460842006</v>
      </c>
      <c r="L12">
        <f>AVERAGE(K12:K14)</f>
        <v>0.8370951666787203</v>
      </c>
      <c r="M12">
        <f>STDEV(K12:K14)</f>
        <v>0.20074223928447477</v>
      </c>
      <c r="O12" t="s">
        <v>121</v>
      </c>
      <c r="P12">
        <v>0.25913742573782045</v>
      </c>
      <c r="Q12">
        <v>0.10599220994573898</v>
      </c>
    </row>
    <row r="13" spans="1:17" x14ac:dyDescent="0.3">
      <c r="A13" t="s">
        <v>112</v>
      </c>
      <c r="B13">
        <v>21.130398055675698</v>
      </c>
      <c r="G13">
        <v>25.159880712462801</v>
      </c>
      <c r="H13">
        <f t="shared" ref="H13:H14" si="4">G13-21.04341</f>
        <v>4.1164707124627995</v>
      </c>
      <c r="J13">
        <f t="shared" si="1"/>
        <v>0.47285771246279928</v>
      </c>
      <c r="K13">
        <f t="shared" si="2"/>
        <v>0.72053593463967525</v>
      </c>
      <c r="O13" t="s">
        <v>122</v>
      </c>
      <c r="P13">
        <v>0.67559484536100456</v>
      </c>
      <c r="Q13">
        <v>5.8255801526475824E-2</v>
      </c>
    </row>
    <row r="14" spans="1:17" x14ac:dyDescent="0.3">
      <c r="A14" t="s">
        <v>112</v>
      </c>
      <c r="B14">
        <v>21.046811984786299</v>
      </c>
      <c r="G14">
        <v>24.590908149011501</v>
      </c>
      <c r="H14">
        <f t="shared" si="4"/>
        <v>3.5474981490114992</v>
      </c>
      <c r="J14">
        <f t="shared" si="1"/>
        <v>-9.6114850988501033E-2</v>
      </c>
      <c r="K14">
        <f t="shared" si="2"/>
        <v>1.0688910807880658</v>
      </c>
      <c r="O14" t="s">
        <v>123</v>
      </c>
      <c r="P14">
        <v>6.2999784414466464E-2</v>
      </c>
      <c r="Q14">
        <v>2.1828029743434101E-2</v>
      </c>
    </row>
    <row r="15" spans="1:17" x14ac:dyDescent="0.3">
      <c r="O15" t="s">
        <v>124</v>
      </c>
      <c r="P15">
        <v>0.5444377425216812</v>
      </c>
      <c r="Q15">
        <v>5.9962816187814093E-2</v>
      </c>
    </row>
    <row r="16" spans="1:17" x14ac:dyDescent="0.3">
      <c r="A16" t="s">
        <v>113</v>
      </c>
      <c r="B16">
        <v>20.462971976423201</v>
      </c>
      <c r="C16">
        <f>AVERAGE(B16:B18)</f>
        <v>20.205468624558634</v>
      </c>
      <c r="G16">
        <v>24.423665315326598</v>
      </c>
      <c r="H16">
        <f>G16-20.20547</f>
        <v>4.2181953153266001</v>
      </c>
      <c r="J16">
        <f t="shared" si="1"/>
        <v>0.57458231532659987</v>
      </c>
      <c r="K16">
        <f t="shared" si="2"/>
        <v>0.67148062827705968</v>
      </c>
      <c r="L16">
        <f>AVERAGE(K16:K18)</f>
        <v>0.72731779054921442</v>
      </c>
      <c r="M16">
        <f>STDEV(K16:K18)</f>
        <v>4.9657211689317034E-2</v>
      </c>
      <c r="O16" t="s">
        <v>125</v>
      </c>
      <c r="P16">
        <v>0.4270170752882898</v>
      </c>
      <c r="Q16">
        <v>0.10864653458972967</v>
      </c>
    </row>
    <row r="17" spans="1:17" x14ac:dyDescent="0.3">
      <c r="A17" t="s">
        <v>113</v>
      </c>
      <c r="B17">
        <v>20.079527032993401</v>
      </c>
      <c r="G17">
        <v>24.2326729124084</v>
      </c>
      <c r="H17">
        <f t="shared" ref="H17:H18" si="5">G17-20.20547</f>
        <v>4.0272029124084021</v>
      </c>
      <c r="J17">
        <f t="shared" si="1"/>
        <v>0.3835899124084019</v>
      </c>
      <c r="K17">
        <f t="shared" si="2"/>
        <v>0.76652783548775927</v>
      </c>
      <c r="O17" t="s">
        <v>126</v>
      </c>
      <c r="P17">
        <v>0.78149576315912572</v>
      </c>
      <c r="Q17">
        <v>8.7343713441715931E-2</v>
      </c>
    </row>
    <row r="18" spans="1:17" x14ac:dyDescent="0.3">
      <c r="A18" t="s">
        <v>113</v>
      </c>
      <c r="B18">
        <v>20.0739068642593</v>
      </c>
      <c r="G18">
        <v>24.275815306977599</v>
      </c>
      <c r="H18">
        <f t="shared" si="5"/>
        <v>4.0703453069776003</v>
      </c>
      <c r="J18">
        <f t="shared" si="1"/>
        <v>0.42673230697760012</v>
      </c>
      <c r="K18">
        <f t="shared" si="2"/>
        <v>0.74394490788282464</v>
      </c>
      <c r="O18" t="s">
        <v>127</v>
      </c>
      <c r="P18">
        <v>0.16335040804238773</v>
      </c>
      <c r="Q18">
        <v>2.9995493577746276E-2</v>
      </c>
    </row>
    <row r="19" spans="1:17" x14ac:dyDescent="0.3">
      <c r="O19" t="s">
        <v>128</v>
      </c>
      <c r="P19">
        <v>0.72879274120537618</v>
      </c>
      <c r="Q19">
        <v>9.5759729160036194E-2</v>
      </c>
    </row>
    <row r="20" spans="1:17" x14ac:dyDescent="0.3">
      <c r="A20" t="s">
        <v>118</v>
      </c>
      <c r="B20">
        <v>19.66172400936</v>
      </c>
      <c r="C20">
        <f>AVERAGE(B20:B22)</f>
        <v>19.9427443515108</v>
      </c>
      <c r="G20">
        <v>23.1132478621956</v>
      </c>
      <c r="H20">
        <f>G20-19.94274</f>
        <v>3.1705078621955991</v>
      </c>
      <c r="J20">
        <f t="shared" si="1"/>
        <v>-0.47310513780440111</v>
      </c>
      <c r="K20">
        <f t="shared" si="2"/>
        <v>1.3880938740209179</v>
      </c>
      <c r="L20">
        <f>AVERAGE(K20:K22)</f>
        <v>1.3948970936895673</v>
      </c>
      <c r="M20">
        <f>STDEV(K20:K22)</f>
        <v>8.6832436266823784E-2</v>
      </c>
      <c r="O20" t="s">
        <v>129</v>
      </c>
      <c r="P20">
        <v>0.18681000147675783</v>
      </c>
      <c r="Q20">
        <v>1.8875095508949166E-2</v>
      </c>
    </row>
    <row r="21" spans="1:17" x14ac:dyDescent="0.3">
      <c r="A21" t="s">
        <v>118</v>
      </c>
      <c r="B21">
        <v>19.8314405097404</v>
      </c>
      <c r="G21">
        <v>23.015957080471701</v>
      </c>
      <c r="H21">
        <f t="shared" ref="H21:H22" si="6">G21-19.94274</f>
        <v>3.0732170804717001</v>
      </c>
      <c r="J21">
        <f t="shared" si="1"/>
        <v>-0.57039591952830015</v>
      </c>
      <c r="K21">
        <f t="shared" si="2"/>
        <v>1.4849310250882888</v>
      </c>
      <c r="O21" t="s">
        <v>130</v>
      </c>
      <c r="P21">
        <v>0.85107325130494971</v>
      </c>
      <c r="Q21">
        <v>4.0661738491513333E-2</v>
      </c>
    </row>
    <row r="22" spans="1:17" x14ac:dyDescent="0.3">
      <c r="A22" t="s">
        <v>118</v>
      </c>
      <c r="B22">
        <v>20.335068535432001</v>
      </c>
      <c r="G22">
        <v>23.194952178136301</v>
      </c>
      <c r="H22">
        <f t="shared" si="6"/>
        <v>3.2522121781363005</v>
      </c>
      <c r="J22">
        <f t="shared" si="1"/>
        <v>-0.39140082186369973</v>
      </c>
      <c r="K22">
        <f t="shared" si="2"/>
        <v>1.3116663819594947</v>
      </c>
      <c r="O22" t="s">
        <v>131</v>
      </c>
      <c r="P22">
        <v>4.386277598654733E-2</v>
      </c>
      <c r="Q22">
        <v>8.3377618437301283E-3</v>
      </c>
    </row>
    <row r="23" spans="1:17" x14ac:dyDescent="0.3">
      <c r="O23" t="s">
        <v>132</v>
      </c>
      <c r="P23">
        <v>0.5448740521740435</v>
      </c>
      <c r="Q23">
        <v>4.6060481788306136E-2</v>
      </c>
    </row>
    <row r="24" spans="1:17" x14ac:dyDescent="0.3">
      <c r="A24" t="s">
        <v>119</v>
      </c>
      <c r="B24">
        <v>19.4317546367928</v>
      </c>
      <c r="C24">
        <f>AVERAGE(B24:B26)</f>
        <v>19.659688416204698</v>
      </c>
      <c r="G24">
        <v>23.136716623475699</v>
      </c>
      <c r="H24">
        <f>G24-19.65969</f>
        <v>3.4770266234756981</v>
      </c>
      <c r="J24">
        <f t="shared" si="1"/>
        <v>-0.16658637652430208</v>
      </c>
      <c r="K24">
        <f t="shared" si="2"/>
        <v>1.1223995817954129</v>
      </c>
      <c r="L24">
        <f>AVERAGE(K24:K26)</f>
        <v>0.93791682203317617</v>
      </c>
      <c r="M24">
        <f>STDEV(K24:K26)</f>
        <v>0.16147781469605621</v>
      </c>
    </row>
    <row r="25" spans="1:17" x14ac:dyDescent="0.3">
      <c r="A25" t="s">
        <v>119</v>
      </c>
      <c r="B25">
        <v>19.5661059690018</v>
      </c>
      <c r="G25">
        <v>23.5056749717501</v>
      </c>
      <c r="H25">
        <f t="shared" ref="H25:H26" si="7">G25-19.65969</f>
        <v>3.8459849717500987</v>
      </c>
      <c r="J25">
        <f t="shared" si="1"/>
        <v>0.20237197175009847</v>
      </c>
      <c r="K25">
        <f t="shared" si="2"/>
        <v>0.8691204448582972</v>
      </c>
    </row>
    <row r="26" spans="1:17" x14ac:dyDescent="0.3">
      <c r="A26" t="s">
        <v>119</v>
      </c>
      <c r="B26">
        <v>19.981204642819499</v>
      </c>
      <c r="G26">
        <v>23.585688312593099</v>
      </c>
      <c r="H26">
        <f t="shared" si="7"/>
        <v>3.9259983125930979</v>
      </c>
      <c r="J26">
        <f t="shared" si="1"/>
        <v>0.28238531259309774</v>
      </c>
      <c r="K26">
        <f t="shared" si="2"/>
        <v>0.8222304394458182</v>
      </c>
    </row>
    <row r="28" spans="1:17" x14ac:dyDescent="0.3">
      <c r="A28" t="s">
        <v>114</v>
      </c>
      <c r="B28">
        <v>21.7062404503191</v>
      </c>
      <c r="C28">
        <f>AVERAGE(B28:B30)</f>
        <v>21.704736606904167</v>
      </c>
      <c r="G28">
        <v>25.579400192672601</v>
      </c>
      <c r="H28">
        <f>G28-21.70474</f>
        <v>3.8746601926726001</v>
      </c>
      <c r="J28">
        <f t="shared" si="1"/>
        <v>0.23104719267259988</v>
      </c>
      <c r="K28">
        <f t="shared" si="2"/>
        <v>0.85201622391760889</v>
      </c>
      <c r="L28">
        <f>AVERAGE(K28:K30)</f>
        <v>0.82060090069902258</v>
      </c>
      <c r="M28">
        <f>STDEV(K28:K30)</f>
        <v>6.0791194081529804E-2</v>
      </c>
    </row>
    <row r="29" spans="1:17" x14ac:dyDescent="0.3">
      <c r="A29" t="s">
        <v>114</v>
      </c>
      <c r="B29">
        <v>21.725698461754298</v>
      </c>
      <c r="G29">
        <v>25.762371630883798</v>
      </c>
      <c r="H29">
        <f t="shared" ref="H29:H30" si="8">G29-21.70474</f>
        <v>4.0576316308837974</v>
      </c>
      <c r="J29">
        <f t="shared" si="1"/>
        <v>0.4140186308837972</v>
      </c>
      <c r="K29">
        <f t="shared" si="2"/>
        <v>0.75052985639363479</v>
      </c>
    </row>
    <row r="30" spans="1:17" x14ac:dyDescent="0.3">
      <c r="A30" t="s">
        <v>114</v>
      </c>
      <c r="B30">
        <v>21.682270908639101</v>
      </c>
      <c r="G30">
        <v>25.567192030244101</v>
      </c>
      <c r="H30">
        <f t="shared" si="8"/>
        <v>3.8624520302440999</v>
      </c>
      <c r="J30">
        <f t="shared" si="1"/>
        <v>0.21883903024409967</v>
      </c>
      <c r="K30">
        <f t="shared" si="2"/>
        <v>0.85925662178582396</v>
      </c>
    </row>
    <row r="32" spans="1:17" x14ac:dyDescent="0.3">
      <c r="A32" t="s">
        <v>115</v>
      </c>
      <c r="B32">
        <v>21.255089963923201</v>
      </c>
      <c r="C32">
        <f>AVERAGE(B32:B34)</f>
        <v>21.124175637318</v>
      </c>
      <c r="G32">
        <v>25.271496887897101</v>
      </c>
      <c r="H32">
        <f>G32-21.12418</f>
        <v>4.1473168878971016</v>
      </c>
      <c r="J32">
        <f t="shared" si="1"/>
        <v>0.50370388789710141</v>
      </c>
      <c r="K32">
        <f t="shared" si="2"/>
        <v>0.70529372640911892</v>
      </c>
      <c r="L32">
        <f>AVERAGE(K32:K34)</f>
        <v>0.74911333750758125</v>
      </c>
      <c r="M32">
        <f>STDEV(K32:K34)</f>
        <v>0.14720452140791768</v>
      </c>
    </row>
    <row r="33" spans="1:13" x14ac:dyDescent="0.3">
      <c r="A33" t="s">
        <v>115</v>
      </c>
      <c r="B33">
        <v>21.493975990193</v>
      </c>
      <c r="G33">
        <v>25.437133024485</v>
      </c>
      <c r="H33">
        <f t="shared" ref="H33:H34" si="9">G33-21.12418</f>
        <v>4.312953024485001</v>
      </c>
      <c r="J33">
        <f t="shared" si="1"/>
        <v>0.66934002448500074</v>
      </c>
      <c r="K33">
        <f t="shared" si="2"/>
        <v>0.62879426980908359</v>
      </c>
    </row>
    <row r="34" spans="1:13" x14ac:dyDescent="0.3">
      <c r="A34" t="s">
        <v>115</v>
      </c>
      <c r="B34">
        <v>20.6234609578378</v>
      </c>
      <c r="G34">
        <v>24.898708061072199</v>
      </c>
      <c r="H34">
        <f t="shared" si="9"/>
        <v>3.7745280610721998</v>
      </c>
      <c r="J34">
        <f t="shared" si="1"/>
        <v>0.13091506107219963</v>
      </c>
      <c r="K34">
        <f t="shared" si="2"/>
        <v>0.91325201630454134</v>
      </c>
    </row>
    <row r="36" spans="1:13" x14ac:dyDescent="0.3">
      <c r="A36" t="s">
        <v>121</v>
      </c>
      <c r="B36">
        <v>20.388222378275401</v>
      </c>
      <c r="C36">
        <f>AVERAGE(B36:B38)</f>
        <v>20.850644068304735</v>
      </c>
      <c r="G36">
        <v>26.3972910102306</v>
      </c>
      <c r="H36">
        <f>G36-20.85064</f>
        <v>5.546651010230601</v>
      </c>
      <c r="J36">
        <f t="shared" si="1"/>
        <v>1.9030380102306008</v>
      </c>
      <c r="K36">
        <f t="shared" si="2"/>
        <v>0.26737972730928006</v>
      </c>
      <c r="L36">
        <f>AVERAGE(K36:K38)</f>
        <v>0.25913742573782045</v>
      </c>
      <c r="M36">
        <f>STDEV(K36:K38)</f>
        <v>0.10599220994573898</v>
      </c>
    </row>
    <row r="37" spans="1:13" x14ac:dyDescent="0.3">
      <c r="A37" t="s">
        <v>121</v>
      </c>
      <c r="B37">
        <v>21.39474460409</v>
      </c>
      <c r="G37">
        <v>27.238308135806601</v>
      </c>
      <c r="H37">
        <f t="shared" ref="H37:H38" si="10">G37-20.85064</f>
        <v>6.387668135806603</v>
      </c>
      <c r="J37">
        <f t="shared" si="1"/>
        <v>2.7440551358066028</v>
      </c>
      <c r="K37">
        <f t="shared" si="2"/>
        <v>0.149264693792349</v>
      </c>
    </row>
    <row r="38" spans="1:13" x14ac:dyDescent="0.3">
      <c r="A38" t="s">
        <v>121</v>
      </c>
      <c r="B38">
        <v>20.7689652225488</v>
      </c>
      <c r="G38">
        <v>25.9651102925854</v>
      </c>
      <c r="H38">
        <f t="shared" si="10"/>
        <v>5.114470292585402</v>
      </c>
      <c r="J38">
        <f t="shared" si="1"/>
        <v>1.4708572925854018</v>
      </c>
      <c r="K38">
        <f t="shared" si="2"/>
        <v>0.36076785611183237</v>
      </c>
    </row>
    <row r="40" spans="1:13" x14ac:dyDescent="0.3">
      <c r="A40" t="s">
        <v>122</v>
      </c>
      <c r="B40">
        <v>18.997478350084201</v>
      </c>
      <c r="C40">
        <f>AVERAGE(B40:B42)</f>
        <v>19.1581004924961</v>
      </c>
      <c r="G40">
        <v>23.231346833595101</v>
      </c>
      <c r="H40">
        <f>G40-19.1581</f>
        <v>4.0732468335950998</v>
      </c>
      <c r="J40">
        <f t="shared" si="1"/>
        <v>0.42963383359509955</v>
      </c>
      <c r="K40">
        <f t="shared" si="2"/>
        <v>0.74245020061778511</v>
      </c>
      <c r="L40">
        <f>AVERAGE(K40:K42)</f>
        <v>0.67559484536100456</v>
      </c>
      <c r="M40">
        <f>STDEV(K40:K42)</f>
        <v>5.8255801526475824E-2</v>
      </c>
    </row>
    <row r="41" spans="1:13" x14ac:dyDescent="0.3">
      <c r="A41" t="s">
        <v>122</v>
      </c>
      <c r="B41">
        <v>19.525397570736999</v>
      </c>
      <c r="G41">
        <v>23.455239678608901</v>
      </c>
      <c r="H41">
        <f t="shared" ref="H41:H42" si="11">G41-19.1581</f>
        <v>4.2971396786089002</v>
      </c>
      <c r="J41">
        <f t="shared" si="1"/>
        <v>0.65352667860890001</v>
      </c>
      <c r="K41">
        <f t="shared" si="2"/>
        <v>0.63572437977945384</v>
      </c>
    </row>
    <row r="42" spans="1:13" x14ac:dyDescent="0.3">
      <c r="A42" t="s">
        <v>122</v>
      </c>
      <c r="B42">
        <v>18.9514255566671</v>
      </c>
      <c r="G42">
        <v>23.426289926615901</v>
      </c>
      <c r="H42">
        <f t="shared" si="11"/>
        <v>4.2681899266159</v>
      </c>
      <c r="J42">
        <f t="shared" si="1"/>
        <v>0.62457692661589981</v>
      </c>
      <c r="K42">
        <f t="shared" si="2"/>
        <v>0.64860995568577462</v>
      </c>
    </row>
    <row r="44" spans="1:13" x14ac:dyDescent="0.3">
      <c r="A44" t="s">
        <v>123</v>
      </c>
      <c r="B44">
        <v>21.957545320975299</v>
      </c>
      <c r="C44">
        <f>AVERAGE(B44:B46)</f>
        <v>21.585957341607337</v>
      </c>
      <c r="G44">
        <v>29.948049957639601</v>
      </c>
      <c r="H44">
        <f>G44-21.58596</f>
        <v>8.3620899576396006</v>
      </c>
      <c r="J44">
        <f t="shared" si="1"/>
        <v>4.7184769576396004</v>
      </c>
      <c r="K44">
        <f t="shared" si="2"/>
        <v>3.7983668052814223E-2</v>
      </c>
      <c r="L44">
        <f>AVERAGE(K44:K46)</f>
        <v>6.2999784414466464E-2</v>
      </c>
      <c r="M44">
        <f>STDEV(K44:K46)</f>
        <v>2.1828029743434101E-2</v>
      </c>
    </row>
    <row r="45" spans="1:13" x14ac:dyDescent="0.3">
      <c r="A45" t="s">
        <v>123</v>
      </c>
      <c r="B45">
        <v>21.4769123485931</v>
      </c>
      <c r="G45">
        <v>28.9067405768185</v>
      </c>
      <c r="H45">
        <f t="shared" ref="H45:H46" si="12">G45-21.58596</f>
        <v>7.3207805768184997</v>
      </c>
      <c r="J45">
        <f t="shared" si="1"/>
        <v>3.6771675768184995</v>
      </c>
      <c r="K45">
        <f t="shared" si="2"/>
        <v>7.8173986649062263E-2</v>
      </c>
    </row>
    <row r="46" spans="1:13" x14ac:dyDescent="0.3">
      <c r="A46" t="s">
        <v>123</v>
      </c>
      <c r="B46">
        <v>21.3234143552536</v>
      </c>
      <c r="G46">
        <v>29.0086646259325</v>
      </c>
      <c r="H46">
        <f t="shared" si="12"/>
        <v>7.4227046259325</v>
      </c>
      <c r="J46">
        <f t="shared" si="1"/>
        <v>3.7790916259324998</v>
      </c>
      <c r="K46">
        <f t="shared" si="2"/>
        <v>7.2841698541522892E-2</v>
      </c>
    </row>
    <row r="48" spans="1:13" x14ac:dyDescent="0.3">
      <c r="A48" t="s">
        <v>124</v>
      </c>
      <c r="B48">
        <v>20.4628451369618</v>
      </c>
      <c r="C48">
        <f>AVERAGE(B48:B50)</f>
        <v>20.4964383829873</v>
      </c>
      <c r="G48">
        <v>24.9001500453471</v>
      </c>
      <c r="H48">
        <f>G48-20.49644</f>
        <v>4.4037100453471005</v>
      </c>
      <c r="J48">
        <f t="shared" si="1"/>
        <v>0.76009704534710032</v>
      </c>
      <c r="K48">
        <f t="shared" si="2"/>
        <v>0.59045661130599336</v>
      </c>
      <c r="L48">
        <f>AVERAGE(K48:K50)</f>
        <v>0.5444377425216812</v>
      </c>
      <c r="M48">
        <f>STDEV(K48:K50)</f>
        <v>5.9962816187814093E-2</v>
      </c>
    </row>
    <row r="49" spans="1:13" x14ac:dyDescent="0.3">
      <c r="A49" t="s">
        <v>124</v>
      </c>
      <c r="B49">
        <v>20.488097252006401</v>
      </c>
      <c r="G49">
        <v>24.960591612448301</v>
      </c>
      <c r="H49">
        <f t="shared" ref="H49:H50" si="13">G49-20.49644</f>
        <v>4.4641516124483012</v>
      </c>
      <c r="J49">
        <f t="shared" si="1"/>
        <v>0.82053861244830095</v>
      </c>
      <c r="K49">
        <f t="shared" si="2"/>
        <v>0.56623050798659436</v>
      </c>
    </row>
    <row r="50" spans="1:13" x14ac:dyDescent="0.3">
      <c r="A50" t="s">
        <v>124</v>
      </c>
      <c r="B50">
        <v>20.538372759993699</v>
      </c>
      <c r="G50">
        <v>25.2091231143127</v>
      </c>
      <c r="H50">
        <f t="shared" si="13"/>
        <v>4.7126831143126999</v>
      </c>
      <c r="J50">
        <f t="shared" si="1"/>
        <v>1.0690701143126997</v>
      </c>
      <c r="K50">
        <f t="shared" si="2"/>
        <v>0.47662610827245588</v>
      </c>
    </row>
    <row r="52" spans="1:13" x14ac:dyDescent="0.3">
      <c r="A52" t="s">
        <v>125</v>
      </c>
      <c r="B52">
        <v>19.887336440077</v>
      </c>
      <c r="C52">
        <f>AVERAGE(B52:B54)</f>
        <v>19.918744862867332</v>
      </c>
      <c r="G52">
        <v>24.430067156228901</v>
      </c>
      <c r="H52">
        <f>G52-19.91874</f>
        <v>4.5113271562289015</v>
      </c>
      <c r="J52">
        <f t="shared" si="1"/>
        <v>0.86771415622890125</v>
      </c>
      <c r="K52">
        <f t="shared" si="2"/>
        <v>0.54801445155998552</v>
      </c>
      <c r="L52">
        <f>AVERAGE(K52:K54)</f>
        <v>0.4270170752882898</v>
      </c>
      <c r="M52">
        <f>STDEV(K52:K54)</f>
        <v>0.10864653458972967</v>
      </c>
    </row>
    <row r="53" spans="1:13" x14ac:dyDescent="0.3">
      <c r="A53" t="s">
        <v>125</v>
      </c>
      <c r="B53">
        <v>20.291346791965701</v>
      </c>
      <c r="G53">
        <v>25.128041102480001</v>
      </c>
      <c r="H53">
        <f t="shared" ref="H53:H54" si="14">G53-19.91874</f>
        <v>5.2093011024800013</v>
      </c>
      <c r="J53">
        <f t="shared" si="1"/>
        <v>1.5656881024800011</v>
      </c>
      <c r="K53">
        <f t="shared" si="2"/>
        <v>0.33781654609857187</v>
      </c>
    </row>
    <row r="54" spans="1:13" x14ac:dyDescent="0.3">
      <c r="A54" t="s">
        <v>125</v>
      </c>
      <c r="B54">
        <v>19.577551356559301</v>
      </c>
      <c r="G54">
        <v>24.9016243058947</v>
      </c>
      <c r="H54">
        <f t="shared" si="14"/>
        <v>4.9828843058947001</v>
      </c>
      <c r="J54">
        <f t="shared" si="1"/>
        <v>1.3392713058946999</v>
      </c>
      <c r="K54">
        <f t="shared" si="2"/>
        <v>0.39522022820631192</v>
      </c>
    </row>
    <row r="56" spans="1:13" x14ac:dyDescent="0.3">
      <c r="A56" t="s">
        <v>126</v>
      </c>
      <c r="B56">
        <v>19.637133792453898</v>
      </c>
      <c r="C56">
        <f>AVERAGE(B56:B58)</f>
        <v>19.532067417654968</v>
      </c>
      <c r="G56">
        <v>23.3983112780627</v>
      </c>
      <c r="H56">
        <f>G56-19.53207</f>
        <v>3.8662412780626987</v>
      </c>
      <c r="J56">
        <f t="shared" si="1"/>
        <v>0.22262827806269847</v>
      </c>
      <c r="K56">
        <f t="shared" si="2"/>
        <v>0.85700273994674592</v>
      </c>
      <c r="L56">
        <f>AVERAGE(K56:K58)</f>
        <v>0.78149576315912572</v>
      </c>
      <c r="M56">
        <f>STDEV(K56:K58)</f>
        <v>8.7343713441715931E-2</v>
      </c>
    </row>
    <row r="57" spans="1:13" x14ac:dyDescent="0.3">
      <c r="A57" t="s">
        <v>126</v>
      </c>
      <c r="B57">
        <v>19.226901736367601</v>
      </c>
      <c r="G57">
        <v>23.4946441641593</v>
      </c>
      <c r="H57">
        <f t="shared" ref="H57:H58" si="15">G57-19.53207</f>
        <v>3.9625741641592995</v>
      </c>
      <c r="J57">
        <f t="shared" si="1"/>
        <v>0.31896116415929932</v>
      </c>
      <c r="K57">
        <f t="shared" si="2"/>
        <v>0.80164690860479282</v>
      </c>
    </row>
    <row r="58" spans="1:13" x14ac:dyDescent="0.3">
      <c r="A58" t="s">
        <v>126</v>
      </c>
      <c r="B58">
        <v>19.732166724143401</v>
      </c>
      <c r="G58">
        <v>23.719744008801602</v>
      </c>
      <c r="H58">
        <f t="shared" si="15"/>
        <v>4.1876740088016007</v>
      </c>
      <c r="J58">
        <f t="shared" si="1"/>
        <v>0.54406100880160047</v>
      </c>
      <c r="K58">
        <f t="shared" si="2"/>
        <v>0.68583764092583843</v>
      </c>
    </row>
    <row r="60" spans="1:13" x14ac:dyDescent="0.3">
      <c r="A60" t="s">
        <v>127</v>
      </c>
      <c r="B60">
        <v>21.683589658655901</v>
      </c>
      <c r="C60">
        <f>AVERAGE(B60:B62)</f>
        <v>21.717968917897167</v>
      </c>
      <c r="G60">
        <v>27.767314646445801</v>
      </c>
      <c r="H60">
        <f>G60-21.71797</f>
        <v>6.0493446464457996</v>
      </c>
      <c r="J60">
        <f t="shared" si="1"/>
        <v>2.4057316464457994</v>
      </c>
      <c r="K60">
        <f t="shared" si="2"/>
        <v>0.18871334508865056</v>
      </c>
      <c r="L60">
        <f>AVERAGE(K60:K62)</f>
        <v>0.16335040804238773</v>
      </c>
      <c r="M60">
        <f>STDEV(K60:K62)</f>
        <v>2.9995493577746276E-2</v>
      </c>
    </row>
    <row r="61" spans="1:13" x14ac:dyDescent="0.3">
      <c r="A61" t="s">
        <v>127</v>
      </c>
      <c r="B61">
        <v>22.2527177365561</v>
      </c>
      <c r="G61">
        <v>28.302319276444798</v>
      </c>
      <c r="H61">
        <f t="shared" ref="H61:H62" si="16">G61-21.71797</f>
        <v>6.5843492764447973</v>
      </c>
      <c r="J61">
        <f t="shared" si="1"/>
        <v>2.9407362764447971</v>
      </c>
      <c r="K61">
        <f t="shared" si="2"/>
        <v>0.13024173454003551</v>
      </c>
    </row>
    <row r="62" spans="1:13" x14ac:dyDescent="0.3">
      <c r="A62" t="s">
        <v>127</v>
      </c>
      <c r="B62">
        <v>21.2175993584795</v>
      </c>
      <c r="G62">
        <v>27.9087038445609</v>
      </c>
      <c r="H62">
        <f t="shared" si="16"/>
        <v>6.1907338445608993</v>
      </c>
      <c r="J62">
        <f t="shared" si="1"/>
        <v>2.547120844560899</v>
      </c>
      <c r="K62">
        <f t="shared" si="2"/>
        <v>0.17109614449847713</v>
      </c>
    </row>
    <row r="64" spans="1:13" x14ac:dyDescent="0.3">
      <c r="A64" t="s">
        <v>128</v>
      </c>
      <c r="B64">
        <v>20.8775219422809</v>
      </c>
      <c r="C64">
        <f>AVERAGE(B64:B66)</f>
        <v>20.853562551636134</v>
      </c>
      <c r="G64">
        <v>24.751215476337499</v>
      </c>
      <c r="H64">
        <f>G64-20.85356</f>
        <v>3.8976554763374978</v>
      </c>
      <c r="J64">
        <f t="shared" si="1"/>
        <v>0.25404247633749755</v>
      </c>
      <c r="K64">
        <f t="shared" si="2"/>
        <v>0.83854349538340034</v>
      </c>
      <c r="L64">
        <f>AVERAGE(K64:K66)</f>
        <v>0.72879274120537618</v>
      </c>
      <c r="M64">
        <f>STDEV(K64:K66)</f>
        <v>9.5759729160036194E-2</v>
      </c>
    </row>
    <row r="65" spans="1:13" x14ac:dyDescent="0.3">
      <c r="A65" t="s">
        <v>128</v>
      </c>
      <c r="B65">
        <v>20.929574395984101</v>
      </c>
      <c r="G65">
        <v>25.0917136998385</v>
      </c>
      <c r="H65">
        <f t="shared" ref="H65:H66" si="17">G65-20.85356</f>
        <v>4.2381536998384988</v>
      </c>
      <c r="J65">
        <f t="shared" si="1"/>
        <v>0.59454069983849855</v>
      </c>
      <c r="K65">
        <f t="shared" si="2"/>
        <v>0.662255258953936</v>
      </c>
    </row>
    <row r="66" spans="1:13" x14ac:dyDescent="0.3">
      <c r="A66" t="s">
        <v>128</v>
      </c>
      <c r="B66">
        <v>20.753591316643401</v>
      </c>
      <c r="G66">
        <v>25.041777188489998</v>
      </c>
      <c r="H66">
        <f t="shared" si="17"/>
        <v>4.1882171884899968</v>
      </c>
      <c r="J66">
        <f t="shared" si="1"/>
        <v>0.54460418848999659</v>
      </c>
      <c r="K66">
        <f t="shared" si="2"/>
        <v>0.68557946927879254</v>
      </c>
    </row>
    <row r="68" spans="1:13" x14ac:dyDescent="0.3">
      <c r="A68" t="s">
        <v>129</v>
      </c>
      <c r="B68">
        <v>20.2825033424078</v>
      </c>
      <c r="C68">
        <f>AVERAGE(B68:B70)</f>
        <v>20.038877088994067</v>
      </c>
      <c r="G68">
        <v>25.978038071555499</v>
      </c>
      <c r="H68">
        <f>G68-20.03888</f>
        <v>5.9391580715555001</v>
      </c>
      <c r="J68">
        <f t="shared" si="1"/>
        <v>2.2955450715554999</v>
      </c>
      <c r="K68">
        <f t="shared" si="2"/>
        <v>0.20369111104217635</v>
      </c>
      <c r="L68">
        <f>AVERAGE(K68:K70)</f>
        <v>0.18681000147675783</v>
      </c>
      <c r="M68">
        <f>STDEV(K68:K70)</f>
        <v>1.8875095508949166E-2</v>
      </c>
    </row>
    <row r="69" spans="1:13" x14ac:dyDescent="0.3">
      <c r="A69" t="s">
        <v>129</v>
      </c>
      <c r="B69">
        <v>20.2692931215113</v>
      </c>
      <c r="G69">
        <v>26.2695019344585</v>
      </c>
      <c r="H69">
        <f t="shared" ref="H69:H70" si="18">G69-20.03888</f>
        <v>6.230621934458501</v>
      </c>
      <c r="J69">
        <f t="shared" ref="J69:J82" si="19">H69-3.643613</f>
        <v>2.5870089344585008</v>
      </c>
      <c r="K69">
        <f t="shared" ref="K69:K82" si="20">2^(-J69)</f>
        <v>0.16643042096527971</v>
      </c>
    </row>
    <row r="70" spans="1:13" x14ac:dyDescent="0.3">
      <c r="A70" t="s">
        <v>129</v>
      </c>
      <c r="B70">
        <v>19.5648348030631</v>
      </c>
      <c r="G70">
        <v>26.076081303899201</v>
      </c>
      <c r="H70">
        <f t="shared" si="18"/>
        <v>6.0372013038992023</v>
      </c>
      <c r="J70">
        <f t="shared" si="19"/>
        <v>2.3935883038992021</v>
      </c>
      <c r="K70">
        <f t="shared" si="20"/>
        <v>0.19030847242281734</v>
      </c>
    </row>
    <row r="72" spans="1:13" x14ac:dyDescent="0.3">
      <c r="A72" t="s">
        <v>130</v>
      </c>
      <c r="B72">
        <v>19.936391746368098</v>
      </c>
      <c r="C72">
        <f>AVERAGE(B72:B74)</f>
        <v>19.610426314217701</v>
      </c>
      <c r="G72">
        <v>23.492093092387499</v>
      </c>
      <c r="H72">
        <f>G72-19.61043</f>
        <v>3.8816630923874982</v>
      </c>
      <c r="J72">
        <f t="shared" si="19"/>
        <v>0.23805009238749797</v>
      </c>
      <c r="K72">
        <f t="shared" si="20"/>
        <v>0.84789052417840416</v>
      </c>
      <c r="L72">
        <f>AVERAGE(K72:K74)</f>
        <v>0.85107325130494971</v>
      </c>
      <c r="M72">
        <f>STDEV(K72:K74)</f>
        <v>4.0661738491513333E-2</v>
      </c>
    </row>
    <row r="73" spans="1:13" x14ac:dyDescent="0.3">
      <c r="A73" t="s">
        <v>130</v>
      </c>
      <c r="B73">
        <v>19.7412264977132</v>
      </c>
      <c r="G73">
        <v>23.416934826021301</v>
      </c>
      <c r="H73">
        <f t="shared" ref="H73:H74" si="21">G73-19.61043</f>
        <v>3.8065048260212997</v>
      </c>
      <c r="J73">
        <f t="shared" si="19"/>
        <v>0.16289182602129948</v>
      </c>
      <c r="K73">
        <f t="shared" si="20"/>
        <v>0.89323282487532873</v>
      </c>
    </row>
    <row r="74" spans="1:13" x14ac:dyDescent="0.3">
      <c r="A74" t="s">
        <v>130</v>
      </c>
      <c r="B74">
        <v>19.153660698571802</v>
      </c>
      <c r="G74">
        <v>23.554320093388998</v>
      </c>
      <c r="H74">
        <f t="shared" si="21"/>
        <v>3.9438900933889975</v>
      </c>
      <c r="J74">
        <f t="shared" si="19"/>
        <v>0.30027709338899733</v>
      </c>
      <c r="K74">
        <f t="shared" si="20"/>
        <v>0.81209640486111612</v>
      </c>
    </row>
    <row r="76" spans="1:13" x14ac:dyDescent="0.3">
      <c r="A76" t="s">
        <v>131</v>
      </c>
      <c r="B76">
        <v>21.1556626060094</v>
      </c>
      <c r="C76">
        <f>AVERAGE(B76:B78)</f>
        <v>20.955490187440002</v>
      </c>
      <c r="G76">
        <v>28.898511242213601</v>
      </c>
      <c r="H76">
        <f>G76-20.95549</f>
        <v>7.9430212422136002</v>
      </c>
      <c r="J76">
        <f t="shared" si="19"/>
        <v>4.2994082422136</v>
      </c>
      <c r="K76">
        <f t="shared" si="20"/>
        <v>5.0786601907273091E-2</v>
      </c>
      <c r="L76">
        <f>AVERAGE(K76:K78)</f>
        <v>4.386277598654733E-2</v>
      </c>
      <c r="M76">
        <f>STDEV(K76:K78)</f>
        <v>8.3377618437301283E-3</v>
      </c>
    </row>
    <row r="77" spans="1:13" x14ac:dyDescent="0.3">
      <c r="A77" t="s">
        <v>131</v>
      </c>
      <c r="B77">
        <v>20.130198334828901</v>
      </c>
      <c r="G77">
        <v>29.451876957536399</v>
      </c>
      <c r="H77">
        <f t="shared" ref="H77:H78" si="22">G77-20.95549</f>
        <v>8.4963869575363979</v>
      </c>
      <c r="J77">
        <f t="shared" si="19"/>
        <v>4.8527739575363977</v>
      </c>
      <c r="K77">
        <f t="shared" si="20"/>
        <v>3.4607440158192102E-2</v>
      </c>
    </row>
    <row r="78" spans="1:13" x14ac:dyDescent="0.3">
      <c r="A78" t="s">
        <v>131</v>
      </c>
      <c r="B78">
        <v>21.580609621481699</v>
      </c>
      <c r="G78">
        <v>29.035244784496498</v>
      </c>
      <c r="H78">
        <f t="shared" si="22"/>
        <v>8.0797547844964974</v>
      </c>
      <c r="J78">
        <f t="shared" si="19"/>
        <v>4.4361417844964972</v>
      </c>
      <c r="K78">
        <f t="shared" si="20"/>
        <v>4.619428589417679E-2</v>
      </c>
    </row>
    <row r="80" spans="1:13" x14ac:dyDescent="0.3">
      <c r="A80" t="s">
        <v>132</v>
      </c>
      <c r="B80">
        <v>20.115690476915798</v>
      </c>
      <c r="C80">
        <f>AVERAGE(B80:B82)</f>
        <v>20.299580783247034</v>
      </c>
      <c r="G80">
        <v>24.780546895879102</v>
      </c>
      <c r="H80">
        <f>G80-20.29958</f>
        <v>4.4809668958791029</v>
      </c>
      <c r="J80">
        <f t="shared" si="19"/>
        <v>0.83735389587910269</v>
      </c>
      <c r="K80">
        <f t="shared" si="20"/>
        <v>0.55966913956669539</v>
      </c>
      <c r="L80">
        <f>AVERAGE(K80:K82)</f>
        <v>0.5448740521740435</v>
      </c>
      <c r="M80">
        <f>STDEV(K80:K82)</f>
        <v>4.6060481788306136E-2</v>
      </c>
    </row>
    <row r="81" spans="1:11" x14ac:dyDescent="0.3">
      <c r="A81" t="s">
        <v>132</v>
      </c>
      <c r="B81">
        <v>20.424728141869402</v>
      </c>
      <c r="G81">
        <v>24.724798697827101</v>
      </c>
      <c r="H81">
        <f t="shared" ref="H81:H82" si="23">G81-20.29958</f>
        <v>4.425218697827102</v>
      </c>
      <c r="J81">
        <f t="shared" si="19"/>
        <v>0.78160569782710176</v>
      </c>
      <c r="K81">
        <f t="shared" si="20"/>
        <v>0.58171898833987856</v>
      </c>
    </row>
    <row r="82" spans="1:11" x14ac:dyDescent="0.3">
      <c r="A82" t="s">
        <v>132</v>
      </c>
      <c r="B82">
        <v>20.358323730955899</v>
      </c>
      <c r="G82">
        <v>24.962848759012399</v>
      </c>
      <c r="H82">
        <f t="shared" si="23"/>
        <v>4.6632687590124</v>
      </c>
      <c r="J82">
        <f t="shared" si="19"/>
        <v>1.0196557590123998</v>
      </c>
      <c r="K82">
        <f t="shared" si="20"/>
        <v>0.49323402861555649</v>
      </c>
    </row>
  </sheetData>
  <phoneticPr fontId="19" type="noConversion"/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D8EB46-7F87-4CCD-AC0A-EED0CCBF8EBE}">
  <dimension ref="A1:O82"/>
  <sheetViews>
    <sheetView workbookViewId="0">
      <selection activeCell="G10" sqref="G10"/>
    </sheetView>
  </sheetViews>
  <sheetFormatPr defaultRowHeight="14.4" x14ac:dyDescent="0.3"/>
  <cols>
    <col min="1" max="1" width="16.44140625" customWidth="1"/>
    <col min="13" max="13" width="14.109375" customWidth="1"/>
    <col min="14" max="14" width="16.44140625" customWidth="1"/>
    <col min="15" max="15" width="15.33203125" customWidth="1"/>
    <col min="16" max="16" width="12.5546875" customWidth="1"/>
  </cols>
  <sheetData>
    <row r="1" spans="1:15" x14ac:dyDescent="0.3">
      <c r="A1" t="s">
        <v>134</v>
      </c>
    </row>
    <row r="2" spans="1:15" x14ac:dyDescent="0.3">
      <c r="B2" t="s">
        <v>103</v>
      </c>
      <c r="E2" t="s">
        <v>136</v>
      </c>
      <c r="M2" t="s">
        <v>133</v>
      </c>
    </row>
    <row r="3" spans="1:15" x14ac:dyDescent="0.3">
      <c r="B3" t="s">
        <v>104</v>
      </c>
      <c r="C3" t="s">
        <v>105</v>
      </c>
      <c r="E3" t="s">
        <v>104</v>
      </c>
      <c r="F3" t="s">
        <v>106</v>
      </c>
      <c r="G3" t="s">
        <v>107</v>
      </c>
      <c r="H3" t="s">
        <v>108</v>
      </c>
      <c r="I3" t="s">
        <v>109</v>
      </c>
      <c r="J3" t="s">
        <v>110</v>
      </c>
      <c r="K3" t="s">
        <v>111</v>
      </c>
      <c r="M3" t="s">
        <v>120</v>
      </c>
      <c r="N3" t="s">
        <v>135</v>
      </c>
      <c r="O3" t="s">
        <v>111</v>
      </c>
    </row>
    <row r="4" spans="1:15" x14ac:dyDescent="0.3">
      <c r="A4" t="s">
        <v>116</v>
      </c>
      <c r="B4">
        <v>20.582133939999999</v>
      </c>
      <c r="C4">
        <v>20.538344729999999</v>
      </c>
      <c r="E4">
        <v>23.914810639999999</v>
      </c>
      <c r="F4">
        <v>3.37647064</v>
      </c>
      <c r="H4">
        <v>-6.4999360000000006E-2</v>
      </c>
      <c r="I4">
        <v>1.046084475</v>
      </c>
      <c r="J4">
        <v>0.86640101599999997</v>
      </c>
      <c r="K4">
        <v>0.16000561999999999</v>
      </c>
      <c r="M4" t="s">
        <v>116</v>
      </c>
      <c r="N4">
        <v>0.86640101599999997</v>
      </c>
      <c r="O4">
        <v>0.16000561999999999</v>
      </c>
    </row>
    <row r="5" spans="1:15" x14ac:dyDescent="0.3">
      <c r="A5" t="s">
        <v>116</v>
      </c>
      <c r="B5">
        <v>20.435506650000001</v>
      </c>
      <c r="E5">
        <v>24.415550280000001</v>
      </c>
      <c r="F5">
        <v>3.8772102849999999</v>
      </c>
      <c r="H5">
        <v>0.435740285</v>
      </c>
      <c r="I5">
        <v>0.73931429599999998</v>
      </c>
      <c r="M5" t="s">
        <v>117</v>
      </c>
      <c r="N5">
        <v>1.4375976410198137</v>
      </c>
      <c r="O5">
        <v>1.0528526514755559E-2</v>
      </c>
    </row>
    <row r="6" spans="1:15" x14ac:dyDescent="0.3">
      <c r="A6" t="s">
        <v>116</v>
      </c>
      <c r="B6">
        <v>20.5973936</v>
      </c>
      <c r="E6">
        <v>24.277056229999999</v>
      </c>
      <c r="F6">
        <v>3.7387162300000001</v>
      </c>
      <c r="H6">
        <v>0.29724623</v>
      </c>
      <c r="I6">
        <v>0.81380427799999999</v>
      </c>
      <c r="M6" t="s">
        <v>112</v>
      </c>
      <c r="N6">
        <v>1.2201370323635745</v>
      </c>
      <c r="O6">
        <v>7.6358818017741054E-2</v>
      </c>
    </row>
    <row r="7" spans="1:15" x14ac:dyDescent="0.3">
      <c r="M7" t="s">
        <v>113</v>
      </c>
      <c r="N7">
        <v>1.1485174130701432</v>
      </c>
      <c r="O7">
        <v>6.4276444442245631E-2</v>
      </c>
    </row>
    <row r="8" spans="1:15" x14ac:dyDescent="0.3">
      <c r="A8" t="s">
        <v>117</v>
      </c>
      <c r="B8">
        <v>19.508836689999999</v>
      </c>
      <c r="C8">
        <v>19.417274890000002</v>
      </c>
      <c r="E8">
        <v>22.323288210000001</v>
      </c>
      <c r="F8">
        <v>2.9060182139999999</v>
      </c>
      <c r="G8">
        <v>3.4414696829999998</v>
      </c>
      <c r="H8">
        <v>-0.53545178599999999</v>
      </c>
      <c r="I8">
        <v>1.4493959670000001</v>
      </c>
      <c r="J8">
        <f>AVERAGE(I8:I10)</f>
        <v>1.4375976410198137</v>
      </c>
      <c r="K8">
        <f>STDEV(I8:I10)</f>
        <v>1.0528526514755559E-2</v>
      </c>
      <c r="M8" t="s">
        <v>118</v>
      </c>
      <c r="N8">
        <v>0.83200025600000005</v>
      </c>
      <c r="O8">
        <v>0.10683922799999999</v>
      </c>
    </row>
    <row r="9" spans="1:15" x14ac:dyDescent="0.3">
      <c r="A9" t="s">
        <v>117</v>
      </c>
      <c r="B9">
        <v>19.655418959999999</v>
      </c>
      <c r="E9">
        <v>23.179024510000001</v>
      </c>
      <c r="F9">
        <v>3.761754512</v>
      </c>
      <c r="H9">
        <v>-0.52028451200000003</v>
      </c>
      <c r="I9">
        <f>2^-H9</f>
        <v>1.4342380643387203</v>
      </c>
      <c r="M9" t="s">
        <v>119</v>
      </c>
      <c r="N9">
        <v>1.099495388</v>
      </c>
      <c r="O9">
        <v>9.4226641E-2</v>
      </c>
    </row>
    <row r="10" spans="1:15" x14ac:dyDescent="0.3">
      <c r="A10" t="s">
        <v>117</v>
      </c>
      <c r="B10">
        <v>19.087569030000001</v>
      </c>
      <c r="E10">
        <v>23.073906319999999</v>
      </c>
      <c r="F10">
        <v>3.6566363220000002</v>
      </c>
      <c r="H10">
        <v>-0.51516632200000001</v>
      </c>
      <c r="I10">
        <f>2^-H10</f>
        <v>1.4291588917207212</v>
      </c>
      <c r="M10" t="s">
        <v>114</v>
      </c>
      <c r="N10">
        <v>1.487169623</v>
      </c>
      <c r="O10">
        <v>0.14902015900000001</v>
      </c>
    </row>
    <row r="11" spans="1:15" x14ac:dyDescent="0.3">
      <c r="M11" t="s">
        <v>115</v>
      </c>
      <c r="N11">
        <v>1.1401700800000001</v>
      </c>
      <c r="O11">
        <v>0.17423285899999999</v>
      </c>
    </row>
    <row r="12" spans="1:15" x14ac:dyDescent="0.3">
      <c r="A12" t="s">
        <v>112</v>
      </c>
      <c r="B12">
        <v>20.953017150000001</v>
      </c>
      <c r="C12">
        <v>21.043409059999998</v>
      </c>
      <c r="E12">
        <v>24.35540151</v>
      </c>
      <c r="F12">
        <v>3.3119915099999999</v>
      </c>
      <c r="H12">
        <v>-0.22947849000000001</v>
      </c>
      <c r="I12">
        <f>2^-H12</f>
        <v>1.1724110657356155</v>
      </c>
      <c r="J12">
        <f>AVERAGE(I12:I14)</f>
        <v>1.2201370323635745</v>
      </c>
      <c r="K12">
        <f>STDEV(I12:I14)</f>
        <v>7.6358818017741054E-2</v>
      </c>
      <c r="M12" t="s">
        <v>121</v>
      </c>
      <c r="N12">
        <v>1.291680328</v>
      </c>
      <c r="O12">
        <v>1.7212306E-2</v>
      </c>
    </row>
    <row r="13" spans="1:15" x14ac:dyDescent="0.3">
      <c r="A13" t="s">
        <v>112</v>
      </c>
      <c r="B13">
        <v>21.130398060000001</v>
      </c>
      <c r="E13">
        <v>24.34634436</v>
      </c>
      <c r="F13">
        <v>3.3029343629999999</v>
      </c>
      <c r="H13">
        <v>-0.23853563699999999</v>
      </c>
      <c r="I13">
        <f t="shared" ref="I13:I14" si="0">2^-H13</f>
        <v>1.1797945395003875</v>
      </c>
      <c r="M13" t="s">
        <v>122</v>
      </c>
      <c r="N13">
        <v>0.90019871900000004</v>
      </c>
      <c r="O13">
        <v>8.8588258000000003E-2</v>
      </c>
    </row>
    <row r="14" spans="1:15" x14ac:dyDescent="0.3">
      <c r="A14" t="s">
        <v>112</v>
      </c>
      <c r="B14">
        <v>21.046811980000001</v>
      </c>
      <c r="E14">
        <v>23.99729082</v>
      </c>
      <c r="F14">
        <v>2.9538808240000001</v>
      </c>
      <c r="H14">
        <v>-0.38758917599999998</v>
      </c>
      <c r="I14">
        <f t="shared" si="0"/>
        <v>1.3082054918547206</v>
      </c>
      <c r="M14" t="s">
        <v>123</v>
      </c>
      <c r="N14">
        <v>1.619215259</v>
      </c>
      <c r="O14">
        <v>0.23546745899999999</v>
      </c>
    </row>
    <row r="15" spans="1:15" x14ac:dyDescent="0.3">
      <c r="M15" t="s">
        <v>124</v>
      </c>
      <c r="N15">
        <v>1.0082009009999999</v>
      </c>
      <c r="O15">
        <v>0.13563867399999999</v>
      </c>
    </row>
    <row r="16" spans="1:15" x14ac:dyDescent="0.3">
      <c r="A16" t="s">
        <v>113</v>
      </c>
      <c r="B16">
        <v>20.462971979999999</v>
      </c>
      <c r="C16">
        <v>20.205468620000001</v>
      </c>
      <c r="E16">
        <v>23.936179110000001</v>
      </c>
      <c r="F16">
        <v>3.730709112</v>
      </c>
      <c r="H16">
        <v>-0.28923911200000002</v>
      </c>
      <c r="I16">
        <f>2^-H16</f>
        <v>1.2219956182104297</v>
      </c>
      <c r="J16">
        <f>AVERAGE(I16:I18)</f>
        <v>1.1485174130701432</v>
      </c>
      <c r="K16">
        <f>STDEV(I16:I18)</f>
        <v>6.4276444442245631E-2</v>
      </c>
      <c r="M16" t="s">
        <v>125</v>
      </c>
      <c r="N16">
        <v>1.168083553</v>
      </c>
      <c r="O16">
        <v>0.19626528900000001</v>
      </c>
    </row>
    <row r="17" spans="1:15" x14ac:dyDescent="0.3">
      <c r="A17" t="s">
        <v>113</v>
      </c>
      <c r="B17">
        <v>20.079527030000001</v>
      </c>
      <c r="E17">
        <v>23.50588239</v>
      </c>
      <c r="F17">
        <v>3.3004123930000002</v>
      </c>
      <c r="H17">
        <v>-0.141057607</v>
      </c>
      <c r="I17">
        <v>1.1027131939999999</v>
      </c>
      <c r="M17" t="s">
        <v>126</v>
      </c>
      <c r="N17">
        <v>0.93019783300000003</v>
      </c>
      <c r="O17">
        <v>8.8780921999999998E-2</v>
      </c>
    </row>
    <row r="18" spans="1:15" x14ac:dyDescent="0.3">
      <c r="A18" t="s">
        <v>113</v>
      </c>
      <c r="B18">
        <v>20.073906860000001</v>
      </c>
      <c r="E18">
        <v>23.48235524</v>
      </c>
      <c r="F18">
        <v>3.276885241</v>
      </c>
      <c r="H18">
        <v>-0.164584759</v>
      </c>
      <c r="I18">
        <v>1.1208434270000001</v>
      </c>
      <c r="M18" t="s">
        <v>127</v>
      </c>
      <c r="N18">
        <v>1.3695630590000001</v>
      </c>
      <c r="O18">
        <v>0.18585469199999999</v>
      </c>
    </row>
    <row r="19" spans="1:15" x14ac:dyDescent="0.3">
      <c r="M19" t="s">
        <v>128</v>
      </c>
      <c r="N19">
        <v>1.031873643</v>
      </c>
      <c r="O19">
        <v>0.104281549</v>
      </c>
    </row>
    <row r="20" spans="1:15" x14ac:dyDescent="0.3">
      <c r="A20" t="s">
        <v>118</v>
      </c>
      <c r="B20">
        <v>19.66172401</v>
      </c>
      <c r="C20">
        <v>19.942744350000002</v>
      </c>
      <c r="E20">
        <v>23.485012189999999</v>
      </c>
      <c r="F20">
        <v>3.5422721880000001</v>
      </c>
      <c r="H20">
        <v>0.100802188</v>
      </c>
      <c r="I20">
        <v>0.93251433699999997</v>
      </c>
      <c r="J20">
        <v>0.83200025600000005</v>
      </c>
      <c r="K20">
        <v>0.10683922799999999</v>
      </c>
      <c r="M20" t="s">
        <v>129</v>
      </c>
      <c r="N20">
        <v>1.0062934889999999</v>
      </c>
      <c r="O20">
        <v>1.7802287E-2</v>
      </c>
    </row>
    <row r="21" spans="1:15" x14ac:dyDescent="0.3">
      <c r="A21" t="s">
        <v>118</v>
      </c>
      <c r="B21">
        <v>19.83144051</v>
      </c>
      <c r="E21">
        <v>23.85854763</v>
      </c>
      <c r="F21">
        <v>3.9158076290000001</v>
      </c>
      <c r="H21">
        <v>0.47433762899999998</v>
      </c>
      <c r="I21">
        <v>0.71979718800000003</v>
      </c>
      <c r="M21" t="s">
        <v>130</v>
      </c>
      <c r="N21">
        <v>1.224386859</v>
      </c>
      <c r="O21">
        <v>0.33486357</v>
      </c>
    </row>
    <row r="22" spans="1:15" x14ac:dyDescent="0.3">
      <c r="A22" t="s">
        <v>118</v>
      </c>
      <c r="B22">
        <v>20.335068540000002</v>
      </c>
      <c r="E22">
        <v>23.629426389999999</v>
      </c>
      <c r="F22">
        <v>3.686686388</v>
      </c>
      <c r="H22">
        <v>0.24521638800000001</v>
      </c>
      <c r="I22">
        <v>0.84368924300000003</v>
      </c>
      <c r="M22" t="s">
        <v>131</v>
      </c>
      <c r="N22">
        <v>0.90370637099999995</v>
      </c>
      <c r="O22">
        <v>0.15569259599999999</v>
      </c>
    </row>
    <row r="23" spans="1:15" x14ac:dyDescent="0.3">
      <c r="M23" t="s">
        <v>132</v>
      </c>
      <c r="N23">
        <v>1.173299978</v>
      </c>
      <c r="O23">
        <v>0.46788954500000002</v>
      </c>
    </row>
    <row r="24" spans="1:15" x14ac:dyDescent="0.3">
      <c r="A24" t="s">
        <v>119</v>
      </c>
      <c r="B24">
        <v>19.431754640000001</v>
      </c>
      <c r="C24">
        <v>19.659688419999998</v>
      </c>
      <c r="E24">
        <v>23.08331141</v>
      </c>
      <c r="F24">
        <v>3.4236214070000002</v>
      </c>
      <c r="H24">
        <v>-1.7848592999999999E-2</v>
      </c>
      <c r="I24">
        <v>1.0124485480000001</v>
      </c>
      <c r="J24">
        <v>1.099495388</v>
      </c>
      <c r="K24">
        <v>9.4226641E-2</v>
      </c>
    </row>
    <row r="25" spans="1:15" x14ac:dyDescent="0.3">
      <c r="A25" t="s">
        <v>119</v>
      </c>
      <c r="B25">
        <v>19.566105969999999</v>
      </c>
      <c r="E25">
        <v>22.838666499999999</v>
      </c>
      <c r="F25">
        <v>3.1789764950000001</v>
      </c>
      <c r="H25">
        <v>-0.26249350500000002</v>
      </c>
      <c r="I25">
        <v>1.199550176</v>
      </c>
    </row>
    <row r="26" spans="1:15" x14ac:dyDescent="0.3">
      <c r="A26" t="s">
        <v>119</v>
      </c>
      <c r="B26">
        <v>19.981204640000001</v>
      </c>
      <c r="E26">
        <v>22.981488500000001</v>
      </c>
      <c r="F26">
        <v>3.3217985040000002</v>
      </c>
      <c r="H26">
        <v>-0.119671496</v>
      </c>
      <c r="I26">
        <v>1.08648744</v>
      </c>
    </row>
    <row r="28" spans="1:15" x14ac:dyDescent="0.3">
      <c r="A28" t="s">
        <v>114</v>
      </c>
      <c r="B28">
        <v>21.706240449999999</v>
      </c>
      <c r="C28">
        <v>21.704736610000001</v>
      </c>
      <c r="E28">
        <v>24.575518129999999</v>
      </c>
      <c r="F28">
        <v>2.8707781319999999</v>
      </c>
      <c r="H28">
        <v>-0.57069186800000005</v>
      </c>
      <c r="I28">
        <v>1.4852356689999999</v>
      </c>
      <c r="J28">
        <v>1.487169623</v>
      </c>
      <c r="K28">
        <v>0.14902015900000001</v>
      </c>
    </row>
    <row r="29" spans="1:15" x14ac:dyDescent="0.3">
      <c r="A29" t="s">
        <v>114</v>
      </c>
      <c r="B29">
        <v>21.72569846</v>
      </c>
      <c r="E29">
        <v>24.724918450000001</v>
      </c>
      <c r="F29">
        <v>3.0201784470000002</v>
      </c>
      <c r="H29">
        <v>-0.42129155299999999</v>
      </c>
      <c r="I29">
        <v>1.3391258530000001</v>
      </c>
    </row>
    <row r="30" spans="1:15" x14ac:dyDescent="0.3">
      <c r="A30" t="s">
        <v>114</v>
      </c>
      <c r="B30">
        <v>21.68227091</v>
      </c>
      <c r="E30">
        <v>24.435025830000001</v>
      </c>
      <c r="F30">
        <v>2.7302858269999999</v>
      </c>
      <c r="H30">
        <v>-0.71118417300000003</v>
      </c>
      <c r="I30">
        <v>1.637147347</v>
      </c>
    </row>
    <row r="32" spans="1:15" x14ac:dyDescent="0.3">
      <c r="A32" t="s">
        <v>115</v>
      </c>
      <c r="B32">
        <v>21.255089959999999</v>
      </c>
      <c r="C32">
        <v>21.124175640000001</v>
      </c>
      <c r="E32">
        <v>24.26967934</v>
      </c>
      <c r="F32">
        <v>3.1454993400000002</v>
      </c>
      <c r="H32">
        <v>-0.29597066</v>
      </c>
      <c r="I32">
        <v>1.227710715</v>
      </c>
      <c r="J32">
        <v>1.1401700800000001</v>
      </c>
      <c r="K32">
        <v>0.17423285899999999</v>
      </c>
    </row>
    <row r="33" spans="1:11" x14ac:dyDescent="0.3">
      <c r="A33" t="s">
        <v>115</v>
      </c>
      <c r="B33">
        <v>21.493975989999999</v>
      </c>
      <c r="E33">
        <v>24.655645939999999</v>
      </c>
      <c r="F33">
        <v>3.5314659370000001</v>
      </c>
      <c r="H33">
        <v>8.9995936999999998E-2</v>
      </c>
      <c r="I33">
        <v>0.93952539499999999</v>
      </c>
    </row>
    <row r="34" spans="1:11" x14ac:dyDescent="0.3">
      <c r="A34" t="s">
        <v>115</v>
      </c>
      <c r="B34">
        <v>20.623460959999999</v>
      </c>
      <c r="E34">
        <v>24.239947990000001</v>
      </c>
      <c r="F34">
        <v>3.1157679900000002</v>
      </c>
      <c r="H34">
        <v>-0.32570200999999999</v>
      </c>
      <c r="I34">
        <v>1.253274129</v>
      </c>
    </row>
    <row r="36" spans="1:11" x14ac:dyDescent="0.3">
      <c r="A36" t="s">
        <v>121</v>
      </c>
      <c r="B36">
        <v>20.388222379999998</v>
      </c>
      <c r="C36">
        <v>20.850644070000001</v>
      </c>
      <c r="E36">
        <v>23.943489360000001</v>
      </c>
      <c r="F36">
        <v>3.0928493650000002</v>
      </c>
      <c r="H36">
        <v>-0.34862063500000001</v>
      </c>
      <c r="I36">
        <v>1.273342599</v>
      </c>
      <c r="J36">
        <v>1.291680328</v>
      </c>
      <c r="K36">
        <v>1.7212306E-2</v>
      </c>
    </row>
    <row r="37" spans="1:11" x14ac:dyDescent="0.3">
      <c r="A37" t="s">
        <v>121</v>
      </c>
      <c r="B37">
        <v>21.394744599999999</v>
      </c>
      <c r="E37">
        <v>23.920036620000001</v>
      </c>
      <c r="F37">
        <v>3.06939662</v>
      </c>
      <c r="H37">
        <v>-0.37207338000000001</v>
      </c>
      <c r="I37">
        <v>1.2942114810000001</v>
      </c>
    </row>
    <row r="38" spans="1:11" x14ac:dyDescent="0.3">
      <c r="A38" t="s">
        <v>121</v>
      </c>
      <c r="B38">
        <v>20.768965219999998</v>
      </c>
      <c r="E38">
        <v>23.905313499999998</v>
      </c>
      <c r="F38">
        <v>3.054673502</v>
      </c>
      <c r="H38">
        <v>-0.38679649799999999</v>
      </c>
      <c r="I38">
        <v>1.3074869060000001</v>
      </c>
    </row>
    <row r="40" spans="1:11" x14ac:dyDescent="0.3">
      <c r="A40" t="s">
        <v>122</v>
      </c>
      <c r="B40">
        <v>18.997478350000002</v>
      </c>
      <c r="C40">
        <v>19.158100489999999</v>
      </c>
      <c r="E40">
        <v>22.60419607</v>
      </c>
      <c r="F40">
        <v>3.446096067</v>
      </c>
      <c r="H40">
        <v>4.6260670000000002E-3</v>
      </c>
      <c r="I40">
        <v>0.99679859000000004</v>
      </c>
      <c r="J40">
        <v>0.90019871900000004</v>
      </c>
      <c r="K40">
        <v>8.8588258000000003E-2</v>
      </c>
    </row>
    <row r="41" spans="1:11" x14ac:dyDescent="0.3">
      <c r="A41" t="s">
        <v>122</v>
      </c>
      <c r="B41">
        <v>19.525397569999999</v>
      </c>
      <c r="E41">
        <v>22.782290079999999</v>
      </c>
      <c r="F41">
        <v>3.6241900820000001</v>
      </c>
      <c r="H41">
        <v>0.18272008200000001</v>
      </c>
      <c r="I41">
        <v>0.88104030099999997</v>
      </c>
    </row>
    <row r="42" spans="1:11" x14ac:dyDescent="0.3">
      <c r="A42" t="s">
        <v>122</v>
      </c>
      <c r="B42">
        <v>18.951425560000001</v>
      </c>
      <c r="E42">
        <v>22.881031230000001</v>
      </c>
      <c r="F42">
        <v>3.7229312349999999</v>
      </c>
      <c r="H42">
        <v>0.28146123499999998</v>
      </c>
      <c r="I42">
        <v>0.82275726500000002</v>
      </c>
    </row>
    <row r="44" spans="1:11" x14ac:dyDescent="0.3">
      <c r="A44" t="s">
        <v>123</v>
      </c>
      <c r="B44">
        <v>21.957545320000001</v>
      </c>
      <c r="C44">
        <v>21.58595734</v>
      </c>
      <c r="E44">
        <v>24.12290307</v>
      </c>
      <c r="F44">
        <v>2.536943071</v>
      </c>
      <c r="H44">
        <v>-0.90452692899999998</v>
      </c>
      <c r="I44">
        <v>1.871930573</v>
      </c>
      <c r="J44">
        <v>1.619215259</v>
      </c>
      <c r="K44">
        <v>0.23546745899999999</v>
      </c>
    </row>
    <row r="45" spans="1:11" x14ac:dyDescent="0.3">
      <c r="A45" t="s">
        <v>123</v>
      </c>
      <c r="B45">
        <v>21.476912349999999</v>
      </c>
      <c r="E45">
        <v>24.635844680000002</v>
      </c>
      <c r="F45">
        <v>3.0498846780000002</v>
      </c>
      <c r="H45">
        <v>-0.49158532199999999</v>
      </c>
      <c r="I45">
        <v>1.405989014</v>
      </c>
    </row>
    <row r="46" spans="1:11" x14ac:dyDescent="0.3">
      <c r="A46" t="s">
        <v>123</v>
      </c>
      <c r="B46">
        <v>21.323414360000001</v>
      </c>
      <c r="E46">
        <v>24.467755480000001</v>
      </c>
      <c r="F46">
        <v>3.0817954799999998</v>
      </c>
      <c r="H46">
        <v>-0.65967452000000004</v>
      </c>
      <c r="I46">
        <v>1.5797261890000001</v>
      </c>
    </row>
    <row r="48" spans="1:11" x14ac:dyDescent="0.3">
      <c r="A48" t="s">
        <v>124</v>
      </c>
      <c r="B48">
        <v>20.462845139999999</v>
      </c>
      <c r="C48">
        <v>20.496438380000001</v>
      </c>
      <c r="E48">
        <v>23.717913670000002</v>
      </c>
      <c r="F48">
        <v>3.2214736660000001</v>
      </c>
      <c r="H48">
        <v>-0.21999633399999999</v>
      </c>
      <c r="I48">
        <v>1.164730627</v>
      </c>
      <c r="J48">
        <v>1.0082009009999999</v>
      </c>
      <c r="K48">
        <v>0.13563867399999999</v>
      </c>
    </row>
    <row r="49" spans="1:11" x14ac:dyDescent="0.3">
      <c r="A49" t="s">
        <v>124</v>
      </c>
      <c r="B49">
        <v>20.488097249999999</v>
      </c>
      <c r="E49">
        <v>24.035500519999999</v>
      </c>
      <c r="F49">
        <v>3.5390605220000002</v>
      </c>
      <c r="H49">
        <v>9.7590521999999999E-2</v>
      </c>
      <c r="I49">
        <v>0.93459257299999998</v>
      </c>
    </row>
    <row r="50" spans="1:11" x14ac:dyDescent="0.3">
      <c r="A50" t="s">
        <v>124</v>
      </c>
      <c r="B50">
        <v>20.538372760000001</v>
      </c>
      <c r="E50">
        <v>24.049948870000001</v>
      </c>
      <c r="F50">
        <v>3.553508865</v>
      </c>
      <c r="H50">
        <v>0.112038865</v>
      </c>
      <c r="I50">
        <v>0.925279501</v>
      </c>
    </row>
    <row r="52" spans="1:11" x14ac:dyDescent="0.3">
      <c r="A52" t="s">
        <v>125</v>
      </c>
      <c r="B52">
        <v>19.887336439999999</v>
      </c>
      <c r="C52">
        <v>19.91874486</v>
      </c>
      <c r="E52">
        <v>23.131596689999999</v>
      </c>
      <c r="F52">
        <v>3.2128566900000002</v>
      </c>
      <c r="H52">
        <v>-0.22861330999999999</v>
      </c>
      <c r="I52">
        <v>1.171708185</v>
      </c>
      <c r="J52">
        <v>1.168083553</v>
      </c>
      <c r="K52">
        <v>0.19626528900000001</v>
      </c>
    </row>
    <row r="53" spans="1:11" x14ac:dyDescent="0.3">
      <c r="A53" t="s">
        <v>125</v>
      </c>
      <c r="B53">
        <v>20.291346789999999</v>
      </c>
      <c r="E53">
        <v>23.404107159999999</v>
      </c>
      <c r="F53">
        <v>3.4853671629999998</v>
      </c>
      <c r="H53">
        <v>4.3897163000000003E-2</v>
      </c>
      <c r="I53">
        <v>0.97003105300000003</v>
      </c>
    </row>
    <row r="54" spans="1:11" x14ac:dyDescent="0.3">
      <c r="A54" t="s">
        <v>125</v>
      </c>
      <c r="B54">
        <v>19.577551360000001</v>
      </c>
      <c r="E54">
        <v>22.913941680000001</v>
      </c>
      <c r="F54">
        <v>2.9952016760000002</v>
      </c>
      <c r="H54">
        <v>-0.44626832399999999</v>
      </c>
      <c r="I54">
        <v>1.3625114220000001</v>
      </c>
    </row>
    <row r="56" spans="1:11" x14ac:dyDescent="0.3">
      <c r="A56" t="s">
        <v>126</v>
      </c>
      <c r="B56">
        <v>19.63713379</v>
      </c>
      <c r="C56">
        <v>19.532067420000001</v>
      </c>
      <c r="E56">
        <v>22.98342783</v>
      </c>
      <c r="F56">
        <v>3.4513578250000001</v>
      </c>
      <c r="H56">
        <v>9.8878249999999994E-3</v>
      </c>
      <c r="I56">
        <v>0.99316971499999995</v>
      </c>
      <c r="J56">
        <v>0.93019783300000003</v>
      </c>
      <c r="K56">
        <v>8.8780921999999998E-2</v>
      </c>
    </row>
    <row r="57" spans="1:11" x14ac:dyDescent="0.3">
      <c r="A57" t="s">
        <v>126</v>
      </c>
      <c r="B57">
        <v>19.226901739999999</v>
      </c>
      <c r="E57">
        <v>23.019315819999999</v>
      </c>
      <c r="F57">
        <v>3.487245819</v>
      </c>
      <c r="H57">
        <v>4.5775819000000002E-2</v>
      </c>
      <c r="I57">
        <v>0.96876871499999995</v>
      </c>
    </row>
    <row r="58" spans="1:11" x14ac:dyDescent="0.3">
      <c r="A58" t="s">
        <v>126</v>
      </c>
      <c r="B58">
        <v>19.732166719999999</v>
      </c>
      <c r="E58">
        <v>23.244696399999999</v>
      </c>
      <c r="F58">
        <v>3.7126263979999998</v>
      </c>
      <c r="H58">
        <v>0.27115639800000002</v>
      </c>
      <c r="I58">
        <v>0.82865506799999999</v>
      </c>
    </row>
    <row r="60" spans="1:11" x14ac:dyDescent="0.3">
      <c r="A60" t="s">
        <v>127</v>
      </c>
      <c r="B60">
        <v>21.683589659999999</v>
      </c>
      <c r="C60">
        <v>21.717968920000001</v>
      </c>
      <c r="E60">
        <v>24.519606939999999</v>
      </c>
      <c r="F60">
        <v>2.8016369430000001</v>
      </c>
      <c r="H60">
        <v>-0.63983305700000004</v>
      </c>
      <c r="I60">
        <v>1.5581488459999999</v>
      </c>
      <c r="J60">
        <v>1.3695630590000001</v>
      </c>
      <c r="K60">
        <v>0.18585469199999999</v>
      </c>
    </row>
    <row r="61" spans="1:11" x14ac:dyDescent="0.3">
      <c r="A61" t="s">
        <v>127</v>
      </c>
      <c r="B61">
        <v>22.252717740000001</v>
      </c>
      <c r="E61">
        <v>24.912648260000001</v>
      </c>
      <c r="F61">
        <v>3.1946782549999999</v>
      </c>
      <c r="H61">
        <v>-0.24679174500000001</v>
      </c>
      <c r="I61">
        <v>1.186565503</v>
      </c>
    </row>
    <row r="62" spans="1:11" x14ac:dyDescent="0.3">
      <c r="A62" t="s">
        <v>127</v>
      </c>
      <c r="B62">
        <v>21.217599360000001</v>
      </c>
      <c r="E62">
        <v>24.711622980000001</v>
      </c>
      <c r="F62">
        <v>2.9936529799999998</v>
      </c>
      <c r="H62">
        <v>-0.44781702000000001</v>
      </c>
      <c r="I62">
        <v>1.3639748279999999</v>
      </c>
    </row>
    <row r="64" spans="1:11" x14ac:dyDescent="0.3">
      <c r="A64" t="s">
        <v>128</v>
      </c>
      <c r="B64">
        <v>20.877521940000001</v>
      </c>
      <c r="C64">
        <v>20.853562549999999</v>
      </c>
      <c r="E64">
        <v>24.090572739999999</v>
      </c>
      <c r="F64">
        <v>3.2370127430000002</v>
      </c>
      <c r="H64">
        <v>-0.204457257</v>
      </c>
      <c r="I64">
        <v>1.1522527869999999</v>
      </c>
      <c r="J64">
        <v>1.031873643</v>
      </c>
      <c r="K64">
        <v>0.104281549</v>
      </c>
    </row>
    <row r="65" spans="1:11" x14ac:dyDescent="0.3">
      <c r="A65" t="s">
        <v>128</v>
      </c>
      <c r="B65">
        <v>20.9295744</v>
      </c>
      <c r="E65">
        <v>24.332752509999999</v>
      </c>
      <c r="F65">
        <v>3.4791925080000001</v>
      </c>
      <c r="H65">
        <v>3.7722508000000002E-2</v>
      </c>
      <c r="I65">
        <v>0.974191629</v>
      </c>
    </row>
    <row r="66" spans="1:11" x14ac:dyDescent="0.3">
      <c r="A66" t="s">
        <v>128</v>
      </c>
      <c r="B66">
        <v>20.753591320000002</v>
      </c>
      <c r="E66">
        <v>24.340198650000001</v>
      </c>
      <c r="F66">
        <v>3.4866386519999999</v>
      </c>
      <c r="H66">
        <v>4.5168651999999997E-2</v>
      </c>
      <c r="I66">
        <v>0.96917651299999996</v>
      </c>
    </row>
    <row r="68" spans="1:11" x14ac:dyDescent="0.3">
      <c r="A68" t="s">
        <v>129</v>
      </c>
      <c r="B68">
        <v>20.282503340000002</v>
      </c>
      <c r="C68">
        <v>20.03887709</v>
      </c>
      <c r="E68">
        <v>23.44650953</v>
      </c>
      <c r="F68">
        <v>3.407629531</v>
      </c>
      <c r="H68">
        <v>-3.3840468999999998E-2</v>
      </c>
      <c r="I68">
        <v>1.0237336909999999</v>
      </c>
      <c r="J68">
        <v>1.0062934889999999</v>
      </c>
      <c r="K68">
        <v>1.7802287E-2</v>
      </c>
    </row>
    <row r="69" spans="1:11" x14ac:dyDescent="0.3">
      <c r="A69" t="s">
        <v>129</v>
      </c>
      <c r="B69">
        <v>20.26929312</v>
      </c>
      <c r="E69">
        <v>23.47029088</v>
      </c>
      <c r="F69">
        <v>3.4314108839999999</v>
      </c>
      <c r="H69">
        <v>-1.0059116E-2</v>
      </c>
      <c r="I69">
        <v>1.0069968119999999</v>
      </c>
    </row>
    <row r="70" spans="1:11" x14ac:dyDescent="0.3">
      <c r="A70" t="s">
        <v>129</v>
      </c>
      <c r="B70">
        <v>19.5648348</v>
      </c>
      <c r="E70">
        <v>23.497548089999999</v>
      </c>
      <c r="F70">
        <v>3.4586680919999999</v>
      </c>
      <c r="H70">
        <v>1.7198092000000002E-2</v>
      </c>
      <c r="I70">
        <v>0.98814996200000005</v>
      </c>
    </row>
    <row r="72" spans="1:11" x14ac:dyDescent="0.3">
      <c r="A72" t="s">
        <v>130</v>
      </c>
      <c r="B72">
        <v>19.936391749999999</v>
      </c>
      <c r="C72">
        <v>19.610426310000001</v>
      </c>
      <c r="E72">
        <v>22.98170618</v>
      </c>
      <c r="F72">
        <v>3.3712761790000001</v>
      </c>
      <c r="H72">
        <v>-7.0193821000000003E-2</v>
      </c>
      <c r="I72">
        <v>1.049857719</v>
      </c>
      <c r="J72">
        <v>1.224386859</v>
      </c>
      <c r="K72">
        <v>0.33486357</v>
      </c>
    </row>
    <row r="73" spans="1:11" x14ac:dyDescent="0.3">
      <c r="A73" t="s">
        <v>130</v>
      </c>
      <c r="B73">
        <v>19.7412265</v>
      </c>
      <c r="E73">
        <v>23.03349377</v>
      </c>
      <c r="F73">
        <v>3.4230637719999999</v>
      </c>
      <c r="H73">
        <v>-1.8406228E-2</v>
      </c>
      <c r="I73">
        <v>1.012839958</v>
      </c>
    </row>
    <row r="74" spans="1:11" x14ac:dyDescent="0.3">
      <c r="A74" t="s">
        <v>130</v>
      </c>
      <c r="B74">
        <v>19.1536607</v>
      </c>
      <c r="E74">
        <v>22.364424570000001</v>
      </c>
      <c r="F74">
        <v>2.753994574</v>
      </c>
      <c r="H74">
        <v>-0.687475426</v>
      </c>
      <c r="I74">
        <v>1.6104628999999999</v>
      </c>
    </row>
    <row r="76" spans="1:11" x14ac:dyDescent="0.3">
      <c r="A76" t="s">
        <v>131</v>
      </c>
      <c r="B76">
        <v>21.15566261</v>
      </c>
      <c r="C76">
        <v>20.955490189999999</v>
      </c>
      <c r="E76">
        <v>24.419034060000001</v>
      </c>
      <c r="F76">
        <v>3.4635440549999998</v>
      </c>
      <c r="H76">
        <v>2.2074054999999999E-2</v>
      </c>
      <c r="I76">
        <v>0.98481589000000003</v>
      </c>
      <c r="J76">
        <v>0.90370637099999995</v>
      </c>
      <c r="K76">
        <v>0.15569259599999999</v>
      </c>
    </row>
    <row r="77" spans="1:11" x14ac:dyDescent="0.3">
      <c r="A77" t="s">
        <v>131</v>
      </c>
      <c r="B77">
        <v>20.130198329999999</v>
      </c>
      <c r="E77">
        <v>24.393936289999999</v>
      </c>
      <c r="F77">
        <v>3.4384462930000002</v>
      </c>
      <c r="H77">
        <v>-3.023707E-3</v>
      </c>
      <c r="I77">
        <v>1.0020980719999999</v>
      </c>
    </row>
    <row r="78" spans="1:11" x14ac:dyDescent="0.3">
      <c r="A78" t="s">
        <v>131</v>
      </c>
      <c r="B78">
        <v>21.580609620000001</v>
      </c>
      <c r="E78">
        <v>24.862489660000001</v>
      </c>
      <c r="F78">
        <v>3.9069996580000002</v>
      </c>
      <c r="H78">
        <v>0.46552965800000001</v>
      </c>
      <c r="I78">
        <v>0.72420514999999996</v>
      </c>
    </row>
    <row r="80" spans="1:11" x14ac:dyDescent="0.3">
      <c r="A80" t="s">
        <v>132</v>
      </c>
      <c r="B80">
        <v>20.115690480000001</v>
      </c>
      <c r="C80">
        <v>20.299580779999999</v>
      </c>
      <c r="E80">
        <v>23.74573191</v>
      </c>
      <c r="F80">
        <v>3.4461519049999998</v>
      </c>
      <c r="H80">
        <v>4.6819050000000001E-3</v>
      </c>
      <c r="I80">
        <v>0.996760011</v>
      </c>
      <c r="J80">
        <v>1.173299978</v>
      </c>
      <c r="K80">
        <v>0.46788954500000002</v>
      </c>
    </row>
    <row r="81" spans="1:9" x14ac:dyDescent="0.3">
      <c r="A81" t="s">
        <v>132</v>
      </c>
      <c r="B81">
        <v>20.424728139999999</v>
      </c>
      <c r="E81">
        <v>22.97231464</v>
      </c>
      <c r="F81">
        <v>2.6727346380000001</v>
      </c>
      <c r="H81">
        <v>-0.76873536200000003</v>
      </c>
      <c r="I81">
        <v>1.703775633</v>
      </c>
    </row>
    <row r="82" spans="1:9" x14ac:dyDescent="0.3">
      <c r="A82" t="s">
        <v>132</v>
      </c>
      <c r="B82">
        <v>20.358323729999999</v>
      </c>
      <c r="E82">
        <v>24.028473080000001</v>
      </c>
      <c r="F82">
        <v>3.728893078</v>
      </c>
      <c r="H82">
        <v>0.287423078</v>
      </c>
      <c r="I82">
        <v>0.81936429</v>
      </c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B8B22A-5A83-4700-95EB-B702E1C05526}">
  <dimension ref="A1:J74"/>
  <sheetViews>
    <sheetView workbookViewId="0">
      <selection activeCell="H23" sqref="H23"/>
    </sheetView>
  </sheetViews>
  <sheetFormatPr defaultRowHeight="14.4" x14ac:dyDescent="0.3"/>
  <cols>
    <col min="1" max="1" width="13.5546875" customWidth="1"/>
    <col min="2" max="2" width="21" customWidth="1"/>
    <col min="3" max="3" width="21.88671875" customWidth="1"/>
    <col min="4" max="4" width="29.21875" customWidth="1"/>
    <col min="5" max="5" width="22.77734375" customWidth="1"/>
    <col min="6" max="6" width="16.5546875" customWidth="1"/>
    <col min="7" max="7" width="19" customWidth="1"/>
    <col min="8" max="8" width="25" customWidth="1"/>
    <col min="9" max="9" width="24.5546875" customWidth="1"/>
    <col min="10" max="10" width="15.77734375" customWidth="1"/>
  </cols>
  <sheetData>
    <row r="1" spans="1:10" x14ac:dyDescent="0.3">
      <c r="A1" t="s">
        <v>138</v>
      </c>
      <c r="G1" t="s">
        <v>133</v>
      </c>
    </row>
    <row r="2" spans="1:10" x14ac:dyDescent="0.3">
      <c r="B2" t="s">
        <v>141</v>
      </c>
      <c r="C2" t="s">
        <v>139</v>
      </c>
      <c r="D2" t="s">
        <v>142</v>
      </c>
      <c r="E2" t="s">
        <v>111</v>
      </c>
      <c r="G2" s="3"/>
      <c r="H2" s="5" t="s">
        <v>143</v>
      </c>
      <c r="I2" s="4" t="s">
        <v>139</v>
      </c>
      <c r="J2" s="5" t="s">
        <v>111</v>
      </c>
    </row>
    <row r="3" spans="1:10" x14ac:dyDescent="0.3">
      <c r="A3" t="s">
        <v>34</v>
      </c>
      <c r="B3" t="s">
        <v>116</v>
      </c>
      <c r="C3">
        <v>79.018160546576993</v>
      </c>
      <c r="D3">
        <v>70.303571845505061</v>
      </c>
      <c r="E3">
        <v>8.1133204235469272</v>
      </c>
      <c r="G3" s="6" t="s">
        <v>34</v>
      </c>
      <c r="H3" s="6" t="s">
        <v>116</v>
      </c>
      <c r="I3">
        <v>70.303571845505061</v>
      </c>
      <c r="J3">
        <v>8.1133204235469272</v>
      </c>
    </row>
    <row r="4" spans="1:10" x14ac:dyDescent="0.3">
      <c r="A4" t="s">
        <v>34</v>
      </c>
      <c r="B4" t="s">
        <v>116</v>
      </c>
      <c r="C4">
        <v>66.447950052344339</v>
      </c>
      <c r="G4" s="6"/>
      <c r="H4" s="6" t="s">
        <v>117</v>
      </c>
      <c r="I4">
        <v>101.57764976187907</v>
      </c>
      <c r="J4">
        <v>7.9121661665927068</v>
      </c>
    </row>
    <row r="5" spans="1:10" x14ac:dyDescent="0.3">
      <c r="A5" t="s">
        <v>34</v>
      </c>
      <c r="B5" t="s">
        <v>116</v>
      </c>
      <c r="C5">
        <v>81.744230292314199</v>
      </c>
      <c r="G5" s="6"/>
      <c r="H5" s="6" t="s">
        <v>112</v>
      </c>
      <c r="I5">
        <v>113.35275658027173</v>
      </c>
      <c r="J5">
        <v>9.2212756585486897</v>
      </c>
    </row>
    <row r="6" spans="1:10" x14ac:dyDescent="0.3">
      <c r="A6" t="s">
        <v>34</v>
      </c>
      <c r="B6" t="s">
        <v>116</v>
      </c>
      <c r="C6">
        <v>66.372225892740516</v>
      </c>
      <c r="G6" s="6"/>
      <c r="H6" s="6" t="s">
        <v>113</v>
      </c>
      <c r="I6">
        <v>89.565904944724522</v>
      </c>
      <c r="J6">
        <v>5.582178072715962</v>
      </c>
    </row>
    <row r="7" spans="1:10" x14ac:dyDescent="0.3">
      <c r="A7" t="s">
        <v>34</v>
      </c>
      <c r="B7" t="s">
        <v>116</v>
      </c>
      <c r="C7">
        <v>66.90229500996719</v>
      </c>
      <c r="G7" s="6" t="s">
        <v>140</v>
      </c>
      <c r="H7" s="6" t="s">
        <v>118</v>
      </c>
      <c r="I7">
        <v>79.201160598952882</v>
      </c>
      <c r="J7">
        <v>2.6996707227650889</v>
      </c>
    </row>
    <row r="8" spans="1:10" x14ac:dyDescent="0.3">
      <c r="A8" t="s">
        <v>34</v>
      </c>
      <c r="B8" t="s">
        <v>116</v>
      </c>
      <c r="C8">
        <v>61.336569279087072</v>
      </c>
      <c r="G8" s="6"/>
      <c r="H8" s="6" t="s">
        <v>119</v>
      </c>
      <c r="I8">
        <v>75.850366536484216</v>
      </c>
      <c r="J8">
        <v>4.6063671861410524</v>
      </c>
    </row>
    <row r="9" spans="1:10" x14ac:dyDescent="0.3">
      <c r="A9" t="s">
        <v>34</v>
      </c>
      <c r="B9" t="s">
        <v>117</v>
      </c>
      <c r="C9">
        <v>101.12961515088988</v>
      </c>
      <c r="D9">
        <v>101.57764976187907</v>
      </c>
      <c r="E9">
        <v>7.9121661665927068</v>
      </c>
      <c r="G9" s="6"/>
      <c r="H9" s="6" t="s">
        <v>114</v>
      </c>
      <c r="I9">
        <v>75.572711284603585</v>
      </c>
      <c r="J9">
        <v>2.2613679871565084</v>
      </c>
    </row>
    <row r="10" spans="1:10" x14ac:dyDescent="0.3">
      <c r="A10" t="s">
        <v>34</v>
      </c>
      <c r="B10" t="s">
        <v>117</v>
      </c>
      <c r="C10">
        <v>110.67085926097006</v>
      </c>
      <c r="G10" s="6"/>
      <c r="H10" s="6" t="s">
        <v>115</v>
      </c>
      <c r="I10">
        <v>63.116087029776644</v>
      </c>
      <c r="J10">
        <v>1.1547934339581167</v>
      </c>
    </row>
    <row r="11" spans="1:10" x14ac:dyDescent="0.3">
      <c r="A11" t="s">
        <v>34</v>
      </c>
      <c r="B11" t="s">
        <v>117</v>
      </c>
      <c r="C11">
        <v>104.13965049514135</v>
      </c>
      <c r="G11" s="7" t="s">
        <v>64</v>
      </c>
      <c r="H11" s="6" t="s">
        <v>121</v>
      </c>
      <c r="I11">
        <v>113.59254975235045</v>
      </c>
      <c r="J11">
        <v>2.2145540941230766</v>
      </c>
    </row>
    <row r="12" spans="1:10" x14ac:dyDescent="0.3">
      <c r="A12" t="s">
        <v>34</v>
      </c>
      <c r="B12" t="s">
        <v>117</v>
      </c>
      <c r="C12">
        <v>90.547163846257249</v>
      </c>
      <c r="G12" s="6"/>
      <c r="H12" s="6" t="s">
        <v>122</v>
      </c>
      <c r="I12">
        <v>89.796232596852789</v>
      </c>
      <c r="J12">
        <v>0.61236378865428376</v>
      </c>
    </row>
    <row r="13" spans="1:10" x14ac:dyDescent="0.3">
      <c r="A13" t="s">
        <v>34</v>
      </c>
      <c r="B13" t="s">
        <v>117</v>
      </c>
      <c r="C13">
        <v>108.62630695166717</v>
      </c>
      <c r="H13" t="s">
        <v>123</v>
      </c>
      <c r="I13">
        <v>87.966232073094019</v>
      </c>
      <c r="J13">
        <v>4.6735263882959046</v>
      </c>
    </row>
    <row r="14" spans="1:10" x14ac:dyDescent="0.3">
      <c r="A14" t="s">
        <v>34</v>
      </c>
      <c r="B14" t="s">
        <v>117</v>
      </c>
      <c r="C14">
        <v>94.352302866348765</v>
      </c>
      <c r="H14" t="s">
        <v>124</v>
      </c>
      <c r="I14">
        <v>66.795019117195139</v>
      </c>
      <c r="J14">
        <v>3.4678613126313245</v>
      </c>
    </row>
    <row r="15" spans="1:10" x14ac:dyDescent="0.3">
      <c r="A15" t="s">
        <v>34</v>
      </c>
      <c r="B15" t="s">
        <v>112</v>
      </c>
      <c r="C15">
        <v>106.71427192167093</v>
      </c>
      <c r="D15">
        <v>113.35275658027173</v>
      </c>
      <c r="E15">
        <v>9.2212756585486897</v>
      </c>
      <c r="G15" t="s">
        <v>63</v>
      </c>
      <c r="H15" t="s">
        <v>125</v>
      </c>
      <c r="I15">
        <v>120.75479318154426</v>
      </c>
      <c r="J15">
        <v>4.9371314869028797</v>
      </c>
    </row>
    <row r="16" spans="1:10" x14ac:dyDescent="0.3">
      <c r="A16" t="s">
        <v>34</v>
      </c>
      <c r="B16" t="s">
        <v>112</v>
      </c>
      <c r="C16">
        <v>111.01161797918724</v>
      </c>
      <c r="H16" t="s">
        <v>126</v>
      </c>
      <c r="I16">
        <v>98.611786844063147</v>
      </c>
      <c r="J16">
        <v>0.70934583773429793</v>
      </c>
    </row>
    <row r="17" spans="1:10" x14ac:dyDescent="0.3">
      <c r="A17" t="s">
        <v>34</v>
      </c>
      <c r="B17" t="s">
        <v>112</v>
      </c>
      <c r="C17">
        <v>106.5249615226614</v>
      </c>
      <c r="H17" t="s">
        <v>127</v>
      </c>
      <c r="I17">
        <v>91.708267626849022</v>
      </c>
      <c r="J17">
        <v>3.9999783610169048</v>
      </c>
    </row>
    <row r="18" spans="1:10" x14ac:dyDescent="0.3">
      <c r="A18" t="s">
        <v>34</v>
      </c>
      <c r="B18" t="s">
        <v>112</v>
      </c>
      <c r="C18">
        <v>131.17317547370195</v>
      </c>
      <c r="H18" t="s">
        <v>128</v>
      </c>
      <c r="I18">
        <v>80.166643633901472</v>
      </c>
      <c r="J18">
        <v>1.5999062254176155</v>
      </c>
    </row>
    <row r="19" spans="1:10" x14ac:dyDescent="0.3">
      <c r="A19" t="s">
        <v>34</v>
      </c>
      <c r="B19" t="s">
        <v>112</v>
      </c>
      <c r="C19">
        <v>110.1786522235453</v>
      </c>
      <c r="G19" t="s">
        <v>62</v>
      </c>
      <c r="H19" t="s">
        <v>129</v>
      </c>
      <c r="I19">
        <v>120.04803435857536</v>
      </c>
      <c r="J19">
        <v>8.8299925301347173</v>
      </c>
    </row>
    <row r="20" spans="1:10" x14ac:dyDescent="0.3">
      <c r="A20" t="s">
        <v>34</v>
      </c>
      <c r="B20" t="s">
        <v>112</v>
      </c>
      <c r="C20">
        <v>114.51386036086349</v>
      </c>
      <c r="H20" t="s">
        <v>130</v>
      </c>
      <c r="I20">
        <v>95.715337739217361</v>
      </c>
      <c r="J20">
        <v>3.1765811110171795</v>
      </c>
    </row>
    <row r="21" spans="1:10" x14ac:dyDescent="0.3">
      <c r="A21" t="s">
        <v>34</v>
      </c>
      <c r="B21" t="s">
        <v>115</v>
      </c>
      <c r="C21">
        <v>95.999303337731661</v>
      </c>
      <c r="D21">
        <v>89.565904944724522</v>
      </c>
      <c r="E21">
        <v>5.582178072715962</v>
      </c>
      <c r="H21" t="s">
        <v>131</v>
      </c>
      <c r="I21">
        <v>92.402405756550607</v>
      </c>
      <c r="J21">
        <v>0.81930076342759883</v>
      </c>
    </row>
    <row r="22" spans="1:10" x14ac:dyDescent="0.3">
      <c r="A22" t="s">
        <v>34</v>
      </c>
      <c r="B22" t="s">
        <v>115</v>
      </c>
      <c r="C22">
        <v>82.917954766173267</v>
      </c>
      <c r="H22" t="s">
        <v>132</v>
      </c>
      <c r="I22">
        <v>69.457985396595816</v>
      </c>
      <c r="J22">
        <v>5.417751400634665</v>
      </c>
    </row>
    <row r="23" spans="1:10" x14ac:dyDescent="0.3">
      <c r="A23" t="s">
        <v>34</v>
      </c>
      <c r="B23" t="s">
        <v>115</v>
      </c>
      <c r="C23">
        <v>90.017094729030561</v>
      </c>
    </row>
    <row r="24" spans="1:10" x14ac:dyDescent="0.3">
      <c r="A24" t="s">
        <v>34</v>
      </c>
      <c r="B24" t="s">
        <v>115</v>
      </c>
      <c r="C24">
        <v>92.004853918630616</v>
      </c>
    </row>
    <row r="25" spans="1:10" x14ac:dyDescent="0.3">
      <c r="A25" t="s">
        <v>34</v>
      </c>
      <c r="B25" t="s">
        <v>115</v>
      </c>
      <c r="C25">
        <v>82.728644367163739</v>
      </c>
    </row>
    <row r="26" spans="1:10" x14ac:dyDescent="0.3">
      <c r="A26" t="s">
        <v>34</v>
      </c>
      <c r="B26" t="s">
        <v>115</v>
      </c>
      <c r="C26">
        <v>93.72757854961732</v>
      </c>
    </row>
    <row r="27" spans="1:10" x14ac:dyDescent="0.3">
      <c r="A27" t="s">
        <v>140</v>
      </c>
      <c r="B27" t="s">
        <v>118</v>
      </c>
      <c r="C27">
        <v>77.068263436778864</v>
      </c>
      <c r="D27">
        <v>79.201160598952882</v>
      </c>
      <c r="E27">
        <v>2.6996707227650889</v>
      </c>
    </row>
    <row r="28" spans="1:10" x14ac:dyDescent="0.3">
      <c r="A28" t="s">
        <v>140</v>
      </c>
      <c r="B28" t="s">
        <v>118</v>
      </c>
      <c r="C28">
        <v>82.236437329738962</v>
      </c>
    </row>
    <row r="29" spans="1:10" x14ac:dyDescent="0.3">
      <c r="A29" t="s">
        <v>140</v>
      </c>
      <c r="B29" t="s">
        <v>118</v>
      </c>
      <c r="C29">
        <v>78.298781030340791</v>
      </c>
    </row>
    <row r="30" spans="1:10" x14ac:dyDescent="0.3">
      <c r="A30" t="s">
        <v>140</v>
      </c>
      <c r="B30" t="s">
        <v>119</v>
      </c>
      <c r="C30">
        <v>70.953537548771109</v>
      </c>
      <c r="D30">
        <v>75.850366536484216</v>
      </c>
      <c r="E30">
        <v>4.6063671861410524</v>
      </c>
    </row>
    <row r="31" spans="1:10" x14ac:dyDescent="0.3">
      <c r="A31" t="s">
        <v>140</v>
      </c>
      <c r="B31" t="s">
        <v>119</v>
      </c>
      <c r="C31">
        <v>80.09722982093129</v>
      </c>
    </row>
    <row r="32" spans="1:10" x14ac:dyDescent="0.3">
      <c r="A32" t="s">
        <v>140</v>
      </c>
      <c r="B32" t="s">
        <v>119</v>
      </c>
      <c r="C32">
        <v>76.500332239750264</v>
      </c>
    </row>
    <row r="33" spans="1:5" x14ac:dyDescent="0.3">
      <c r="A33" t="s">
        <v>140</v>
      </c>
      <c r="B33" t="s">
        <v>114</v>
      </c>
      <c r="C33">
        <v>75.799883763415011</v>
      </c>
      <c r="D33">
        <v>75.572711284603585</v>
      </c>
      <c r="E33">
        <v>2.2613679871565084</v>
      </c>
    </row>
    <row r="34" spans="1:5" x14ac:dyDescent="0.3">
      <c r="A34" t="s">
        <v>140</v>
      </c>
      <c r="B34" t="s">
        <v>114</v>
      </c>
      <c r="C34">
        <v>77.711918793411243</v>
      </c>
    </row>
    <row r="35" spans="1:5" x14ac:dyDescent="0.3">
      <c r="A35" t="s">
        <v>140</v>
      </c>
      <c r="B35" t="s">
        <v>114</v>
      </c>
      <c r="C35">
        <v>73.206331296984487</v>
      </c>
    </row>
    <row r="36" spans="1:5" x14ac:dyDescent="0.3">
      <c r="A36" t="s">
        <v>140</v>
      </c>
      <c r="B36" t="s">
        <v>115</v>
      </c>
      <c r="C36">
        <v>62.945707670668071</v>
      </c>
      <c r="D36">
        <v>63.116087029776644</v>
      </c>
      <c r="E36">
        <v>1.1547934339581167</v>
      </c>
    </row>
    <row r="37" spans="1:5" x14ac:dyDescent="0.3">
      <c r="A37" t="s">
        <v>140</v>
      </c>
      <c r="B37" t="s">
        <v>115</v>
      </c>
      <c r="C37">
        <v>64.346604623338564</v>
      </c>
    </row>
    <row r="38" spans="1:5" x14ac:dyDescent="0.3">
      <c r="A38" t="s">
        <v>140</v>
      </c>
      <c r="B38" t="s">
        <v>115</v>
      </c>
      <c r="C38">
        <v>62.055948795323282</v>
      </c>
    </row>
    <row r="39" spans="1:5" x14ac:dyDescent="0.3">
      <c r="A39" t="s">
        <v>144</v>
      </c>
      <c r="B39" t="s">
        <v>121</v>
      </c>
      <c r="C39">
        <v>116.10406771254351</v>
      </c>
      <c r="D39">
        <v>113.59254975235045</v>
      </c>
      <c r="E39">
        <v>2.2145540941230766</v>
      </c>
    </row>
    <row r="40" spans="1:5" x14ac:dyDescent="0.3">
      <c r="A40" t="s">
        <v>144</v>
      </c>
      <c r="B40" t="s">
        <v>121</v>
      </c>
      <c r="C40">
        <v>111.92030789443295</v>
      </c>
    </row>
    <row r="41" spans="1:5" x14ac:dyDescent="0.3">
      <c r="A41" t="s">
        <v>144</v>
      </c>
      <c r="B41" t="s">
        <v>121</v>
      </c>
      <c r="C41">
        <v>112.75327365007487</v>
      </c>
    </row>
    <row r="42" spans="1:5" x14ac:dyDescent="0.3">
      <c r="A42" t="s">
        <v>144</v>
      </c>
      <c r="B42" t="s">
        <v>122</v>
      </c>
      <c r="C42">
        <v>90.130680968436295</v>
      </c>
      <c r="D42">
        <v>89.796232596852789</v>
      </c>
      <c r="E42">
        <v>0.61236378865428376</v>
      </c>
    </row>
    <row r="43" spans="1:5" x14ac:dyDescent="0.3">
      <c r="A43" t="s">
        <v>144</v>
      </c>
      <c r="B43" t="s">
        <v>122</v>
      </c>
      <c r="C43">
        <v>89.089473773883881</v>
      </c>
    </row>
    <row r="44" spans="1:5" x14ac:dyDescent="0.3">
      <c r="A44" t="s">
        <v>144</v>
      </c>
      <c r="B44" t="s">
        <v>122</v>
      </c>
      <c r="C44">
        <v>90.168543048238192</v>
      </c>
    </row>
    <row r="45" spans="1:5" x14ac:dyDescent="0.3">
      <c r="A45" t="s">
        <v>144</v>
      </c>
      <c r="B45" t="s">
        <v>123</v>
      </c>
      <c r="C45">
        <v>89.619542891110555</v>
      </c>
      <c r="D45">
        <v>87.966232073094019</v>
      </c>
      <c r="E45">
        <v>4.6735263882959046</v>
      </c>
    </row>
    <row r="46" spans="1:5" x14ac:dyDescent="0.3">
      <c r="A46" t="s">
        <v>144</v>
      </c>
      <c r="B46" t="s">
        <v>123</v>
      </c>
      <c r="C46">
        <v>91.588371040809662</v>
      </c>
    </row>
    <row r="47" spans="1:5" x14ac:dyDescent="0.3">
      <c r="A47" t="s">
        <v>144</v>
      </c>
      <c r="B47" t="s">
        <v>123</v>
      </c>
      <c r="C47">
        <v>82.690782287361841</v>
      </c>
    </row>
    <row r="48" spans="1:5" x14ac:dyDescent="0.3">
      <c r="A48" t="s">
        <v>144</v>
      </c>
      <c r="B48" t="s">
        <v>124</v>
      </c>
      <c r="C48">
        <v>65.387811817890977</v>
      </c>
      <c r="D48">
        <v>66.795019117195139</v>
      </c>
      <c r="E48">
        <v>3.4678613126313245</v>
      </c>
    </row>
    <row r="49" spans="1:5" x14ac:dyDescent="0.3">
      <c r="A49" t="s">
        <v>144</v>
      </c>
      <c r="B49" t="s">
        <v>124</v>
      </c>
      <c r="C49">
        <v>70.745296109860618</v>
      </c>
    </row>
    <row r="50" spans="1:5" x14ac:dyDescent="0.3">
      <c r="A50" t="s">
        <v>144</v>
      </c>
      <c r="B50" t="s">
        <v>124</v>
      </c>
      <c r="C50">
        <v>64.251949423833793</v>
      </c>
    </row>
    <row r="51" spans="1:5" x14ac:dyDescent="0.3">
      <c r="A51" t="s">
        <v>144</v>
      </c>
      <c r="B51" t="s">
        <v>125</v>
      </c>
      <c r="C51">
        <v>124.32013902955703</v>
      </c>
      <c r="D51">
        <v>120.75479318154426</v>
      </c>
      <c r="E51">
        <v>4.9371314869028797</v>
      </c>
    </row>
    <row r="52" spans="1:5" x14ac:dyDescent="0.3">
      <c r="A52" t="s">
        <v>144</v>
      </c>
      <c r="B52" t="s">
        <v>125</v>
      </c>
      <c r="C52">
        <v>115.11965363769399</v>
      </c>
    </row>
    <row r="53" spans="1:5" x14ac:dyDescent="0.3">
      <c r="A53" t="s">
        <v>144</v>
      </c>
      <c r="B53" t="s">
        <v>125</v>
      </c>
      <c r="C53">
        <v>122.82458687738178</v>
      </c>
    </row>
    <row r="54" spans="1:5" x14ac:dyDescent="0.3">
      <c r="A54" t="s">
        <v>144</v>
      </c>
      <c r="B54" t="s">
        <v>126</v>
      </c>
      <c r="C54">
        <v>98.384614365251721</v>
      </c>
      <c r="D54">
        <v>98.611786844063147</v>
      </c>
      <c r="E54">
        <v>0.70934583773429793</v>
      </c>
    </row>
    <row r="55" spans="1:5" x14ac:dyDescent="0.3">
      <c r="A55" t="s">
        <v>144</v>
      </c>
      <c r="B55" t="s">
        <v>126</v>
      </c>
      <c r="C55">
        <v>99.406890519903158</v>
      </c>
    </row>
    <row r="56" spans="1:5" x14ac:dyDescent="0.3">
      <c r="A56" t="s">
        <v>144</v>
      </c>
      <c r="B56" t="s">
        <v>126</v>
      </c>
      <c r="C56">
        <v>98.043855647034562</v>
      </c>
    </row>
    <row r="57" spans="1:5" x14ac:dyDescent="0.3">
      <c r="A57" t="s">
        <v>144</v>
      </c>
      <c r="B57" t="s">
        <v>127</v>
      </c>
      <c r="C57">
        <v>95.128475502287813</v>
      </c>
      <c r="D57">
        <v>91.708267626849022</v>
      </c>
      <c r="E57">
        <v>3.9999783610169048</v>
      </c>
    </row>
    <row r="58" spans="1:5" x14ac:dyDescent="0.3">
      <c r="A58" t="s">
        <v>144</v>
      </c>
      <c r="B58" t="s">
        <v>127</v>
      </c>
      <c r="C58">
        <v>92.686371355064907</v>
      </c>
    </row>
    <row r="59" spans="1:5" x14ac:dyDescent="0.3">
      <c r="A59" t="s">
        <v>144</v>
      </c>
      <c r="B59" t="s">
        <v>127</v>
      </c>
      <c r="C59">
        <v>87.309956023194317</v>
      </c>
    </row>
    <row r="60" spans="1:5" x14ac:dyDescent="0.3">
      <c r="A60" t="s">
        <v>144</v>
      </c>
      <c r="B60" t="s">
        <v>128</v>
      </c>
      <c r="C60">
        <v>78.582746628855077</v>
      </c>
      <c r="D60">
        <v>80.166643633901472</v>
      </c>
      <c r="E60">
        <v>1.5999062254176155</v>
      </c>
    </row>
    <row r="61" spans="1:5" x14ac:dyDescent="0.3">
      <c r="A61" t="s">
        <v>144</v>
      </c>
      <c r="B61" t="s">
        <v>128</v>
      </c>
      <c r="C61">
        <v>81.782092372116097</v>
      </c>
    </row>
    <row r="62" spans="1:5" x14ac:dyDescent="0.3">
      <c r="A62" t="s">
        <v>144</v>
      </c>
      <c r="B62" t="s">
        <v>128</v>
      </c>
      <c r="C62">
        <v>80.135091900733215</v>
      </c>
    </row>
    <row r="63" spans="1:5" x14ac:dyDescent="0.3">
      <c r="A63" t="s">
        <v>144</v>
      </c>
      <c r="B63" t="s">
        <v>129</v>
      </c>
      <c r="C63">
        <v>109.93254870483291</v>
      </c>
      <c r="D63">
        <v>120.04803435857536</v>
      </c>
      <c r="E63">
        <v>8.8299925301347173</v>
      </c>
    </row>
    <row r="64" spans="1:5" x14ac:dyDescent="0.3">
      <c r="A64" t="s">
        <v>144</v>
      </c>
      <c r="B64" t="s">
        <v>129</v>
      </c>
      <c r="C64">
        <v>123.99831135124084</v>
      </c>
    </row>
    <row r="65" spans="1:5" x14ac:dyDescent="0.3">
      <c r="A65" t="s">
        <v>144</v>
      </c>
      <c r="B65" t="s">
        <v>129</v>
      </c>
      <c r="C65">
        <v>126.21324301965231</v>
      </c>
    </row>
    <row r="66" spans="1:5" x14ac:dyDescent="0.3">
      <c r="A66" t="s">
        <v>144</v>
      </c>
      <c r="B66" t="s">
        <v>130</v>
      </c>
      <c r="C66">
        <v>98.365683325350744</v>
      </c>
      <c r="D66">
        <v>95.715337739217361</v>
      </c>
      <c r="E66">
        <v>3.1765811110171795</v>
      </c>
    </row>
    <row r="67" spans="1:5" x14ac:dyDescent="0.3">
      <c r="A67" t="s">
        <v>144</v>
      </c>
      <c r="B67" t="s">
        <v>130</v>
      </c>
      <c r="C67">
        <v>96.58616557466118</v>
      </c>
    </row>
    <row r="68" spans="1:5" x14ac:dyDescent="0.3">
      <c r="A68" t="s">
        <v>144</v>
      </c>
      <c r="B68" t="s">
        <v>130</v>
      </c>
      <c r="C68">
        <v>92.194164317640144</v>
      </c>
    </row>
    <row r="69" spans="1:5" x14ac:dyDescent="0.3">
      <c r="A69" t="s">
        <v>144</v>
      </c>
      <c r="B69" t="s">
        <v>131</v>
      </c>
      <c r="C69">
        <v>93.330026711697315</v>
      </c>
      <c r="D69">
        <v>92.402405756550607</v>
      </c>
      <c r="E69">
        <v>0.81930076342759883</v>
      </c>
    </row>
    <row r="70" spans="1:5" x14ac:dyDescent="0.3">
      <c r="A70" t="s">
        <v>144</v>
      </c>
      <c r="B70" t="s">
        <v>131</v>
      </c>
      <c r="C70">
        <v>91.777681439819176</v>
      </c>
    </row>
    <row r="71" spans="1:5" x14ac:dyDescent="0.3">
      <c r="A71" t="s">
        <v>144</v>
      </c>
      <c r="B71" t="s">
        <v>131</v>
      </c>
      <c r="C71">
        <v>92.099509118135373</v>
      </c>
    </row>
    <row r="72" spans="1:5" x14ac:dyDescent="0.3">
      <c r="A72" t="s">
        <v>144</v>
      </c>
      <c r="B72" t="s">
        <v>132</v>
      </c>
      <c r="C72">
        <v>74.077159132428307</v>
      </c>
      <c r="D72">
        <v>69.457985396595816</v>
      </c>
      <c r="E72">
        <v>5.417751400634665</v>
      </c>
    </row>
    <row r="73" spans="1:5" x14ac:dyDescent="0.3">
      <c r="A73" t="s">
        <v>144</v>
      </c>
      <c r="B73" t="s">
        <v>132</v>
      </c>
      <c r="C73">
        <v>70.802089229563478</v>
      </c>
    </row>
    <row r="74" spans="1:5" x14ac:dyDescent="0.3">
      <c r="A74" t="s">
        <v>144</v>
      </c>
      <c r="B74" t="s">
        <v>132</v>
      </c>
      <c r="C74">
        <v>63.494707827795693</v>
      </c>
    </row>
  </sheetData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91F467-BAC8-42E5-ACA5-7D4E75E6A20E}">
  <dimension ref="A1:D12"/>
  <sheetViews>
    <sheetView workbookViewId="0">
      <selection activeCell="G12" sqref="G12"/>
    </sheetView>
  </sheetViews>
  <sheetFormatPr defaultRowHeight="14.4" x14ac:dyDescent="0.3"/>
  <cols>
    <col min="2" max="2" width="17.44140625" customWidth="1"/>
    <col min="3" max="3" width="14.6640625" customWidth="1"/>
    <col min="4" max="4" width="21.6640625" customWidth="1"/>
  </cols>
  <sheetData>
    <row r="1" spans="1:4" x14ac:dyDescent="0.3">
      <c r="A1" t="s">
        <v>87</v>
      </c>
    </row>
    <row r="2" spans="1:4" x14ac:dyDescent="0.3">
      <c r="B2" t="s">
        <v>17</v>
      </c>
      <c r="C2" t="s">
        <v>11</v>
      </c>
      <c r="D2" t="s">
        <v>145</v>
      </c>
    </row>
    <row r="3" spans="1:4" x14ac:dyDescent="0.3">
      <c r="B3">
        <v>0.7</v>
      </c>
      <c r="C3">
        <v>0.54</v>
      </c>
      <c r="D3">
        <v>0.72</v>
      </c>
    </row>
    <row r="4" spans="1:4" x14ac:dyDescent="0.3">
      <c r="B4">
        <v>0.69</v>
      </c>
      <c r="C4">
        <v>0.52</v>
      </c>
      <c r="D4">
        <v>0.66</v>
      </c>
    </row>
    <row r="5" spans="1:4" x14ac:dyDescent="0.3">
      <c r="B5">
        <v>0.62</v>
      </c>
      <c r="C5">
        <v>0.37</v>
      </c>
      <c r="D5">
        <v>0.59</v>
      </c>
    </row>
    <row r="6" spans="1:4" x14ac:dyDescent="0.3">
      <c r="B6">
        <v>0.75</v>
      </c>
      <c r="C6">
        <v>0.33</v>
      </c>
      <c r="D6">
        <v>0.71</v>
      </c>
    </row>
    <row r="7" spans="1:4" x14ac:dyDescent="0.3">
      <c r="B7">
        <v>0.59</v>
      </c>
      <c r="C7">
        <v>0.36</v>
      </c>
      <c r="D7">
        <v>0.64</v>
      </c>
    </row>
    <row r="8" spans="1:4" x14ac:dyDescent="0.3">
      <c r="B8">
        <v>0.77</v>
      </c>
      <c r="C8">
        <v>0.56000000000000005</v>
      </c>
      <c r="D8">
        <v>0.73</v>
      </c>
    </row>
    <row r="9" spans="1:4" x14ac:dyDescent="0.3">
      <c r="B9">
        <v>0.65</v>
      </c>
      <c r="C9">
        <v>0.48</v>
      </c>
      <c r="D9">
        <v>0.61</v>
      </c>
    </row>
    <row r="10" spans="1:4" x14ac:dyDescent="0.3">
      <c r="B10">
        <v>0.6</v>
      </c>
      <c r="C10">
        <v>0.45</v>
      </c>
      <c r="D10">
        <v>0.57999999999999996</v>
      </c>
    </row>
    <row r="11" spans="1:4" x14ac:dyDescent="0.3">
      <c r="B11">
        <v>0.73</v>
      </c>
      <c r="C11">
        <v>0.56999999999999995</v>
      </c>
      <c r="D11">
        <v>0.74</v>
      </c>
    </row>
    <row r="12" spans="1:4" x14ac:dyDescent="0.3">
      <c r="B12">
        <v>0.64</v>
      </c>
      <c r="C12">
        <v>0.55000000000000004</v>
      </c>
      <c r="D12">
        <v>0.67</v>
      </c>
    </row>
  </sheetData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AA375E-F3A8-41E7-AEF9-7A8DE8B93816}">
  <dimension ref="A1:D5"/>
  <sheetViews>
    <sheetView workbookViewId="0">
      <selection activeCell="A9" sqref="A9"/>
    </sheetView>
  </sheetViews>
  <sheetFormatPr defaultRowHeight="14.4" x14ac:dyDescent="0.3"/>
  <cols>
    <col min="1" max="1" width="17.5546875" customWidth="1"/>
    <col min="2" max="2" width="15.21875" customWidth="1"/>
    <col min="3" max="3" width="18.6640625" customWidth="1"/>
    <col min="4" max="4" width="20.109375" customWidth="1"/>
  </cols>
  <sheetData>
    <row r="1" spans="1:4" x14ac:dyDescent="0.3">
      <c r="A1" t="s">
        <v>26</v>
      </c>
    </row>
    <row r="2" spans="1:4" x14ac:dyDescent="0.3">
      <c r="B2" t="s">
        <v>30</v>
      </c>
      <c r="C2" t="s">
        <v>11</v>
      </c>
      <c r="D2" t="s">
        <v>60</v>
      </c>
    </row>
    <row r="3" spans="1:4" x14ac:dyDescent="0.3">
      <c r="A3" t="s">
        <v>26</v>
      </c>
      <c r="B3">
        <v>93.360690000000005</v>
      </c>
      <c r="C3">
        <v>33.905090000000001</v>
      </c>
      <c r="D3">
        <v>89.212373999999997</v>
      </c>
    </row>
    <row r="4" spans="1:4" x14ac:dyDescent="0.3">
      <c r="A4" t="s">
        <v>26</v>
      </c>
      <c r="B4">
        <v>109.52549999999999</v>
      </c>
      <c r="C4">
        <v>38.87236</v>
      </c>
      <c r="D4">
        <v>81.542330000000007</v>
      </c>
    </row>
    <row r="5" spans="1:4" x14ac:dyDescent="0.3">
      <c r="A5" t="s">
        <v>26</v>
      </c>
      <c r="B5">
        <v>87.116820000000004</v>
      </c>
      <c r="C5">
        <v>42.463209999999997</v>
      </c>
      <c r="D5">
        <v>77.726330000000004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314D70-DDA8-4124-9D71-175B0DC6BA06}">
  <dimension ref="A1:C111"/>
  <sheetViews>
    <sheetView workbookViewId="0">
      <selection activeCell="E5" sqref="E5"/>
    </sheetView>
  </sheetViews>
  <sheetFormatPr defaultRowHeight="14.4" x14ac:dyDescent="0.3"/>
  <cols>
    <col min="2" max="2" width="12.21875" customWidth="1"/>
    <col min="3" max="3" width="15.21875" customWidth="1"/>
  </cols>
  <sheetData>
    <row r="1" spans="1:3" x14ac:dyDescent="0.3">
      <c r="A1" t="s">
        <v>16</v>
      </c>
    </row>
    <row r="2" spans="1:3" x14ac:dyDescent="0.3">
      <c r="B2" t="s">
        <v>17</v>
      </c>
      <c r="C2" t="s">
        <v>11</v>
      </c>
    </row>
    <row r="3" spans="1:3" x14ac:dyDescent="0.3">
      <c r="B3">
        <v>4.9077109999999999</v>
      </c>
      <c r="C3">
        <v>2.25</v>
      </c>
    </row>
    <row r="4" spans="1:3" x14ac:dyDescent="0.3">
      <c r="B4">
        <v>4.9614140000000004</v>
      </c>
      <c r="C4">
        <v>5.8250539999999997</v>
      </c>
    </row>
    <row r="5" spans="1:3" x14ac:dyDescent="0.3">
      <c r="B5">
        <v>2.6651690000000001</v>
      </c>
      <c r="C5">
        <v>2.7004630000000001</v>
      </c>
    </row>
    <row r="6" spans="1:3" x14ac:dyDescent="0.3">
      <c r="B6">
        <v>4.7807560000000002</v>
      </c>
      <c r="C6">
        <v>3.775331</v>
      </c>
    </row>
    <row r="7" spans="1:3" x14ac:dyDescent="0.3">
      <c r="B7">
        <v>4.4666119999999996</v>
      </c>
      <c r="C7">
        <v>4.3502869999999998</v>
      </c>
    </row>
    <row r="8" spans="1:3" x14ac:dyDescent="0.3">
      <c r="B8">
        <v>5.7252179999999999</v>
      </c>
      <c r="C8">
        <v>4.9752510000000001</v>
      </c>
    </row>
    <row r="9" spans="1:3" x14ac:dyDescent="0.3">
      <c r="B9">
        <v>5.9883740000000003</v>
      </c>
      <c r="C9">
        <v>4.9505679999999996</v>
      </c>
    </row>
    <row r="10" spans="1:3" x14ac:dyDescent="0.3">
      <c r="B10">
        <v>4.3050119999999996</v>
      </c>
      <c r="C10">
        <v>4.9510100000000001</v>
      </c>
    </row>
    <row r="11" spans="1:3" x14ac:dyDescent="0.3">
      <c r="B11">
        <v>4.3416589999999999</v>
      </c>
      <c r="C11">
        <v>4.9515779999999996</v>
      </c>
    </row>
    <row r="12" spans="1:3" x14ac:dyDescent="0.3">
      <c r="B12">
        <v>4.9731779999999999</v>
      </c>
      <c r="C12">
        <v>5.3005310000000003</v>
      </c>
    </row>
    <row r="13" spans="1:3" x14ac:dyDescent="0.3">
      <c r="B13">
        <v>3.4155890000000002</v>
      </c>
      <c r="C13">
        <v>5.0010000000000003</v>
      </c>
    </row>
    <row r="14" spans="1:3" x14ac:dyDescent="0.3">
      <c r="B14">
        <v>4.5478019999999999</v>
      </c>
      <c r="C14">
        <v>6.85114</v>
      </c>
    </row>
    <row r="15" spans="1:3" x14ac:dyDescent="0.3">
      <c r="B15">
        <v>3.455883</v>
      </c>
      <c r="C15">
        <v>6.8016540000000001</v>
      </c>
    </row>
    <row r="16" spans="1:3" x14ac:dyDescent="0.3">
      <c r="B16">
        <v>9.9950299999999999</v>
      </c>
      <c r="C16">
        <v>6.977195</v>
      </c>
    </row>
    <row r="17" spans="2:3" x14ac:dyDescent="0.3">
      <c r="B17">
        <v>4.6012230000000001</v>
      </c>
      <c r="C17">
        <v>7.8769439999999999</v>
      </c>
    </row>
    <row r="18" spans="2:3" x14ac:dyDescent="0.3">
      <c r="B18">
        <v>3.8211580000000001</v>
      </c>
      <c r="C18">
        <v>6.0782910000000001</v>
      </c>
    </row>
    <row r="19" spans="2:3" x14ac:dyDescent="0.3">
      <c r="B19">
        <v>3.959956</v>
      </c>
      <c r="C19">
        <v>6.2531990000000004</v>
      </c>
    </row>
    <row r="20" spans="2:3" x14ac:dyDescent="0.3">
      <c r="B20">
        <v>3.9654759999999998</v>
      </c>
      <c r="C20">
        <v>2.5848110000000002</v>
      </c>
    </row>
    <row r="21" spans="2:3" x14ac:dyDescent="0.3">
      <c r="B21">
        <v>4.192329</v>
      </c>
      <c r="C21">
        <v>2.587107</v>
      </c>
    </row>
    <row r="22" spans="2:3" x14ac:dyDescent="0.3">
      <c r="B22">
        <v>4.3134959999999998</v>
      </c>
      <c r="C22">
        <v>11.602180000000001</v>
      </c>
    </row>
    <row r="23" spans="2:3" x14ac:dyDescent="0.3">
      <c r="B23">
        <v>9.9174720000000001</v>
      </c>
      <c r="C23">
        <v>12.52749</v>
      </c>
    </row>
    <row r="24" spans="2:3" x14ac:dyDescent="0.3">
      <c r="B24">
        <v>4.4846959999999996</v>
      </c>
      <c r="C24">
        <v>12.52802</v>
      </c>
    </row>
    <row r="25" spans="2:3" x14ac:dyDescent="0.3">
      <c r="B25">
        <v>3.8017270000000001</v>
      </c>
      <c r="C25">
        <v>1.6481049999999999</v>
      </c>
    </row>
    <row r="26" spans="2:3" x14ac:dyDescent="0.3">
      <c r="B26">
        <v>9.7568570000000001</v>
      </c>
      <c r="C26">
        <v>3.2865259999999998</v>
      </c>
    </row>
    <row r="27" spans="2:3" x14ac:dyDescent="0.3">
      <c r="B27">
        <v>5.9372239999999996</v>
      </c>
      <c r="C27">
        <v>5.9563519999999999</v>
      </c>
    </row>
    <row r="28" spans="2:3" x14ac:dyDescent="0.3">
      <c r="B28">
        <v>10.301</v>
      </c>
      <c r="C28">
        <v>2.468299</v>
      </c>
    </row>
    <row r="29" spans="2:3" x14ac:dyDescent="0.3">
      <c r="B29">
        <v>10.03659</v>
      </c>
      <c r="C29">
        <v>2.4962469999999999</v>
      </c>
    </row>
    <row r="30" spans="2:3" x14ac:dyDescent="0.3">
      <c r="B30">
        <v>3.9537960000000001</v>
      </c>
      <c r="C30">
        <v>7.4810179999999997</v>
      </c>
    </row>
    <row r="31" spans="2:3" x14ac:dyDescent="0.3">
      <c r="B31">
        <v>2.8174679999999999</v>
      </c>
      <c r="C31">
        <v>7.482062</v>
      </c>
    </row>
    <row r="32" spans="2:3" x14ac:dyDescent="0.3">
      <c r="B32">
        <v>4.14201</v>
      </c>
      <c r="C32">
        <v>7.5070379999999997</v>
      </c>
    </row>
    <row r="33" spans="2:3" x14ac:dyDescent="0.3">
      <c r="B33">
        <v>4.7856560000000004</v>
      </c>
      <c r="C33">
        <v>7.4831890000000003</v>
      </c>
    </row>
    <row r="34" spans="2:3" x14ac:dyDescent="0.3">
      <c r="B34">
        <v>3.8710460000000002</v>
      </c>
      <c r="C34">
        <v>2.1991480000000001</v>
      </c>
    </row>
    <row r="35" spans="2:3" x14ac:dyDescent="0.3">
      <c r="B35">
        <v>9.4954269999999994</v>
      </c>
      <c r="C35">
        <v>3.988264</v>
      </c>
    </row>
    <row r="36" spans="2:3" x14ac:dyDescent="0.3">
      <c r="B36">
        <v>4.1355919999999999</v>
      </c>
      <c r="C36">
        <v>6.4332149999999997</v>
      </c>
    </row>
    <row r="37" spans="2:3" x14ac:dyDescent="0.3">
      <c r="B37">
        <v>5.5904489999999996</v>
      </c>
      <c r="C37">
        <v>12.50422</v>
      </c>
    </row>
    <row r="38" spans="2:3" x14ac:dyDescent="0.3">
      <c r="B38">
        <v>5.7019729999999997</v>
      </c>
      <c r="C38">
        <v>12.52922</v>
      </c>
    </row>
    <row r="39" spans="2:3" x14ac:dyDescent="0.3">
      <c r="B39">
        <v>2.7446540000000001</v>
      </c>
      <c r="C39">
        <v>12.504899999999999</v>
      </c>
    </row>
    <row r="40" spans="2:3" x14ac:dyDescent="0.3">
      <c r="B40">
        <v>4.1464590000000001</v>
      </c>
      <c r="C40">
        <v>12.52989</v>
      </c>
    </row>
    <row r="41" spans="2:3" x14ac:dyDescent="0.3">
      <c r="B41">
        <v>11.065849999999999</v>
      </c>
      <c r="C41">
        <v>12.554880000000001</v>
      </c>
    </row>
    <row r="42" spans="2:3" x14ac:dyDescent="0.3">
      <c r="B42">
        <v>4.3261560000000001</v>
      </c>
      <c r="C42">
        <v>12.50562</v>
      </c>
    </row>
    <row r="43" spans="2:3" x14ac:dyDescent="0.3">
      <c r="B43">
        <v>11.34488</v>
      </c>
      <c r="C43">
        <v>12.530609999999999</v>
      </c>
    </row>
    <row r="44" spans="2:3" x14ac:dyDescent="0.3">
      <c r="B44">
        <v>3.9784579999999998</v>
      </c>
      <c r="C44">
        <v>10.73071</v>
      </c>
    </row>
    <row r="45" spans="2:3" x14ac:dyDescent="0.3">
      <c r="B45">
        <v>4.5103350000000004</v>
      </c>
      <c r="C45">
        <v>10.78068</v>
      </c>
    </row>
    <row r="46" spans="2:3" x14ac:dyDescent="0.3">
      <c r="B46">
        <v>4.5453960000000002</v>
      </c>
      <c r="C46">
        <v>10.806509999999999</v>
      </c>
    </row>
    <row r="47" spans="2:3" x14ac:dyDescent="0.3">
      <c r="B47">
        <v>9.543355</v>
      </c>
      <c r="C47">
        <v>10.807399999999999</v>
      </c>
    </row>
    <row r="48" spans="2:3" x14ac:dyDescent="0.3">
      <c r="B48">
        <v>11.272779999999999</v>
      </c>
      <c r="C48">
        <v>4.0175400000000003</v>
      </c>
    </row>
    <row r="49" spans="2:3" x14ac:dyDescent="0.3">
      <c r="B49">
        <v>4.583939</v>
      </c>
      <c r="C49">
        <v>4.0199499999999997</v>
      </c>
    </row>
    <row r="50" spans="2:3" x14ac:dyDescent="0.3">
      <c r="B50">
        <v>4.6033280000000003</v>
      </c>
      <c r="C50">
        <v>4.0922179999999999</v>
      </c>
    </row>
    <row r="51" spans="2:3" x14ac:dyDescent="0.3">
      <c r="B51">
        <v>5.4569340000000004</v>
      </c>
      <c r="C51">
        <v>4.1171139999999999</v>
      </c>
    </row>
    <row r="52" spans="2:3" x14ac:dyDescent="0.3">
      <c r="B52">
        <v>10.31701</v>
      </c>
      <c r="C52">
        <v>4.1443490000000001</v>
      </c>
    </row>
    <row r="53" spans="2:3" x14ac:dyDescent="0.3">
      <c r="B53">
        <v>11.309559999999999</v>
      </c>
      <c r="C53">
        <v>1.5524169999999999</v>
      </c>
    </row>
    <row r="54" spans="2:3" x14ac:dyDescent="0.3">
      <c r="B54">
        <v>4.3200120000000002</v>
      </c>
      <c r="C54">
        <v>1.576587</v>
      </c>
    </row>
    <row r="55" spans="2:3" x14ac:dyDescent="0.3">
      <c r="B55">
        <v>10.305730000000001</v>
      </c>
      <c r="C55">
        <v>1.600781</v>
      </c>
    </row>
    <row r="56" spans="2:3" x14ac:dyDescent="0.3">
      <c r="B56">
        <v>10.4552</v>
      </c>
      <c r="C56">
        <v>1.5831139999999999</v>
      </c>
    </row>
    <row r="57" spans="2:3" x14ac:dyDescent="0.3">
      <c r="B57">
        <v>4.5001389999999999</v>
      </c>
      <c r="C57">
        <v>1.566046</v>
      </c>
    </row>
    <row r="58" spans="2:3" x14ac:dyDescent="0.3">
      <c r="B58">
        <v>4.7672059999999998</v>
      </c>
      <c r="C58">
        <v>2.2455509999999999</v>
      </c>
    </row>
    <row r="59" spans="2:3" x14ac:dyDescent="0.3">
      <c r="B59">
        <v>10.53082</v>
      </c>
      <c r="C59">
        <v>2.2700499999999999</v>
      </c>
    </row>
    <row r="60" spans="2:3" x14ac:dyDescent="0.3">
      <c r="B60">
        <v>10.726839999999999</v>
      </c>
      <c r="C60">
        <v>5.894171</v>
      </c>
    </row>
    <row r="61" spans="2:3" x14ac:dyDescent="0.3">
      <c r="B61">
        <v>10.287520000000001</v>
      </c>
      <c r="C61">
        <v>2.598557</v>
      </c>
    </row>
    <row r="62" spans="2:3" x14ac:dyDescent="0.3">
      <c r="B62">
        <v>4.7167919999999999</v>
      </c>
      <c r="C62">
        <v>3.7618149999999999</v>
      </c>
    </row>
    <row r="63" spans="2:3" x14ac:dyDescent="0.3">
      <c r="B63">
        <v>4.8156650000000001</v>
      </c>
      <c r="C63">
        <v>4.0838859999999997</v>
      </c>
    </row>
    <row r="64" spans="2:3" x14ac:dyDescent="0.3">
      <c r="B64">
        <v>5.0212050000000001</v>
      </c>
      <c r="C64">
        <v>9.4396109999999993</v>
      </c>
    </row>
    <row r="65" spans="2:3" x14ac:dyDescent="0.3">
      <c r="B65">
        <v>5.1733089999999997</v>
      </c>
      <c r="C65">
        <v>7.7196179999999996</v>
      </c>
    </row>
    <row r="66" spans="2:3" x14ac:dyDescent="0.3">
      <c r="B66">
        <v>10.640639999999999</v>
      </c>
      <c r="C66">
        <v>4.4159509999999997</v>
      </c>
    </row>
    <row r="67" spans="2:3" x14ac:dyDescent="0.3">
      <c r="B67">
        <v>5.2084669999999997</v>
      </c>
      <c r="C67">
        <v>4.4194170000000002</v>
      </c>
    </row>
    <row r="68" spans="2:3" x14ac:dyDescent="0.3">
      <c r="B68">
        <v>5.8869030000000002</v>
      </c>
      <c r="C68">
        <v>5.2345009999999998</v>
      </c>
    </row>
    <row r="69" spans="2:3" x14ac:dyDescent="0.3">
      <c r="B69">
        <v>5.5832899999999999</v>
      </c>
      <c r="C69">
        <v>6.1045579999999999</v>
      </c>
    </row>
    <row r="70" spans="2:3" x14ac:dyDescent="0.3">
      <c r="B70">
        <v>5.6025109999999998</v>
      </c>
      <c r="C70">
        <v>6.5774239999999997</v>
      </c>
    </row>
    <row r="71" spans="2:3" x14ac:dyDescent="0.3">
      <c r="B71">
        <v>11.04627</v>
      </c>
      <c r="C71">
        <v>1.7966979999999999</v>
      </c>
    </row>
    <row r="72" spans="2:3" x14ac:dyDescent="0.3">
      <c r="B72">
        <v>6.054182</v>
      </c>
      <c r="C72">
        <v>1.7827299999999999</v>
      </c>
    </row>
    <row r="73" spans="2:3" x14ac:dyDescent="0.3">
      <c r="B73">
        <v>11.191649999999999</v>
      </c>
      <c r="C73">
        <v>6.5821730000000001</v>
      </c>
    </row>
    <row r="74" spans="2:3" x14ac:dyDescent="0.3">
      <c r="B74">
        <v>7.0396200000000002</v>
      </c>
      <c r="C74">
        <v>6.6070510000000002</v>
      </c>
    </row>
    <row r="75" spans="2:3" x14ac:dyDescent="0.3">
      <c r="B75">
        <v>7.285774</v>
      </c>
      <c r="C75">
        <v>6.6568100000000001</v>
      </c>
    </row>
    <row r="76" spans="2:3" x14ac:dyDescent="0.3">
      <c r="B76">
        <v>8.1019290000000002</v>
      </c>
      <c r="C76">
        <v>6.9305479999999999</v>
      </c>
    </row>
    <row r="77" spans="2:3" x14ac:dyDescent="0.3">
      <c r="B77">
        <v>11.67703</v>
      </c>
      <c r="C77">
        <v>10.619910000000001</v>
      </c>
    </row>
    <row r="78" spans="2:3" x14ac:dyDescent="0.3">
      <c r="B78">
        <v>11.691129999999999</v>
      </c>
      <c r="C78">
        <v>10.62147</v>
      </c>
    </row>
    <row r="79" spans="2:3" x14ac:dyDescent="0.3">
      <c r="B79">
        <v>11.48817</v>
      </c>
      <c r="C79">
        <v>10.646420000000001</v>
      </c>
    </row>
    <row r="80" spans="2:3" x14ac:dyDescent="0.3">
      <c r="B80">
        <v>11.71777</v>
      </c>
      <c r="C80">
        <v>5.5660800000000004</v>
      </c>
    </row>
    <row r="81" spans="2:3" x14ac:dyDescent="0.3">
      <c r="B81">
        <v>11.73235</v>
      </c>
      <c r="C81">
        <v>1.632674</v>
      </c>
    </row>
    <row r="82" spans="2:3" x14ac:dyDescent="0.3">
      <c r="B82">
        <v>11.31884</v>
      </c>
      <c r="C82">
        <v>3.2024400000000002</v>
      </c>
    </row>
    <row r="83" spans="2:3" x14ac:dyDescent="0.3">
      <c r="B83">
        <v>10.30864</v>
      </c>
      <c r="C83">
        <v>3.2079979999999999</v>
      </c>
    </row>
    <row r="84" spans="2:3" x14ac:dyDescent="0.3">
      <c r="B84">
        <v>11.296709999999999</v>
      </c>
      <c r="C84">
        <v>3.21374</v>
      </c>
    </row>
    <row r="85" spans="2:3" x14ac:dyDescent="0.3">
      <c r="B85">
        <v>11.4305</v>
      </c>
      <c r="C85">
        <v>4.6529559999999996</v>
      </c>
    </row>
    <row r="86" spans="2:3" x14ac:dyDescent="0.3">
      <c r="B86">
        <v>11.211180000000001</v>
      </c>
      <c r="C86">
        <v>4.6320889999999997</v>
      </c>
    </row>
    <row r="87" spans="2:3" x14ac:dyDescent="0.3">
      <c r="B87">
        <v>11.74268</v>
      </c>
      <c r="C87">
        <v>4.6567829999999999</v>
      </c>
    </row>
    <row r="88" spans="2:3" x14ac:dyDescent="0.3">
      <c r="C88">
        <v>4.6814790000000004</v>
      </c>
    </row>
    <row r="89" spans="2:3" x14ac:dyDescent="0.3">
      <c r="C89">
        <v>4.6113989999999996</v>
      </c>
    </row>
    <row r="90" spans="2:3" x14ac:dyDescent="0.3">
      <c r="C90">
        <v>4.6360679999999999</v>
      </c>
    </row>
    <row r="91" spans="2:3" x14ac:dyDescent="0.3">
      <c r="C91">
        <v>4.6607399999999997</v>
      </c>
    </row>
    <row r="92" spans="2:3" x14ac:dyDescent="0.3">
      <c r="C92">
        <v>4.685416</v>
      </c>
    </row>
    <row r="93" spans="2:3" x14ac:dyDescent="0.3">
      <c r="C93">
        <v>4.6401779999999997</v>
      </c>
    </row>
    <row r="94" spans="2:3" x14ac:dyDescent="0.3">
      <c r="C94">
        <v>4.6894830000000001</v>
      </c>
    </row>
    <row r="95" spans="2:3" x14ac:dyDescent="0.3">
      <c r="C95">
        <v>5.8172699999999997</v>
      </c>
    </row>
    <row r="96" spans="2:3" x14ac:dyDescent="0.3">
      <c r="C96">
        <v>7.4579240000000002</v>
      </c>
    </row>
    <row r="97" spans="3:3" x14ac:dyDescent="0.3">
      <c r="C97">
        <v>7.4828140000000003</v>
      </c>
    </row>
    <row r="98" spans="3:3" x14ac:dyDescent="0.3">
      <c r="C98">
        <v>10.747820000000001</v>
      </c>
    </row>
    <row r="99" spans="3:3" x14ac:dyDescent="0.3">
      <c r="C99">
        <v>10.79771</v>
      </c>
    </row>
    <row r="100" spans="3:3" x14ac:dyDescent="0.3">
      <c r="C100">
        <v>10.822660000000001</v>
      </c>
    </row>
    <row r="101" spans="3:3" x14ac:dyDescent="0.3">
      <c r="C101">
        <v>10.774419999999999</v>
      </c>
    </row>
    <row r="102" spans="3:3" x14ac:dyDescent="0.3">
      <c r="C102">
        <v>10.751189999999999</v>
      </c>
    </row>
    <row r="103" spans="3:3" x14ac:dyDescent="0.3">
      <c r="C103">
        <v>10.77613</v>
      </c>
    </row>
    <row r="104" spans="3:3" x14ac:dyDescent="0.3">
      <c r="C104">
        <v>10.801069999999999</v>
      </c>
    </row>
    <row r="105" spans="3:3" x14ac:dyDescent="0.3">
      <c r="C105">
        <v>10.777900000000001</v>
      </c>
    </row>
    <row r="106" spans="3:3" x14ac:dyDescent="0.3">
      <c r="C106">
        <v>10.80284</v>
      </c>
    </row>
    <row r="107" spans="3:3" x14ac:dyDescent="0.3">
      <c r="C107">
        <v>1.3806700000000001</v>
      </c>
    </row>
    <row r="108" spans="3:3" x14ac:dyDescent="0.3">
      <c r="C108">
        <v>1.402007</v>
      </c>
    </row>
    <row r="109" spans="3:3" x14ac:dyDescent="0.3">
      <c r="C109">
        <v>1.4234640000000001</v>
      </c>
    </row>
    <row r="110" spans="3:3" x14ac:dyDescent="0.3">
      <c r="C110">
        <v>1.3939600000000001</v>
      </c>
    </row>
    <row r="111" spans="3:3" x14ac:dyDescent="0.3">
      <c r="C111">
        <v>2.868144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78F0A2-029B-40CB-B901-59815E83D147}">
  <dimension ref="A1:G6"/>
  <sheetViews>
    <sheetView workbookViewId="0">
      <selection activeCell="D9" sqref="D9"/>
    </sheetView>
  </sheetViews>
  <sheetFormatPr defaultRowHeight="14.4" x14ac:dyDescent="0.3"/>
  <cols>
    <col min="1" max="1" width="28.5546875" customWidth="1"/>
  </cols>
  <sheetData>
    <row r="1" spans="1:7" x14ac:dyDescent="0.3">
      <c r="A1" t="s">
        <v>18</v>
      </c>
    </row>
    <row r="2" spans="1:7" x14ac:dyDescent="0.3">
      <c r="B2" t="s">
        <v>19</v>
      </c>
      <c r="C2" t="s">
        <v>19</v>
      </c>
      <c r="D2" t="s">
        <v>19</v>
      </c>
      <c r="E2" t="s">
        <v>20</v>
      </c>
      <c r="F2" t="s">
        <v>20</v>
      </c>
      <c r="G2" t="s">
        <v>20</v>
      </c>
    </row>
    <row r="3" spans="1:7" x14ac:dyDescent="0.3">
      <c r="A3" t="s">
        <v>21</v>
      </c>
      <c r="B3">
        <v>5.4587000000000003</v>
      </c>
      <c r="C3">
        <v>6.15</v>
      </c>
      <c r="D3">
        <v>4.5583999999999998</v>
      </c>
      <c r="E3">
        <v>4.8098000000000001</v>
      </c>
      <c r="F3">
        <v>3.7707000000000002</v>
      </c>
      <c r="G3">
        <v>4.859</v>
      </c>
    </row>
    <row r="4" spans="1:7" x14ac:dyDescent="0.3">
      <c r="A4" t="s">
        <v>22</v>
      </c>
      <c r="B4">
        <v>110.0711</v>
      </c>
      <c r="C4">
        <v>103.32470000000001</v>
      </c>
      <c r="D4">
        <v>88.391000000000005</v>
      </c>
      <c r="E4">
        <v>119.90300000000001</v>
      </c>
      <c r="F4">
        <v>108.73690000000001</v>
      </c>
      <c r="G4">
        <v>77.275899999999993</v>
      </c>
    </row>
    <row r="5" spans="1:7" x14ac:dyDescent="0.3">
      <c r="A5" t="s">
        <v>23</v>
      </c>
      <c r="B5">
        <v>182.08269999999999</v>
      </c>
      <c r="C5">
        <v>170.26349999999999</v>
      </c>
      <c r="D5">
        <v>155.2637</v>
      </c>
      <c r="E5">
        <v>130.2732</v>
      </c>
      <c r="F5">
        <v>135.7655</v>
      </c>
      <c r="G5">
        <v>110.3746</v>
      </c>
    </row>
    <row r="6" spans="1:7" x14ac:dyDescent="0.3">
      <c r="A6" t="s">
        <v>24</v>
      </c>
      <c r="B6">
        <v>200.37479999999999</v>
      </c>
      <c r="C6">
        <v>196.92830000000001</v>
      </c>
      <c r="D6">
        <v>210.55629999999999</v>
      </c>
      <c r="E6">
        <v>129.38489999999999</v>
      </c>
      <c r="F6">
        <v>142.77809999999999</v>
      </c>
      <c r="G6">
        <v>120.2837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C97A90-CF9E-4371-936E-EDD3E27D439A}">
  <dimension ref="A1:E11"/>
  <sheetViews>
    <sheetView workbookViewId="0">
      <selection activeCell="E16" sqref="E16"/>
    </sheetView>
  </sheetViews>
  <sheetFormatPr defaultRowHeight="14.4" x14ac:dyDescent="0.3"/>
  <cols>
    <col min="1" max="1" width="14.21875" customWidth="1"/>
    <col min="2" max="2" width="13.88671875" customWidth="1"/>
    <col min="3" max="3" width="14.21875" customWidth="1"/>
    <col min="4" max="4" width="15.5546875" customWidth="1"/>
    <col min="5" max="5" width="24.77734375" customWidth="1"/>
  </cols>
  <sheetData>
    <row r="1" spans="1:5" x14ac:dyDescent="0.3">
      <c r="A1" t="s">
        <v>26</v>
      </c>
    </row>
    <row r="2" spans="1:5" x14ac:dyDescent="0.3">
      <c r="B2">
        <v>1</v>
      </c>
      <c r="C2">
        <v>2</v>
      </c>
      <c r="D2">
        <v>3</v>
      </c>
      <c r="E2" t="s">
        <v>28</v>
      </c>
    </row>
    <row r="3" spans="1:5" x14ac:dyDescent="0.3">
      <c r="A3" t="s">
        <v>27</v>
      </c>
      <c r="B3">
        <v>42</v>
      </c>
      <c r="C3">
        <v>48</v>
      </c>
      <c r="D3">
        <v>33</v>
      </c>
      <c r="E3">
        <v>41</v>
      </c>
    </row>
    <row r="4" spans="1:5" x14ac:dyDescent="0.3">
      <c r="A4" t="s">
        <v>27</v>
      </c>
      <c r="B4">
        <v>43</v>
      </c>
      <c r="C4">
        <v>40</v>
      </c>
      <c r="D4">
        <v>56</v>
      </c>
      <c r="E4">
        <v>46</v>
      </c>
    </row>
    <row r="5" spans="1:5" x14ac:dyDescent="0.3">
      <c r="A5" t="s">
        <v>27</v>
      </c>
      <c r="B5">
        <v>39</v>
      </c>
      <c r="C5">
        <v>29</v>
      </c>
      <c r="D5">
        <v>41</v>
      </c>
      <c r="E5">
        <v>36</v>
      </c>
    </row>
    <row r="8" spans="1:5" x14ac:dyDescent="0.3">
      <c r="B8">
        <v>1</v>
      </c>
      <c r="C8">
        <v>2</v>
      </c>
      <c r="D8">
        <v>3</v>
      </c>
      <c r="E8" t="s">
        <v>28</v>
      </c>
    </row>
    <row r="9" spans="1:5" x14ac:dyDescent="0.3">
      <c r="A9" t="s">
        <v>11</v>
      </c>
      <c r="B9">
        <v>27</v>
      </c>
      <c r="C9">
        <v>18</v>
      </c>
      <c r="D9">
        <v>19</v>
      </c>
      <c r="E9">
        <v>21</v>
      </c>
    </row>
    <row r="10" spans="1:5" x14ac:dyDescent="0.3">
      <c r="A10" t="s">
        <v>11</v>
      </c>
      <c r="B10">
        <v>16</v>
      </c>
      <c r="C10">
        <v>24</v>
      </c>
      <c r="D10">
        <v>17</v>
      </c>
      <c r="E10">
        <v>19</v>
      </c>
    </row>
    <row r="11" spans="1:5" x14ac:dyDescent="0.3">
      <c r="A11" t="s">
        <v>11</v>
      </c>
      <c r="B11">
        <v>26</v>
      </c>
      <c r="C11">
        <v>21</v>
      </c>
      <c r="D11">
        <v>33</v>
      </c>
      <c r="E11">
        <v>27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B958C6-0B2F-41C6-A8EC-24988308910E}">
  <dimension ref="A1:C16"/>
  <sheetViews>
    <sheetView workbookViewId="0">
      <selection activeCell="F9" sqref="F9"/>
    </sheetView>
  </sheetViews>
  <sheetFormatPr defaultRowHeight="14.4" x14ac:dyDescent="0.3"/>
  <cols>
    <col min="2" max="2" width="11.77734375" customWidth="1"/>
    <col min="3" max="3" width="13.21875" customWidth="1"/>
  </cols>
  <sheetData>
    <row r="1" spans="1:3" x14ac:dyDescent="0.3">
      <c r="A1" t="s">
        <v>29</v>
      </c>
    </row>
    <row r="2" spans="1:3" x14ac:dyDescent="0.3">
      <c r="B2" t="s">
        <v>30</v>
      </c>
      <c r="C2" t="s">
        <v>11</v>
      </c>
    </row>
    <row r="3" spans="1:3" x14ac:dyDescent="0.3">
      <c r="B3">
        <v>8.85</v>
      </c>
      <c r="C3">
        <v>9.35</v>
      </c>
    </row>
    <row r="4" spans="1:3" x14ac:dyDescent="0.3">
      <c r="B4">
        <v>5.95</v>
      </c>
      <c r="C4">
        <v>6.3</v>
      </c>
    </row>
    <row r="5" spans="1:3" x14ac:dyDescent="0.3">
      <c r="B5">
        <v>6.18</v>
      </c>
      <c r="C5">
        <v>6.83</v>
      </c>
    </row>
    <row r="6" spans="1:3" x14ac:dyDescent="0.3">
      <c r="B6">
        <v>6.73</v>
      </c>
      <c r="C6">
        <v>6.44</v>
      </c>
    </row>
    <row r="7" spans="1:3" x14ac:dyDescent="0.3">
      <c r="B7">
        <v>7.14</v>
      </c>
      <c r="C7">
        <v>6.83</v>
      </c>
    </row>
    <row r="8" spans="1:3" x14ac:dyDescent="0.3">
      <c r="B8">
        <v>5.95</v>
      </c>
      <c r="C8">
        <v>8.99</v>
      </c>
    </row>
    <row r="9" spans="1:3" x14ac:dyDescent="0.3">
      <c r="B9">
        <v>6.28</v>
      </c>
      <c r="C9">
        <v>6.75</v>
      </c>
    </row>
    <row r="10" spans="1:3" x14ac:dyDescent="0.3">
      <c r="B10">
        <v>6.67</v>
      </c>
      <c r="C10">
        <v>7.94</v>
      </c>
    </row>
    <row r="11" spans="1:3" x14ac:dyDescent="0.3">
      <c r="B11">
        <v>7.73</v>
      </c>
      <c r="C11">
        <v>6.73</v>
      </c>
    </row>
    <row r="12" spans="1:3" x14ac:dyDescent="0.3">
      <c r="B12">
        <v>8.19</v>
      </c>
      <c r="C12">
        <v>7.1</v>
      </c>
    </row>
    <row r="13" spans="1:3" x14ac:dyDescent="0.3">
      <c r="B13">
        <v>7.28</v>
      </c>
      <c r="C13">
        <v>6.15</v>
      </c>
    </row>
    <row r="14" spans="1:3" x14ac:dyDescent="0.3">
      <c r="B14">
        <v>6.99</v>
      </c>
      <c r="C14">
        <v>7.13</v>
      </c>
    </row>
    <row r="15" spans="1:3" x14ac:dyDescent="0.3">
      <c r="B15">
        <v>8.99</v>
      </c>
      <c r="C15">
        <v>6.55</v>
      </c>
    </row>
    <row r="16" spans="1:3" x14ac:dyDescent="0.3">
      <c r="B16">
        <v>7.54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0BA705-1DC8-47D5-ADE3-574C7606C747}">
  <dimension ref="A1:G6"/>
  <sheetViews>
    <sheetView workbookViewId="0">
      <selection sqref="A1:G2"/>
    </sheetView>
  </sheetViews>
  <sheetFormatPr defaultRowHeight="14.4" x14ac:dyDescent="0.3"/>
  <cols>
    <col min="1" max="1" width="18.109375" customWidth="1"/>
    <col min="4" max="4" width="9.77734375" customWidth="1"/>
  </cols>
  <sheetData>
    <row r="1" spans="1:7" x14ac:dyDescent="0.3">
      <c r="A1" t="s">
        <v>31</v>
      </c>
    </row>
    <row r="2" spans="1:7" x14ac:dyDescent="0.3">
      <c r="A2" t="s">
        <v>32</v>
      </c>
      <c r="B2" t="s">
        <v>17</v>
      </c>
      <c r="C2" t="s">
        <v>17</v>
      </c>
      <c r="D2" t="s">
        <v>17</v>
      </c>
      <c r="E2" t="s">
        <v>11</v>
      </c>
      <c r="F2" t="s">
        <v>11</v>
      </c>
      <c r="G2" t="s">
        <v>11</v>
      </c>
    </row>
    <row r="3" spans="1:7" x14ac:dyDescent="0.3">
      <c r="A3">
        <v>0</v>
      </c>
      <c r="B3">
        <v>103.5676</v>
      </c>
      <c r="C3">
        <v>105.2731</v>
      </c>
      <c r="D3">
        <v>91.159270000000006</v>
      </c>
      <c r="E3">
        <v>101.7893</v>
      </c>
      <c r="F3">
        <v>98.315389999999994</v>
      </c>
      <c r="G3">
        <v>114.655</v>
      </c>
    </row>
    <row r="4" spans="1:7" x14ac:dyDescent="0.3">
      <c r="A4">
        <v>10</v>
      </c>
      <c r="B4">
        <v>105.2595</v>
      </c>
      <c r="C4">
        <v>98.623159999999999</v>
      </c>
      <c r="D4">
        <v>105.2436</v>
      </c>
      <c r="E4">
        <v>91.773570000000007</v>
      </c>
      <c r="F4">
        <v>87.686319999999995</v>
      </c>
      <c r="G4">
        <v>91.013419999999996</v>
      </c>
    </row>
    <row r="5" spans="1:7" x14ac:dyDescent="0.3">
      <c r="A5">
        <v>30</v>
      </c>
      <c r="B5">
        <v>113.4726</v>
      </c>
      <c r="C5">
        <v>104.54852</v>
      </c>
      <c r="D5">
        <v>114.8116</v>
      </c>
      <c r="E5">
        <v>93.290999999999997</v>
      </c>
      <c r="F5">
        <v>98.690700000000007</v>
      </c>
      <c r="G5">
        <v>101.6236</v>
      </c>
    </row>
    <row r="6" spans="1:7" x14ac:dyDescent="0.3">
      <c r="A6">
        <v>60</v>
      </c>
      <c r="B6">
        <v>90.478369999999998</v>
      </c>
      <c r="C6">
        <v>92.297300000000007</v>
      </c>
      <c r="D6">
        <v>86.504279999999994</v>
      </c>
      <c r="E6">
        <v>75.645790000000005</v>
      </c>
      <c r="F6">
        <v>76.891159999999999</v>
      </c>
      <c r="G6">
        <v>80.259690000000006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450265C1EB5D440A6DAB34664AFFC48" ma:contentTypeVersion="10" ma:contentTypeDescription="Create a new document." ma:contentTypeScope="" ma:versionID="92544e9c2a7e11514c1ddf6b85b7f418">
  <xsd:schema xmlns:xsd="http://www.w3.org/2001/XMLSchema" xmlns:xs="http://www.w3.org/2001/XMLSchema" xmlns:p="http://schemas.microsoft.com/office/2006/metadata/properties" xmlns:ns2="127c9a63-9646-4cb2-a818-90671d3f9c1a" xmlns:ns3="14bd43aa-9200-4150-b171-853216ff02b4" targetNamespace="http://schemas.microsoft.com/office/2006/metadata/properties" ma:root="true" ma:fieldsID="b0159ab5ec0bb9478394af09db1f19f8" ns2:_="" ns3:_="">
    <xsd:import namespace="127c9a63-9646-4cb2-a818-90671d3f9c1a"/>
    <xsd:import namespace="14bd43aa-9200-4150-b171-853216ff02b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7c9a63-9646-4cb2-a818-90671d3f9c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bd43aa-9200-4150-b171-853216ff02b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91D3165-CF29-4499-A90C-ACCFBEFC10AB}"/>
</file>

<file path=customXml/itemProps2.xml><?xml version="1.0" encoding="utf-8"?>
<ds:datastoreItem xmlns:ds="http://schemas.openxmlformats.org/officeDocument/2006/customXml" ds:itemID="{CBF73230-843D-40AA-A85C-299D888238D5}"/>
</file>

<file path=customXml/itemProps3.xml><?xml version="1.0" encoding="utf-8"?>
<ds:datastoreItem xmlns:ds="http://schemas.openxmlformats.org/officeDocument/2006/customXml" ds:itemID="{2815E4E2-489D-48F2-9E0A-FA114BFB82F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48</vt:i4>
      </vt:variant>
    </vt:vector>
  </HeadingPairs>
  <TitlesOfParts>
    <vt:vector size="48" baseType="lpstr">
      <vt:lpstr>Fig. 1A</vt:lpstr>
      <vt:lpstr>Fig. 1B</vt:lpstr>
      <vt:lpstr>Fig. 1G</vt:lpstr>
      <vt:lpstr>Fig. 2A</vt:lpstr>
      <vt:lpstr>Fig. 2F</vt:lpstr>
      <vt:lpstr>Fig.3A</vt:lpstr>
      <vt:lpstr>Fig. 3A</vt:lpstr>
      <vt:lpstr>Fig. 3G</vt:lpstr>
      <vt:lpstr>Fig. 4B</vt:lpstr>
      <vt:lpstr>Fig. 4C</vt:lpstr>
      <vt:lpstr>Fig. 4D</vt:lpstr>
      <vt:lpstr>Fig. 4E</vt:lpstr>
      <vt:lpstr>Fig. 4F</vt:lpstr>
      <vt:lpstr>Fig. 4G</vt:lpstr>
      <vt:lpstr>Fig. 4H</vt:lpstr>
      <vt:lpstr>Fig. 5A</vt:lpstr>
      <vt:lpstr>Fig. 5B</vt:lpstr>
      <vt:lpstr>Fig. 6A</vt:lpstr>
      <vt:lpstr>Fig. 6B</vt:lpstr>
      <vt:lpstr>Fig. 6C</vt:lpstr>
      <vt:lpstr>Fig. 6D</vt:lpstr>
      <vt:lpstr>Fig. 6F</vt:lpstr>
      <vt:lpstr>Fig. 7A</vt:lpstr>
      <vt:lpstr>Fig. 7B</vt:lpstr>
      <vt:lpstr>Fig. 7C</vt:lpstr>
      <vt:lpstr>Fig. 7D</vt:lpstr>
      <vt:lpstr>Fig. 7E</vt:lpstr>
      <vt:lpstr>Fig. 7G</vt:lpstr>
      <vt:lpstr>Fig. 7H</vt:lpstr>
      <vt:lpstr>Supplementary. Fig. 1B</vt:lpstr>
      <vt:lpstr>Supplementary. Fig. 1C</vt:lpstr>
      <vt:lpstr>Supplementary. Fig. 1D</vt:lpstr>
      <vt:lpstr>Supplementary. Fig. 1E</vt:lpstr>
      <vt:lpstr>Supplementary. Fig. 2A</vt:lpstr>
      <vt:lpstr>Supplementary. Fig. 2B</vt:lpstr>
      <vt:lpstr>Supplementary. Fig. 2C</vt:lpstr>
      <vt:lpstr>Supplementary. Fig.2D</vt:lpstr>
      <vt:lpstr>Supplementary. Fig. 3A</vt:lpstr>
      <vt:lpstr>Supplementary. Fig. 3C</vt:lpstr>
      <vt:lpstr>Supplementary. Fig. 3D</vt:lpstr>
      <vt:lpstr>Supplementary .Fig. 3E</vt:lpstr>
      <vt:lpstr>Supplementary. Fig. 4A</vt:lpstr>
      <vt:lpstr>Supplementary. Fig. 4B</vt:lpstr>
      <vt:lpstr>Supplementary. Fig. 5A</vt:lpstr>
      <vt:lpstr>Supplementary. Fig. 5B</vt:lpstr>
      <vt:lpstr>Supplementary. Fig. 5C</vt:lpstr>
      <vt:lpstr>Supplementary. Fig. 5D</vt:lpstr>
      <vt:lpstr>Supplementary. Fig. 6A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Wei Zhang</dc:creator>
  <cp:lastModifiedBy>Wei Zhang</cp:lastModifiedBy>
  <dcterms:created xsi:type="dcterms:W3CDTF">2025-01-21T17:09:18Z</dcterms:created>
  <dcterms:modified xsi:type="dcterms:W3CDTF">2025-01-30T19:07:02Z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0x0101006450265C1EB5D440A6DAB34664AFFC48</vt:lpwstr>
  </property>
</Properties>
</file>