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dboudumc-my.sharepoint.com/personal/sandra_vanwilpe_radboudumc_nl/Documents/z960201/Eurostars 1 - PRECISE/"/>
    </mc:Choice>
  </mc:AlternateContent>
  <xr:revisionPtr revIDLastSave="322" documentId="8_{A389DA98-2F7B-4CF7-A395-82C35FA7921D}" xr6:coauthVersionLast="47" xr6:coauthVersionMax="47" xr10:uidLastSave="{A9A90D9C-6990-4E67-8CD5-E5A1E0BF8D50}"/>
  <bookViews>
    <workbookView xWindow="-120" yWindow="-120" windowWidth="51840" windowHeight="19455" xr2:uid="{00000000-000D-0000-FFFF-FFFF00000000}"/>
  </bookViews>
  <sheets>
    <sheet name="Sheet 1" sheetId="15" r:id="rId1"/>
  </sheets>
  <definedNames>
    <definedName name="_xlnm._FilterDatabase" localSheetId="0" hidden="1">'Sheet 1'!$A$1:$X$177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15" l="1"/>
  <c r="J107" i="15"/>
  <c r="G107" i="15"/>
  <c r="M106" i="15"/>
  <c r="J106" i="15"/>
  <c r="G106" i="15"/>
  <c r="P107" i="15" l="1"/>
  <c r="P106" i="15"/>
  <c r="N106" i="15"/>
  <c r="N107" i="15"/>
  <c r="O106" i="15"/>
  <c r="O107" i="15"/>
  <c r="G3" i="15" l="1"/>
  <c r="G4" i="15"/>
  <c r="G2" i="15"/>
  <c r="J3" i="15" l="1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60" i="15"/>
  <c r="J61" i="15"/>
  <c r="J62" i="15"/>
  <c r="J63" i="15"/>
  <c r="J64" i="15"/>
  <c r="J65" i="15"/>
  <c r="J66" i="15"/>
  <c r="J67" i="15"/>
  <c r="J70" i="15"/>
  <c r="J71" i="15"/>
  <c r="J72" i="15"/>
  <c r="J73" i="15"/>
  <c r="J74" i="15"/>
  <c r="J75" i="15"/>
  <c r="J76" i="15"/>
  <c r="J77" i="15"/>
  <c r="J78" i="15"/>
  <c r="J79" i="15"/>
  <c r="J82" i="15"/>
  <c r="J83" i="15"/>
  <c r="J86" i="15"/>
  <c r="J87" i="15"/>
  <c r="J90" i="15"/>
  <c r="J91" i="15"/>
  <c r="J94" i="15"/>
  <c r="J95" i="15"/>
  <c r="J118" i="15"/>
  <c r="J119" i="15"/>
  <c r="J120" i="15"/>
  <c r="J121" i="15"/>
  <c r="J122" i="15"/>
  <c r="J123" i="15"/>
  <c r="J130" i="15"/>
  <c r="J131" i="15"/>
  <c r="J132" i="15"/>
  <c r="J133" i="15"/>
  <c r="J138" i="15"/>
  <c r="J139" i="15"/>
  <c r="J140" i="15"/>
  <c r="J141" i="15"/>
  <c r="J144" i="15"/>
  <c r="J145" i="15"/>
  <c r="J146" i="15"/>
  <c r="J147" i="15"/>
  <c r="J98" i="15"/>
  <c r="J99" i="15"/>
  <c r="J100" i="15"/>
  <c r="J101" i="15"/>
  <c r="J102" i="15"/>
  <c r="J103" i="15"/>
  <c r="J104" i="15"/>
  <c r="J105" i="15"/>
  <c r="J108" i="15"/>
  <c r="J109" i="15"/>
  <c r="J110" i="15"/>
  <c r="J111" i="15"/>
  <c r="J112" i="15"/>
  <c r="J113" i="15"/>
  <c r="J114" i="15"/>
  <c r="J115" i="15"/>
  <c r="J116" i="15"/>
  <c r="J117" i="15"/>
  <c r="J124" i="15"/>
  <c r="J125" i="15"/>
  <c r="J126" i="15"/>
  <c r="J127" i="15"/>
  <c r="J128" i="15"/>
  <c r="J129" i="15"/>
  <c r="J134" i="15"/>
  <c r="J135" i="15"/>
  <c r="J136" i="15"/>
  <c r="J137" i="15"/>
  <c r="J142" i="15"/>
  <c r="J143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58" i="15"/>
  <c r="J59" i="15"/>
  <c r="J68" i="15"/>
  <c r="J69" i="15"/>
  <c r="J80" i="15"/>
  <c r="J81" i="15"/>
  <c r="J84" i="15"/>
  <c r="J85" i="15"/>
  <c r="J88" i="15"/>
  <c r="J89" i="15"/>
  <c r="J92" i="15"/>
  <c r="J93" i="15"/>
  <c r="J96" i="15"/>
  <c r="J97" i="15"/>
  <c r="J2" i="15"/>
  <c r="M3" i="15" l="1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60" i="15"/>
  <c r="M61" i="15"/>
  <c r="M62" i="15"/>
  <c r="M63" i="15"/>
  <c r="M64" i="15"/>
  <c r="M65" i="15"/>
  <c r="M66" i="15"/>
  <c r="M67" i="15"/>
  <c r="M70" i="15"/>
  <c r="M71" i="15"/>
  <c r="M72" i="15"/>
  <c r="M73" i="15"/>
  <c r="M74" i="15"/>
  <c r="M75" i="15"/>
  <c r="M76" i="15"/>
  <c r="M77" i="15"/>
  <c r="M78" i="15"/>
  <c r="M79" i="15"/>
  <c r="M82" i="15"/>
  <c r="M83" i="15"/>
  <c r="M86" i="15"/>
  <c r="M87" i="15"/>
  <c r="M90" i="15"/>
  <c r="M91" i="15"/>
  <c r="M94" i="15"/>
  <c r="M95" i="15"/>
  <c r="M118" i="15"/>
  <c r="M119" i="15"/>
  <c r="M120" i="15"/>
  <c r="M121" i="15"/>
  <c r="M122" i="15"/>
  <c r="M123" i="15"/>
  <c r="M130" i="15"/>
  <c r="M131" i="15"/>
  <c r="M132" i="15"/>
  <c r="M133" i="15"/>
  <c r="M138" i="15"/>
  <c r="M139" i="15"/>
  <c r="M140" i="15"/>
  <c r="M141" i="15"/>
  <c r="M144" i="15"/>
  <c r="M145" i="15"/>
  <c r="M146" i="15"/>
  <c r="M147" i="15"/>
  <c r="M98" i="15"/>
  <c r="M99" i="15"/>
  <c r="M100" i="15"/>
  <c r="M101" i="15"/>
  <c r="M102" i="15"/>
  <c r="M103" i="15"/>
  <c r="M104" i="15"/>
  <c r="M105" i="15"/>
  <c r="M108" i="15"/>
  <c r="M109" i="15"/>
  <c r="M110" i="15"/>
  <c r="M111" i="15"/>
  <c r="M112" i="15"/>
  <c r="M113" i="15"/>
  <c r="M114" i="15"/>
  <c r="M115" i="15"/>
  <c r="M116" i="15"/>
  <c r="M117" i="15"/>
  <c r="M124" i="15"/>
  <c r="M125" i="15"/>
  <c r="M126" i="15"/>
  <c r="M127" i="15"/>
  <c r="M128" i="15"/>
  <c r="M129" i="15"/>
  <c r="M134" i="15"/>
  <c r="M135" i="15"/>
  <c r="M136" i="15"/>
  <c r="M137" i="15"/>
  <c r="M142" i="15"/>
  <c r="M143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58" i="15"/>
  <c r="M59" i="15"/>
  <c r="M68" i="15"/>
  <c r="M69" i="15"/>
  <c r="M80" i="15"/>
  <c r="M81" i="15"/>
  <c r="M84" i="15"/>
  <c r="M85" i="15"/>
  <c r="M88" i="15"/>
  <c r="M89" i="15"/>
  <c r="M92" i="15"/>
  <c r="M93" i="15"/>
  <c r="M96" i="15"/>
  <c r="M97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60" i="15"/>
  <c r="G61" i="15"/>
  <c r="G62" i="15"/>
  <c r="G63" i="15"/>
  <c r="G64" i="15"/>
  <c r="G65" i="15"/>
  <c r="G66" i="15"/>
  <c r="G67" i="15"/>
  <c r="G70" i="15"/>
  <c r="G71" i="15"/>
  <c r="G72" i="15"/>
  <c r="G73" i="15"/>
  <c r="G74" i="15"/>
  <c r="G75" i="15"/>
  <c r="G76" i="15"/>
  <c r="G77" i="15"/>
  <c r="G78" i="15"/>
  <c r="G79" i="15"/>
  <c r="G82" i="15"/>
  <c r="G83" i="15"/>
  <c r="G86" i="15"/>
  <c r="G87" i="15"/>
  <c r="G90" i="15"/>
  <c r="G91" i="15"/>
  <c r="G94" i="15"/>
  <c r="G95" i="15"/>
  <c r="G118" i="15"/>
  <c r="G119" i="15"/>
  <c r="G120" i="15"/>
  <c r="G121" i="15"/>
  <c r="G122" i="15"/>
  <c r="G123" i="15"/>
  <c r="G130" i="15"/>
  <c r="G131" i="15"/>
  <c r="G132" i="15"/>
  <c r="G133" i="15"/>
  <c r="G138" i="15"/>
  <c r="G139" i="15"/>
  <c r="G140" i="15"/>
  <c r="G141" i="15"/>
  <c r="G144" i="15"/>
  <c r="G145" i="15"/>
  <c r="G146" i="15"/>
  <c r="G147" i="15"/>
  <c r="G98" i="15"/>
  <c r="G99" i="15"/>
  <c r="G100" i="15"/>
  <c r="G101" i="15"/>
  <c r="G102" i="15"/>
  <c r="G103" i="15"/>
  <c r="G104" i="15"/>
  <c r="G105" i="15"/>
  <c r="G108" i="15"/>
  <c r="G109" i="15"/>
  <c r="G110" i="15"/>
  <c r="G111" i="15"/>
  <c r="G112" i="15"/>
  <c r="G113" i="15"/>
  <c r="G114" i="15"/>
  <c r="G115" i="15"/>
  <c r="G116" i="15"/>
  <c r="G117" i="15"/>
  <c r="G124" i="15"/>
  <c r="G125" i="15"/>
  <c r="G126" i="15"/>
  <c r="G127" i="15"/>
  <c r="G128" i="15"/>
  <c r="G129" i="15"/>
  <c r="G134" i="15"/>
  <c r="G135" i="15"/>
  <c r="G136" i="15"/>
  <c r="G137" i="15"/>
  <c r="G142" i="15"/>
  <c r="G143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58" i="15"/>
  <c r="G59" i="15"/>
  <c r="G68" i="15"/>
  <c r="G69" i="15"/>
  <c r="G80" i="15"/>
  <c r="G81" i="15"/>
  <c r="N81" i="15" s="1"/>
  <c r="G84" i="15"/>
  <c r="G85" i="15"/>
  <c r="G88" i="15"/>
  <c r="G89" i="15"/>
  <c r="G92" i="15"/>
  <c r="G93" i="15"/>
  <c r="G96" i="15"/>
  <c r="G97" i="15"/>
  <c r="P80" i="15" l="1"/>
  <c r="O81" i="15"/>
  <c r="P81" i="15"/>
  <c r="N80" i="15"/>
  <c r="O80" i="15"/>
  <c r="N111" i="15"/>
  <c r="N129" i="15" l="1"/>
  <c r="O129" i="15"/>
  <c r="N85" i="15"/>
  <c r="N84" i="15"/>
  <c r="P129" i="15" l="1"/>
  <c r="N172" i="15" l="1"/>
  <c r="N173" i="15"/>
  <c r="P105" i="15"/>
  <c r="O109" i="15"/>
  <c r="O112" i="15"/>
  <c r="P113" i="15"/>
  <c r="O143" i="15"/>
  <c r="P150" i="15"/>
  <c r="O172" i="15"/>
  <c r="O173" i="15"/>
  <c r="P174" i="15"/>
  <c r="P175" i="15"/>
  <c r="O88" i="15"/>
  <c r="O89" i="15"/>
  <c r="O92" i="15"/>
  <c r="P93" i="15"/>
  <c r="M2" i="15"/>
  <c r="N103" i="15"/>
  <c r="N104" i="15"/>
  <c r="O108" i="15"/>
  <c r="O110" i="15"/>
  <c r="N124" i="15"/>
  <c r="P125" i="15"/>
  <c r="N126" i="15"/>
  <c r="P127" i="15"/>
  <c r="O134" i="15"/>
  <c r="O135" i="15"/>
  <c r="O136" i="15"/>
  <c r="O137" i="15"/>
  <c r="O148" i="15"/>
  <c r="P156" i="15"/>
  <c r="P157" i="15"/>
  <c r="P158" i="15"/>
  <c r="O159" i="15"/>
  <c r="O161" i="15"/>
  <c r="O162" i="15"/>
  <c r="O164" i="15"/>
  <c r="O68" i="15"/>
  <c r="O69" i="15"/>
  <c r="P96" i="15"/>
  <c r="P97" i="15"/>
  <c r="P102" i="15"/>
  <c r="N105" i="15"/>
  <c r="N142" i="15"/>
  <c r="N151" i="15"/>
  <c r="N176" i="15"/>
  <c r="N177" i="15"/>
  <c r="N3" i="15"/>
  <c r="N7" i="15"/>
  <c r="N18" i="15"/>
  <c r="N19" i="15"/>
  <c r="N22" i="15"/>
  <c r="N34" i="15"/>
  <c r="N35" i="15"/>
  <c r="N39" i="15"/>
  <c r="N48" i="15"/>
  <c r="N52" i="15"/>
  <c r="N53" i="15"/>
  <c r="N56" i="15"/>
  <c r="N66" i="15"/>
  <c r="N70" i="15"/>
  <c r="N71" i="15"/>
  <c r="N82" i="15"/>
  <c r="N91" i="15"/>
  <c r="N139" i="15"/>
  <c r="N140" i="15"/>
  <c r="N147" i="15"/>
  <c r="N98" i="15"/>
  <c r="N2" i="15"/>
  <c r="P85" i="15" l="1"/>
  <c r="O85" i="15"/>
  <c r="O79" i="15"/>
  <c r="P77" i="15"/>
  <c r="P62" i="15"/>
  <c r="P44" i="15"/>
  <c r="P15" i="15"/>
  <c r="P130" i="15"/>
  <c r="P133" i="15"/>
  <c r="P64" i="15"/>
  <c r="P46" i="15"/>
  <c r="O120" i="15"/>
  <c r="O74" i="15"/>
  <c r="O57" i="15"/>
  <c r="O27" i="15"/>
  <c r="O11" i="15"/>
  <c r="O138" i="15"/>
  <c r="O47" i="15"/>
  <c r="P33" i="15"/>
  <c r="O65" i="15"/>
  <c r="P78" i="15"/>
  <c r="P31" i="15"/>
  <c r="P123" i="15"/>
  <c r="P76" i="15"/>
  <c r="P61" i="15"/>
  <c r="P30" i="15"/>
  <c r="P14" i="15"/>
  <c r="N127" i="15"/>
  <c r="P122" i="15"/>
  <c r="P60" i="15"/>
  <c r="P43" i="15"/>
  <c r="P29" i="15"/>
  <c r="P13" i="15"/>
  <c r="P121" i="15"/>
  <c r="P75" i="15"/>
  <c r="P42" i="15"/>
  <c r="P28" i="15"/>
  <c r="P12" i="15"/>
  <c r="P132" i="15"/>
  <c r="P131" i="15"/>
  <c r="P63" i="15"/>
  <c r="P45" i="15"/>
  <c r="P16" i="15"/>
  <c r="P144" i="15"/>
  <c r="P86" i="15"/>
  <c r="N125" i="15"/>
  <c r="P4" i="15"/>
  <c r="P37" i="15"/>
  <c r="P20" i="15"/>
  <c r="O26" i="15"/>
  <c r="P72" i="15"/>
  <c r="P146" i="15"/>
  <c r="P71" i="15"/>
  <c r="P38" i="15"/>
  <c r="P6" i="15"/>
  <c r="N57" i="15"/>
  <c r="N169" i="15"/>
  <c r="O99" i="15"/>
  <c r="P40" i="15"/>
  <c r="P145" i="15"/>
  <c r="P87" i="15"/>
  <c r="P70" i="15"/>
  <c r="P50" i="15"/>
  <c r="P21" i="15"/>
  <c r="P5" i="15"/>
  <c r="O160" i="15"/>
  <c r="P126" i="15"/>
  <c r="N21" i="15"/>
  <c r="O101" i="15"/>
  <c r="N27" i="15"/>
  <c r="P90" i="15"/>
  <c r="N101" i="15"/>
  <c r="N11" i="15"/>
  <c r="O119" i="15"/>
  <c r="O56" i="15"/>
  <c r="O10" i="15"/>
  <c r="O94" i="15"/>
  <c r="P53" i="15"/>
  <c r="O23" i="15"/>
  <c r="N23" i="15"/>
  <c r="P51" i="15"/>
  <c r="O141" i="15"/>
  <c r="O67" i="15"/>
  <c r="O49" i="15"/>
  <c r="O36" i="15"/>
  <c r="N10" i="15"/>
  <c r="O95" i="15"/>
  <c r="O54" i="15"/>
  <c r="O24" i="15"/>
  <c r="P9" i="15"/>
  <c r="O98" i="15"/>
  <c r="P8" i="15"/>
  <c r="N26" i="15"/>
  <c r="O83" i="15"/>
  <c r="O125" i="15"/>
  <c r="N8" i="15"/>
  <c r="N90" i="15"/>
  <c r="O144" i="15"/>
  <c r="O86" i="15"/>
  <c r="O37" i="15"/>
  <c r="O20" i="15"/>
  <c r="O4" i="15"/>
  <c r="N87" i="15"/>
  <c r="N38" i="15"/>
  <c r="P17" i="15"/>
  <c r="O3" i="15"/>
  <c r="P128" i="15"/>
  <c r="N79" i="15"/>
  <c r="N97" i="15"/>
  <c r="P141" i="15"/>
  <c r="P83" i="15"/>
  <c r="P67" i="15"/>
  <c r="P49" i="15"/>
  <c r="P36" i="15"/>
  <c r="N5" i="15"/>
  <c r="N74" i="15"/>
  <c r="O166" i="15"/>
  <c r="O165" i="15"/>
  <c r="P139" i="15"/>
  <c r="P34" i="15"/>
  <c r="P18" i="15"/>
  <c r="O163" i="15"/>
  <c r="P138" i="15"/>
  <c r="P79" i="15"/>
  <c r="P65" i="15"/>
  <c r="P47" i="15"/>
  <c r="N65" i="15"/>
  <c r="O2" i="15"/>
  <c r="N146" i="15"/>
  <c r="P120" i="15"/>
  <c r="P74" i="15"/>
  <c r="P57" i="15"/>
  <c r="P27" i="15"/>
  <c r="P11" i="15"/>
  <c r="N145" i="15"/>
  <c r="N51" i="15"/>
  <c r="P32" i="15"/>
  <c r="P100" i="15"/>
  <c r="O118" i="15"/>
  <c r="P73" i="15"/>
  <c r="P55" i="15"/>
  <c r="P41" i="15"/>
  <c r="O25" i="15"/>
  <c r="P101" i="15"/>
  <c r="P119" i="15"/>
  <c r="P56" i="15"/>
  <c r="P26" i="15"/>
  <c r="P10" i="15"/>
  <c r="N138" i="15"/>
  <c r="N50" i="15"/>
  <c r="N6" i="15"/>
  <c r="N47" i="15"/>
  <c r="N119" i="15"/>
  <c r="P2" i="15"/>
  <c r="O156" i="15"/>
  <c r="N120" i="15"/>
  <c r="P147" i="15"/>
  <c r="P91" i="15"/>
  <c r="P52" i="15"/>
  <c r="P39" i="15"/>
  <c r="P22" i="15"/>
  <c r="P7" i="15"/>
  <c r="N94" i="15"/>
  <c r="P116" i="15"/>
  <c r="O116" i="15"/>
  <c r="N115" i="15"/>
  <c r="O169" i="15"/>
  <c r="O140" i="15"/>
  <c r="O82" i="15"/>
  <c r="O66" i="15"/>
  <c r="O48" i="15"/>
  <c r="O35" i="15"/>
  <c r="O19" i="15"/>
  <c r="P168" i="15"/>
  <c r="P114" i="15"/>
  <c r="O111" i="15"/>
  <c r="N133" i="15"/>
  <c r="N78" i="15"/>
  <c r="N64" i="15"/>
  <c r="N46" i="15"/>
  <c r="N33" i="15"/>
  <c r="O157" i="15"/>
  <c r="O139" i="15"/>
  <c r="O34" i="15"/>
  <c r="O18" i="15"/>
  <c r="P167" i="15"/>
  <c r="P149" i="15"/>
  <c r="N4" i="15"/>
  <c r="N132" i="15"/>
  <c r="N32" i="15"/>
  <c r="N17" i="15"/>
  <c r="P3" i="15"/>
  <c r="P140" i="15"/>
  <c r="P82" i="15"/>
  <c r="P66" i="15"/>
  <c r="P48" i="15"/>
  <c r="P35" i="15"/>
  <c r="P19" i="15"/>
  <c r="N131" i="15"/>
  <c r="N63" i="15"/>
  <c r="N45" i="15"/>
  <c r="N16" i="15"/>
  <c r="O155" i="15"/>
  <c r="O133" i="15"/>
  <c r="O78" i="15"/>
  <c r="O64" i="15"/>
  <c r="O46" i="15"/>
  <c r="O33" i="15"/>
  <c r="N130" i="15"/>
  <c r="N77" i="15"/>
  <c r="N62" i="15"/>
  <c r="N44" i="15"/>
  <c r="N31" i="15"/>
  <c r="N15" i="15"/>
  <c r="O154" i="15"/>
  <c r="O132" i="15"/>
  <c r="O32" i="15"/>
  <c r="O17" i="15"/>
  <c r="P169" i="15"/>
  <c r="N123" i="15"/>
  <c r="N76" i="15"/>
  <c r="N61" i="15"/>
  <c r="N30" i="15"/>
  <c r="N14" i="15"/>
  <c r="O131" i="15"/>
  <c r="O63" i="15"/>
  <c r="O45" i="15"/>
  <c r="O16" i="15"/>
  <c r="N122" i="15"/>
  <c r="N60" i="15"/>
  <c r="N43" i="15"/>
  <c r="N29" i="15"/>
  <c r="N13" i="15"/>
  <c r="O130" i="15"/>
  <c r="O77" i="15"/>
  <c r="O62" i="15"/>
  <c r="O44" i="15"/>
  <c r="O31" i="15"/>
  <c r="O15" i="15"/>
  <c r="P59" i="15"/>
  <c r="N121" i="15"/>
  <c r="N75" i="15"/>
  <c r="N42" i="15"/>
  <c r="N28" i="15"/>
  <c r="N12" i="15"/>
  <c r="O123" i="15"/>
  <c r="O76" i="15"/>
  <c r="O61" i="15"/>
  <c r="O30" i="15"/>
  <c r="O14" i="15"/>
  <c r="O122" i="15"/>
  <c r="O60" i="15"/>
  <c r="O43" i="15"/>
  <c r="O29" i="15"/>
  <c r="O13" i="15"/>
  <c r="O58" i="15"/>
  <c r="O115" i="15"/>
  <c r="O121" i="15"/>
  <c r="O75" i="15"/>
  <c r="O42" i="15"/>
  <c r="O28" i="15"/>
  <c r="O12" i="15"/>
  <c r="P115" i="15"/>
  <c r="P104" i="15"/>
  <c r="N100" i="15"/>
  <c r="N118" i="15"/>
  <c r="N73" i="15"/>
  <c r="N55" i="15"/>
  <c r="N41" i="15"/>
  <c r="N25" i="15"/>
  <c r="O102" i="15"/>
  <c r="P103" i="15"/>
  <c r="N99" i="15"/>
  <c r="N95" i="15"/>
  <c r="N72" i="15"/>
  <c r="N54" i="15"/>
  <c r="N40" i="15"/>
  <c r="N24" i="15"/>
  <c r="N9" i="15"/>
  <c r="O100" i="15"/>
  <c r="O73" i="15"/>
  <c r="O41" i="15"/>
  <c r="O72" i="15"/>
  <c r="O40" i="15"/>
  <c r="O9" i="15"/>
  <c r="O124" i="15"/>
  <c r="O53" i="15"/>
  <c r="O8" i="15"/>
  <c r="O147" i="15"/>
  <c r="O91" i="15"/>
  <c r="O52" i="15"/>
  <c r="O39" i="15"/>
  <c r="O22" i="15"/>
  <c r="O7" i="15"/>
  <c r="P99" i="15"/>
  <c r="P95" i="15"/>
  <c r="P54" i="15"/>
  <c r="P24" i="15"/>
  <c r="P173" i="15"/>
  <c r="P155" i="15"/>
  <c r="O170" i="15"/>
  <c r="P152" i="15"/>
  <c r="N144" i="15"/>
  <c r="N86" i="15"/>
  <c r="N37" i="15"/>
  <c r="N20" i="15"/>
  <c r="O174" i="15"/>
  <c r="O146" i="15"/>
  <c r="O90" i="15"/>
  <c r="O71" i="15"/>
  <c r="O51" i="15"/>
  <c r="O38" i="15"/>
  <c r="O6" i="15"/>
  <c r="P98" i="15"/>
  <c r="P94" i="15"/>
  <c r="P23" i="15"/>
  <c r="O55" i="15"/>
  <c r="P118" i="15"/>
  <c r="P171" i="15"/>
  <c r="P172" i="15"/>
  <c r="P154" i="15"/>
  <c r="N141" i="15"/>
  <c r="N83" i="15"/>
  <c r="N67" i="15"/>
  <c r="N49" i="15"/>
  <c r="N36" i="15"/>
  <c r="O145" i="15"/>
  <c r="O87" i="15"/>
  <c r="O70" i="15"/>
  <c r="O50" i="15"/>
  <c r="O21" i="15"/>
  <c r="O5" i="15"/>
  <c r="P25" i="15"/>
  <c r="P153" i="15"/>
  <c r="P117" i="15"/>
  <c r="N167" i="15"/>
  <c r="N128" i="15"/>
  <c r="O175" i="15"/>
  <c r="N93" i="15"/>
  <c r="P89" i="15"/>
  <c r="N113" i="15"/>
  <c r="N89" i="15"/>
  <c r="N112" i="15"/>
  <c r="O105" i="15"/>
  <c r="N58" i="15"/>
  <c r="O158" i="15"/>
  <c r="P177" i="15"/>
  <c r="P112" i="15"/>
  <c r="P92" i="15"/>
  <c r="N92" i="15"/>
  <c r="N175" i="15"/>
  <c r="P176" i="15"/>
  <c r="N165" i="15"/>
  <c r="N157" i="15"/>
  <c r="O151" i="15"/>
  <c r="P159" i="15"/>
  <c r="N158" i="15"/>
  <c r="N155" i="15"/>
  <c r="N166" i="15"/>
  <c r="N154" i="15"/>
  <c r="O97" i="15"/>
  <c r="O127" i="15"/>
  <c r="N149" i="15"/>
  <c r="P151" i="15"/>
  <c r="N148" i="15"/>
  <c r="O177" i="15"/>
  <c r="P148" i="15"/>
  <c r="N143" i="15"/>
  <c r="O176" i="15"/>
  <c r="P143" i="15"/>
  <c r="N174" i="15"/>
  <c r="N156" i="15"/>
  <c r="N102" i="15"/>
  <c r="P88" i="15"/>
  <c r="P164" i="15"/>
  <c r="P142" i="15"/>
  <c r="P110" i="15"/>
  <c r="P137" i="15"/>
  <c r="P109" i="15"/>
  <c r="N171" i="15"/>
  <c r="N153" i="15"/>
  <c r="N117" i="15"/>
  <c r="P162" i="15"/>
  <c r="P136" i="15"/>
  <c r="P108" i="15"/>
  <c r="N170" i="15"/>
  <c r="N152" i="15"/>
  <c r="N116" i="15"/>
  <c r="P69" i="15"/>
  <c r="P161" i="15"/>
  <c r="P135" i="15"/>
  <c r="P68" i="15"/>
  <c r="P160" i="15"/>
  <c r="P134" i="15"/>
  <c r="N96" i="15"/>
  <c r="N168" i="15"/>
  <c r="N150" i="15"/>
  <c r="N114" i="15"/>
  <c r="O117" i="15"/>
  <c r="N88" i="15"/>
  <c r="O93" i="15"/>
  <c r="N163" i="15"/>
  <c r="N137" i="15"/>
  <c r="N109" i="15"/>
  <c r="O96" i="15"/>
  <c r="N110" i="15"/>
  <c r="O113" i="15"/>
  <c r="N162" i="15"/>
  <c r="N136" i="15"/>
  <c r="N108" i="15"/>
  <c r="O150" i="15"/>
  <c r="N164" i="15"/>
  <c r="N69" i="15"/>
  <c r="N161" i="15"/>
  <c r="N135" i="15"/>
  <c r="O142" i="15"/>
  <c r="O167" i="15"/>
  <c r="N68" i="15"/>
  <c r="N160" i="15"/>
  <c r="N134" i="15"/>
  <c r="O168" i="15"/>
  <c r="O149" i="15"/>
  <c r="N59" i="15"/>
  <c r="N159" i="15"/>
  <c r="O114" i="15"/>
  <c r="O84" i="15" l="1"/>
  <c r="P84" i="15"/>
  <c r="O126" i="15"/>
  <c r="P58" i="15"/>
  <c r="P124" i="15"/>
  <c r="O171" i="15"/>
  <c r="P163" i="15"/>
  <c r="P111" i="15"/>
  <c r="P166" i="15"/>
  <c r="O103" i="15"/>
  <c r="O153" i="15"/>
  <c r="O152" i="15"/>
  <c r="P165" i="15"/>
  <c r="O128" i="15"/>
  <c r="O59" i="15"/>
  <c r="O104" i="15"/>
  <c r="P170" i="15"/>
</calcChain>
</file>

<file path=xl/sharedStrings.xml><?xml version="1.0" encoding="utf-8"?>
<sst xmlns="http://schemas.openxmlformats.org/spreadsheetml/2006/main" count="972" uniqueCount="105">
  <si>
    <t>Patient_ID</t>
  </si>
  <si>
    <t>Cohort</t>
  </si>
  <si>
    <t>Timepoint</t>
  </si>
  <si>
    <t>Plasma volume for cfDNA isolation (mL)</t>
  </si>
  <si>
    <t>cfDNA concentration (ng/uL)</t>
  </si>
  <si>
    <t>cfDNA elution volume (uL)</t>
  </si>
  <si>
    <t>cfDNA copies/mL plasma</t>
  </si>
  <si>
    <t>cfDNA input for sequencing (ng)</t>
  </si>
  <si>
    <t xml:space="preserve">Unique coverage </t>
  </si>
  <si>
    <t>Limit of detection</t>
  </si>
  <si>
    <t>ctDNA fraction estimate (%)</t>
  </si>
  <si>
    <t>ctDNA fraction SD (%)</t>
  </si>
  <si>
    <t>ctDNA fraction technical uncertainty</t>
  </si>
  <si>
    <t>ctDNA copies/mL plasma</t>
  </si>
  <si>
    <t>ctDNA copies/mL plasma lower limit</t>
  </si>
  <si>
    <t>ctDNA copies/mL plasma higher limit</t>
  </si>
  <si>
    <t>ctDNA estimate based-on</t>
  </si>
  <si>
    <t>Mutation type</t>
  </si>
  <si>
    <t>Alternative reads</t>
  </si>
  <si>
    <t>Total reads</t>
  </si>
  <si>
    <t>Variant allele fraction (%)</t>
  </si>
  <si>
    <t>Change</t>
  </si>
  <si>
    <t>Discovery</t>
  </si>
  <si>
    <t>T0</t>
  </si>
  <si>
    <t>TP53</t>
  </si>
  <si>
    <t>missense_variant</t>
  </si>
  <si>
    <t>increase</t>
  </si>
  <si>
    <t>T1</t>
  </si>
  <si>
    <t>NA</t>
  </si>
  <si>
    <t>SNP-based</t>
  </si>
  <si>
    <t>ARID1A</t>
  </si>
  <si>
    <t>decrease</t>
  </si>
  <si>
    <t>ERBB2</t>
  </si>
  <si>
    <t>FGFR1</t>
  </si>
  <si>
    <t>TERT</t>
  </si>
  <si>
    <t>upstream_gene_variant</t>
  </si>
  <si>
    <t>frameshift variant</t>
  </si>
  <si>
    <t>PIK3CA</t>
  </si>
  <si>
    <t>stop_gained</t>
  </si>
  <si>
    <t>splice_acceptor_variant</t>
  </si>
  <si>
    <t>CDKN2A</t>
  </si>
  <si>
    <t>KEAP1</t>
  </si>
  <si>
    <t>FBXW7</t>
  </si>
  <si>
    <t>PARD3</t>
  </si>
  <si>
    <t>Undetectable</t>
  </si>
  <si>
    <t>new</t>
  </si>
  <si>
    <t>missense_variant/</t>
  </si>
  <si>
    <t>PTEN</t>
  </si>
  <si>
    <t>Validation</t>
  </si>
  <si>
    <t>KRAS</t>
  </si>
  <si>
    <t>SERPINB8</t>
  </si>
  <si>
    <t>P101</t>
  </si>
  <si>
    <t>P102</t>
  </si>
  <si>
    <t>missense_variant/ splice_region_variant/</t>
  </si>
  <si>
    <t>P105</t>
  </si>
  <si>
    <t>T3</t>
  </si>
  <si>
    <t>P108</t>
  </si>
  <si>
    <t>upstream_gene_variant/</t>
  </si>
  <si>
    <t>P109</t>
  </si>
  <si>
    <t>TGFBR2</t>
  </si>
  <si>
    <t>P110</t>
  </si>
  <si>
    <t>P111</t>
  </si>
  <si>
    <t>P201</t>
  </si>
  <si>
    <t>FGFR3</t>
  </si>
  <si>
    <t>P301</t>
  </si>
  <si>
    <t>APC</t>
  </si>
  <si>
    <t>P302</t>
  </si>
  <si>
    <t>P303</t>
  </si>
  <si>
    <t>P304</t>
  </si>
  <si>
    <t>GNAS</t>
  </si>
  <si>
    <t>P501</t>
  </si>
  <si>
    <t>P502</t>
  </si>
  <si>
    <t>frameshift_variant/</t>
  </si>
  <si>
    <t>P503</t>
  </si>
  <si>
    <t>RHOA</t>
  </si>
  <si>
    <t>P504</t>
  </si>
  <si>
    <t>P505</t>
  </si>
  <si>
    <t>stop_gained/</t>
  </si>
  <si>
    <t>P506</t>
  </si>
  <si>
    <t>P507</t>
  </si>
  <si>
    <t>P508</t>
  </si>
  <si>
    <t>FOXL2</t>
  </si>
  <si>
    <t>P509</t>
  </si>
  <si>
    <t>P512</t>
  </si>
  <si>
    <t>P513</t>
  </si>
  <si>
    <t>P515</t>
  </si>
  <si>
    <t>P516</t>
  </si>
  <si>
    <t>P517</t>
  </si>
  <si>
    <t>P518</t>
  </si>
  <si>
    <t>P519</t>
  </si>
  <si>
    <t>P523</t>
  </si>
  <si>
    <t>NOTCH1</t>
  </si>
  <si>
    <t>P526</t>
  </si>
  <si>
    <t>FGFR2</t>
  </si>
  <si>
    <t>P527</t>
  </si>
  <si>
    <t>P533</t>
  </si>
  <si>
    <t>P538</t>
  </si>
  <si>
    <t>EGFR</t>
  </si>
  <si>
    <t>inframe_insertion/</t>
  </si>
  <si>
    <t>P541</t>
  </si>
  <si>
    <t>JAK2</t>
  </si>
  <si>
    <t>P542</t>
  </si>
  <si>
    <t>P543</t>
  </si>
  <si>
    <t>P545</t>
  </si>
  <si>
    <t>P546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</si>
</sst>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Liberation Sans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" fillId="0" borderId="0"/>
    <xf numFmtId="0" fontId="23" fillId="0" borderId="0"/>
  </cellStyleXfs>
  <cellXfs count="32">
    <xf numFmtId="0" fontId="0" fillId="0" borderId="0" xfId="0"/>
    <xf numFmtId="0" fontId="0" fillId="0" borderId="10" xfId="0" applyBorder="1"/>
    <xf numFmtId="10" fontId="0" fillId="0" borderId="0" xfId="0" applyNumberFormat="1"/>
    <xf numFmtId="164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1" fontId="22" fillId="0" borderId="1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18" fillId="0" borderId="10" xfId="19" applyNumberFormat="1" applyFont="1" applyFill="1" applyBorder="1" applyAlignment="1">
      <alignment horizontal="center"/>
    </xf>
    <xf numFmtId="165" fontId="0" fillId="0" borderId="10" xfId="45" applyNumberFormat="1" applyFont="1" applyBorder="1" applyAlignment="1">
      <alignment horizontal="center"/>
    </xf>
    <xf numFmtId="10" fontId="0" fillId="0" borderId="10" xfId="45" applyNumberFormat="1" applyFont="1" applyBorder="1" applyAlignment="1">
      <alignment horizontal="center"/>
    </xf>
    <xf numFmtId="0" fontId="1" fillId="0" borderId="10" xfId="6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10" fontId="0" fillId="0" borderId="10" xfId="45" applyNumberFormat="1" applyFont="1" applyFill="1" applyBorder="1" applyAlignment="1">
      <alignment horizontal="center"/>
    </xf>
    <xf numFmtId="165" fontId="0" fillId="0" borderId="10" xfId="45" applyNumberFormat="1" applyFont="1" applyFill="1" applyBorder="1" applyAlignment="1">
      <alignment horizontal="center"/>
    </xf>
    <xf numFmtId="165" fontId="18" fillId="0" borderId="10" xfId="45" applyNumberFormat="1" applyFont="1" applyBorder="1" applyAlignment="1">
      <alignment horizontal="center"/>
    </xf>
    <xf numFmtId="10" fontId="22" fillId="0" borderId="10" xfId="45" applyNumberFormat="1" applyFont="1" applyBorder="1" applyAlignment="1">
      <alignment horizontal="center" vertical="center"/>
    </xf>
    <xf numFmtId="10" fontId="0" fillId="0" borderId="0" xfId="45" applyNumberFormat="1" applyFont="1" applyBorder="1" applyAlignment="1">
      <alignment horizontal="center"/>
    </xf>
    <xf numFmtId="1" fontId="0" fillId="0" borderId="10" xfId="45" applyNumberFormat="1" applyFont="1" applyFill="1" applyBorder="1" applyAlignment="1">
      <alignment horizontal="center"/>
    </xf>
    <xf numFmtId="10" fontId="0" fillId="0" borderId="0" xfId="45" applyNumberFormat="1" applyFont="1" applyFill="1"/>
    <xf numFmtId="10" fontId="0" fillId="0" borderId="10" xfId="45" applyNumberFormat="1" applyFont="1" applyFill="1" applyBorder="1" applyAlignment="1">
      <alignment horizontal="center" wrapText="1"/>
    </xf>
    <xf numFmtId="0" fontId="0" fillId="0" borderId="10" xfId="45" applyNumberFormat="1" applyFont="1" applyFill="1" applyBorder="1" applyAlignment="1">
      <alignment horizontal="center"/>
    </xf>
    <xf numFmtId="10" fontId="0" fillId="0" borderId="0" xfId="45" applyNumberFormat="1" applyFont="1" applyFill="1" applyBorder="1" applyAlignment="1">
      <alignment horizontal="center"/>
    </xf>
    <xf numFmtId="0" fontId="0" fillId="0" borderId="0" xfId="45" applyNumberFormat="1" applyFont="1" applyFill="1" applyBorder="1" applyAlignment="1">
      <alignment horizontal="center"/>
    </xf>
    <xf numFmtId="10" fontId="0" fillId="0" borderId="0" xfId="45" applyNumberFormat="1" applyFont="1" applyFill="1" applyAlignment="1">
      <alignment horizontal="center"/>
    </xf>
    <xf numFmtId="0" fontId="16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" fontId="16" fillId="0" borderId="10" xfId="45" applyNumberFormat="1" applyFont="1" applyFill="1" applyBorder="1" applyAlignment="1">
      <alignment horizontal="center"/>
    </xf>
  </cellXfs>
  <cellStyles count="62">
    <cellStyle name="20% - Accent1" xfId="19" builtinId="30" customBuiltin="1"/>
    <cellStyle name="20% - Accent1 2" xfId="42" xr:uid="{00000000-0005-0000-0000-000001000000}"/>
    <cellStyle name="20% - Accent1 2 2" xfId="56" xr:uid="{4FF2D15C-400A-4E66-ACD7-357262A003D2}"/>
    <cellStyle name="20% - Accent2" xfId="23" builtinId="34" customBuiltin="1"/>
    <cellStyle name="20% - Accent2 2" xfId="44" xr:uid="{00000000-0005-0000-0000-000003000000}"/>
    <cellStyle name="20% - Accent2 2 2" xfId="57" xr:uid="{BFC08FC3-1B0C-4BB9-BACF-B857C11182CD}"/>
    <cellStyle name="20% - Accent3" xfId="27" builtinId="38" customBuiltin="1"/>
    <cellStyle name="20% - Accent4" xfId="31" builtinId="42" customBuiltin="1"/>
    <cellStyle name="20% - Accent4 2" xfId="58" xr:uid="{DEAD8494-0824-449A-982C-1C752BBAEA75}"/>
    <cellStyle name="20% - Accent5" xfId="35" builtinId="46" customBuiltin="1"/>
    <cellStyle name="20% - Accent6" xfId="39" builtinId="50" customBuiltin="1"/>
    <cellStyle name="20% - Accent6 2" xfId="46" xr:uid="{40E3B4CB-F496-49D6-9094-47EEF12EC543}"/>
    <cellStyle name="20% - Accent6 3" xfId="59" xr:uid="{FCD14535-DF61-4F78-952A-C06F6E78178A}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5A90FD40-2A36-4FF2-BB2D-6C121DCE8D51}"/>
    <cellStyle name="60% - Accent2" xfId="25" builtinId="36" customBuiltin="1"/>
    <cellStyle name="60% - Accent2 2" xfId="50" xr:uid="{016B849A-BB9B-43C5-8E3E-1446002118B8}"/>
    <cellStyle name="60% - Accent3" xfId="29" builtinId="40" customBuiltin="1"/>
    <cellStyle name="60% - Accent3 2" xfId="51" xr:uid="{00ECA14F-B2DF-4C74-BF16-4444253F62F4}"/>
    <cellStyle name="60% - Accent4" xfId="33" builtinId="44" customBuiltin="1"/>
    <cellStyle name="60% - Accent4 2" xfId="52" xr:uid="{03D2AFAC-ED96-41C7-8320-17AEE0036C2D}"/>
    <cellStyle name="60% - Accent5" xfId="37" builtinId="48" customBuiltin="1"/>
    <cellStyle name="60% - Accent5 2" xfId="53" xr:uid="{10E7F344-7225-45FD-A7F7-B4DC0198623C}"/>
    <cellStyle name="60% - Accent6" xfId="41" builtinId="52" customBuiltin="1"/>
    <cellStyle name="60% - Accent6 2" xfId="54" xr:uid="{877CF9CC-0F69-4D30-8D2B-2A1EB18F5001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eutraal 2" xfId="48" xr:uid="{CBD875E2-DAF9-40DC-9832-B1274C1CA253}"/>
    <cellStyle name="Normal 2" xfId="43" xr:uid="{00000000-0005-0000-0000-000024000000}"/>
    <cellStyle name="Notitie" xfId="15" builtinId="10" customBuiltin="1"/>
    <cellStyle name="Ongeldig" xfId="7" builtinId="27" customBuiltin="1"/>
    <cellStyle name="Procent" xfId="45" builtinId="5"/>
    <cellStyle name="Standaard" xfId="0" builtinId="0"/>
    <cellStyle name="Standaard 2" xfId="60" xr:uid="{561CD689-8A5A-4530-BB87-AAC0DAC969F3}"/>
    <cellStyle name="Standaard 2 2" xfId="61" xr:uid="{CD983505-2069-4690-9677-B47D411C0631}"/>
    <cellStyle name="Standaard 3" xfId="55" xr:uid="{3D495F1C-668C-416A-AB44-EA6D530B96AA}"/>
    <cellStyle name="Titel" xfId="1" builtinId="15" customBuiltin="1"/>
    <cellStyle name="Titel 2" xfId="47" xr:uid="{73F5298A-3C95-4F7C-9365-8A3A4536D933}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1AAD-EDB7-4F36-8051-9E1242053842}">
  <dimension ref="A1:X177"/>
  <sheetViews>
    <sheetView tabSelected="1" workbookViewId="0">
      <selection activeCell="D9" sqref="D9"/>
    </sheetView>
  </sheetViews>
  <sheetFormatPr defaultRowHeight="15"/>
  <cols>
    <col min="1" max="1" width="13.85546875" style="12" bestFit="1" customWidth="1"/>
    <col min="2" max="2" width="11" bestFit="1" customWidth="1"/>
    <col min="3" max="3" width="13.7109375" bestFit="1" customWidth="1"/>
    <col min="4" max="6" width="9.140625" style="12"/>
    <col min="7" max="7" width="10.28515625" style="12" bestFit="1" customWidth="1"/>
    <col min="11" max="11" width="12.7109375" style="12" bestFit="1" customWidth="1"/>
    <col min="12" max="12" width="21.28515625" style="12" bestFit="1" customWidth="1"/>
    <col min="13" max="13" width="11.140625" style="12" customWidth="1"/>
    <col min="14" max="14" width="11" style="12" customWidth="1"/>
    <col min="15" max="16" width="11.85546875" style="12" customWidth="1"/>
    <col min="17" max="17" width="10.5703125" style="12" customWidth="1"/>
    <col min="18" max="18" width="36.28515625" style="12" bestFit="1" customWidth="1"/>
    <col min="19" max="19" width="15.42578125" style="12" bestFit="1" customWidth="1"/>
    <col min="20" max="20" width="15.28515625" style="12" bestFit="1" customWidth="1"/>
    <col min="21" max="21" width="9.28515625" style="25"/>
    <col min="22" max="22" width="61.140625" bestFit="1" customWidth="1"/>
  </cols>
  <sheetData>
    <row r="1" spans="1:24" ht="90">
      <c r="A1" s="7" t="s">
        <v>0</v>
      </c>
      <c r="B1" s="7" t="s">
        <v>1</v>
      </c>
      <c r="C1" s="7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30" t="s">
        <v>13</v>
      </c>
      <c r="O1" s="13" t="s">
        <v>14</v>
      </c>
      <c r="P1" s="13" t="s">
        <v>15</v>
      </c>
      <c r="Q1" s="13" t="s">
        <v>16</v>
      </c>
      <c r="R1" s="7" t="s">
        <v>17</v>
      </c>
      <c r="S1" s="7" t="s">
        <v>18</v>
      </c>
      <c r="T1" s="7" t="s">
        <v>19</v>
      </c>
      <c r="U1" s="21" t="s">
        <v>20</v>
      </c>
      <c r="V1" s="26" t="s">
        <v>21</v>
      </c>
    </row>
    <row r="2" spans="1:24">
      <c r="A2" s="8">
        <v>1</v>
      </c>
      <c r="B2" s="11" t="s">
        <v>22</v>
      </c>
      <c r="C2" s="7" t="s">
        <v>23</v>
      </c>
      <c r="D2" s="7">
        <v>4.7</v>
      </c>
      <c r="E2" s="6">
        <v>79.2</v>
      </c>
      <c r="F2" s="7">
        <v>40</v>
      </c>
      <c r="G2" s="4">
        <f>(F2*E2)*(1000/3.3)/D2</f>
        <v>204255.31914893619</v>
      </c>
      <c r="H2" s="4">
        <v>50</v>
      </c>
      <c r="I2" s="5">
        <v>9156.6</v>
      </c>
      <c r="J2" s="16">
        <f t="shared" ref="J2:J33" si="0">3/I2</f>
        <v>3.2763252735731603E-4</v>
      </c>
      <c r="K2" s="14">
        <v>0.76544734015629401</v>
      </c>
      <c r="L2" s="14">
        <v>2.5934990284412021E-3</v>
      </c>
      <c r="M2" s="10">
        <f t="shared" ref="M2:M33" si="1">0.0124*(K2^0.4142)</f>
        <v>1.110041996799961E-2</v>
      </c>
      <c r="N2" s="31">
        <f t="shared" ref="N2:N33" si="2">G2*K2</f>
        <v>156346.69075532816</v>
      </c>
      <c r="O2" s="19">
        <f t="shared" ref="O2:O33" si="3">G2*0.88*(K2-M2)</f>
        <v>135589.8464202279</v>
      </c>
      <c r="P2" s="19">
        <f t="shared" ref="P2:P33" si="4">G2*1.12*(K2+M2)</f>
        <v>177647.69184800863</v>
      </c>
      <c r="Q2" s="22" t="s">
        <v>24</v>
      </c>
      <c r="R2" s="22" t="s">
        <v>25</v>
      </c>
      <c r="S2" s="22">
        <v>7476</v>
      </c>
      <c r="T2" s="22">
        <v>11918</v>
      </c>
      <c r="U2" s="14">
        <v>0.627286457459305</v>
      </c>
      <c r="V2" s="27" t="s">
        <v>26</v>
      </c>
      <c r="W2" s="20"/>
      <c r="X2" s="2"/>
    </row>
    <row r="3" spans="1:24">
      <c r="A3" s="11">
        <v>1</v>
      </c>
      <c r="B3" s="11" t="s">
        <v>22</v>
      </c>
      <c r="C3" s="7" t="s">
        <v>27</v>
      </c>
      <c r="D3" s="7">
        <v>4.5</v>
      </c>
      <c r="E3" s="7">
        <v>436</v>
      </c>
      <c r="F3" s="7">
        <v>40</v>
      </c>
      <c r="G3" s="4">
        <f>(F3*E3)*(1000/3.3)/D3</f>
        <v>1174410.7744107745</v>
      </c>
      <c r="H3" s="4">
        <v>50</v>
      </c>
      <c r="I3" s="5">
        <v>8376</v>
      </c>
      <c r="J3" s="16">
        <f t="shared" si="0"/>
        <v>3.5816618911174784E-4</v>
      </c>
      <c r="K3" s="15">
        <v>0.87490988597894903</v>
      </c>
      <c r="L3" s="10" t="s">
        <v>28</v>
      </c>
      <c r="M3" s="10">
        <f t="shared" si="1"/>
        <v>1.173229282347632E-2</v>
      </c>
      <c r="N3" s="31">
        <f t="shared" si="2"/>
        <v>1027503.5967321799</v>
      </c>
      <c r="O3" s="19">
        <f t="shared" si="3"/>
        <v>892078.05775593757</v>
      </c>
      <c r="P3" s="19">
        <f t="shared" si="4"/>
        <v>1166235.9831725264</v>
      </c>
      <c r="Q3" s="22" t="s">
        <v>29</v>
      </c>
      <c r="R3" s="22" t="s">
        <v>28</v>
      </c>
      <c r="S3" s="23" t="s">
        <v>28</v>
      </c>
      <c r="T3" s="23" t="s">
        <v>28</v>
      </c>
      <c r="U3" s="14" t="s">
        <v>28</v>
      </c>
      <c r="V3" s="27" t="s">
        <v>26</v>
      </c>
    </row>
    <row r="4" spans="1:24">
      <c r="A4" s="8">
        <v>2</v>
      </c>
      <c r="B4" s="11" t="s">
        <v>22</v>
      </c>
      <c r="C4" s="7" t="s">
        <v>23</v>
      </c>
      <c r="D4" s="7">
        <v>4.4000000000000004</v>
      </c>
      <c r="E4" s="6">
        <v>2.79</v>
      </c>
      <c r="F4" s="7">
        <v>40</v>
      </c>
      <c r="G4" s="4">
        <f>(F4*E4)*(1000/3.3)/D4</f>
        <v>7685.9504132231395</v>
      </c>
      <c r="H4" s="4">
        <v>50</v>
      </c>
      <c r="I4" s="5">
        <v>6126.9</v>
      </c>
      <c r="J4" s="16">
        <f t="shared" si="0"/>
        <v>4.8964402879106894E-4</v>
      </c>
      <c r="K4" s="14">
        <v>7.6627173411294103E-2</v>
      </c>
      <c r="L4" s="14">
        <v>3.2940733886469882E-4</v>
      </c>
      <c r="M4" s="10">
        <f t="shared" si="1"/>
        <v>4.2789089302936144E-3</v>
      </c>
      <c r="N4" s="31">
        <f t="shared" si="2"/>
        <v>588.95265514465711</v>
      </c>
      <c r="O4" s="19">
        <f t="shared" si="3"/>
        <v>489.33735248967599</v>
      </c>
      <c r="P4" s="19">
        <f t="shared" si="4"/>
        <v>696.46095344626258</v>
      </c>
      <c r="Q4" s="22" t="s">
        <v>30</v>
      </c>
      <c r="R4" s="22" t="s">
        <v>25</v>
      </c>
      <c r="S4" s="22">
        <v>309</v>
      </c>
      <c r="T4" s="22">
        <v>7082</v>
      </c>
      <c r="U4" s="14">
        <v>4.3631742445636799E-2</v>
      </c>
      <c r="V4" s="27" t="s">
        <v>31</v>
      </c>
    </row>
    <row r="5" spans="1:24">
      <c r="A5" s="11">
        <v>2</v>
      </c>
      <c r="B5" s="11" t="s">
        <v>22</v>
      </c>
      <c r="C5" s="7" t="s">
        <v>27</v>
      </c>
      <c r="D5" s="7">
        <v>5</v>
      </c>
      <c r="E5" s="7">
        <v>3.49</v>
      </c>
      <c r="F5" s="7">
        <v>40</v>
      </c>
      <c r="G5" s="4">
        <f t="shared" ref="G5:G36" si="5">(F5*E5)*1000/3.3/D5</f>
        <v>8460.6060606060619</v>
      </c>
      <c r="H5" s="4">
        <v>50</v>
      </c>
      <c r="I5" s="5">
        <v>7710.4</v>
      </c>
      <c r="J5" s="16">
        <f t="shared" si="0"/>
        <v>3.8908487238016186E-4</v>
      </c>
      <c r="K5" s="14">
        <v>6.6829697362189106E-2</v>
      </c>
      <c r="L5" s="14">
        <v>2.2893657911789416E-4</v>
      </c>
      <c r="M5" s="10">
        <f t="shared" si="1"/>
        <v>4.0431890626497448E-3</v>
      </c>
      <c r="N5" s="31">
        <f t="shared" si="2"/>
        <v>565.41974253100614</v>
      </c>
      <c r="O5" s="19">
        <f t="shared" si="3"/>
        <v>467.46648312617043</v>
      </c>
      <c r="P5" s="19">
        <f t="shared" si="4"/>
        <v>671.58288110887315</v>
      </c>
      <c r="Q5" s="22" t="s">
        <v>30</v>
      </c>
      <c r="R5" s="22" t="s">
        <v>25</v>
      </c>
      <c r="S5" s="22">
        <v>373</v>
      </c>
      <c r="T5" s="22">
        <v>9930</v>
      </c>
      <c r="U5" s="14">
        <v>3.75629405840886E-2</v>
      </c>
      <c r="V5" s="27" t="s">
        <v>31</v>
      </c>
    </row>
    <row r="6" spans="1:24">
      <c r="A6" s="8">
        <v>3</v>
      </c>
      <c r="B6" s="11" t="s">
        <v>22</v>
      </c>
      <c r="C6" s="7" t="s">
        <v>23</v>
      </c>
      <c r="D6" s="7">
        <v>5.2</v>
      </c>
      <c r="E6" s="6">
        <v>1.26</v>
      </c>
      <c r="F6" s="7">
        <v>40</v>
      </c>
      <c r="G6" s="4">
        <f t="shared" si="5"/>
        <v>2937.0629370629372</v>
      </c>
      <c r="H6" s="4">
        <v>44.1</v>
      </c>
      <c r="I6" s="5">
        <v>5407.3</v>
      </c>
      <c r="J6" s="16">
        <f t="shared" si="0"/>
        <v>5.5480554065799939E-4</v>
      </c>
      <c r="K6" s="14">
        <v>2.4944945340351399E-2</v>
      </c>
      <c r="L6" s="14">
        <v>6.4452536080222015E-5</v>
      </c>
      <c r="M6" s="10">
        <f t="shared" si="1"/>
        <v>2.6881398565708546E-3</v>
      </c>
      <c r="N6" s="31">
        <f t="shared" si="2"/>
        <v>73.264874426206916</v>
      </c>
      <c r="O6" s="19">
        <f t="shared" si="3"/>
        <v>57.525281865771255</v>
      </c>
      <c r="P6" s="19">
        <f t="shared" si="4"/>
        <v>90.899323612812807</v>
      </c>
      <c r="Q6" s="22" t="s">
        <v>32</v>
      </c>
      <c r="R6" s="22" t="s">
        <v>25</v>
      </c>
      <c r="S6" s="22">
        <v>105</v>
      </c>
      <c r="T6" s="22">
        <v>7106</v>
      </c>
      <c r="U6" s="14">
        <v>1.47762454264002E-2</v>
      </c>
      <c r="V6" s="27" t="s">
        <v>31</v>
      </c>
    </row>
    <row r="7" spans="1:24">
      <c r="A7" s="11">
        <v>3</v>
      </c>
      <c r="B7" s="11" t="s">
        <v>22</v>
      </c>
      <c r="C7" s="7" t="s">
        <v>27</v>
      </c>
      <c r="D7" s="7">
        <v>4.5999999999999996</v>
      </c>
      <c r="E7" s="7">
        <v>9.7100000000000009</v>
      </c>
      <c r="F7" s="7">
        <v>40</v>
      </c>
      <c r="G7" s="4">
        <f t="shared" si="5"/>
        <v>25586.297760210811</v>
      </c>
      <c r="H7" s="4">
        <v>50</v>
      </c>
      <c r="I7" s="5">
        <v>5568.6</v>
      </c>
      <c r="J7" s="16">
        <f t="shared" si="0"/>
        <v>5.3873505010235958E-4</v>
      </c>
      <c r="K7" s="14">
        <v>0</v>
      </c>
      <c r="L7" s="10" t="s">
        <v>28</v>
      </c>
      <c r="M7" s="10">
        <f t="shared" si="1"/>
        <v>0</v>
      </c>
      <c r="N7" s="31">
        <f t="shared" si="2"/>
        <v>0</v>
      </c>
      <c r="O7" s="19">
        <f t="shared" si="3"/>
        <v>0</v>
      </c>
      <c r="P7" s="19">
        <f t="shared" si="4"/>
        <v>0</v>
      </c>
      <c r="Q7" s="14" t="s">
        <v>28</v>
      </c>
      <c r="R7" s="22" t="s">
        <v>28</v>
      </c>
      <c r="S7" s="22">
        <v>0</v>
      </c>
      <c r="T7" s="22">
        <v>0</v>
      </c>
      <c r="U7" s="14">
        <v>0</v>
      </c>
      <c r="V7" s="27" t="s">
        <v>31</v>
      </c>
    </row>
    <row r="8" spans="1:24">
      <c r="A8" s="8">
        <v>4</v>
      </c>
      <c r="B8" s="11" t="s">
        <v>22</v>
      </c>
      <c r="C8" s="7" t="s">
        <v>23</v>
      </c>
      <c r="D8" s="7">
        <v>4.9000000000000004</v>
      </c>
      <c r="E8" s="6">
        <v>0.76800000000000002</v>
      </c>
      <c r="F8" s="7">
        <v>40</v>
      </c>
      <c r="G8" s="4">
        <f t="shared" si="5"/>
        <v>1899.8144712430426</v>
      </c>
      <c r="H8" s="4">
        <v>26.88</v>
      </c>
      <c r="I8" s="5">
        <v>4028.4</v>
      </c>
      <c r="J8" s="16">
        <f t="shared" si="0"/>
        <v>7.4471254095918968E-4</v>
      </c>
      <c r="K8" s="14">
        <v>7.3727209325495698E-3</v>
      </c>
      <c r="L8" s="14">
        <v>1.2665751186908859E-5</v>
      </c>
      <c r="M8" s="10">
        <f t="shared" si="1"/>
        <v>1.6225314293825822E-3</v>
      </c>
      <c r="N8" s="31">
        <f t="shared" si="2"/>
        <v>14.006801920094173</v>
      </c>
      <c r="O8" s="19">
        <f t="shared" si="3"/>
        <v>9.6133780428457065</v>
      </c>
      <c r="P8" s="19">
        <f t="shared" si="4"/>
        <v>19.140027882843686</v>
      </c>
      <c r="Q8" s="22" t="s">
        <v>24</v>
      </c>
      <c r="R8" s="22" t="s">
        <v>25</v>
      </c>
      <c r="S8" s="22">
        <v>25</v>
      </c>
      <c r="T8" s="22">
        <v>4923</v>
      </c>
      <c r="U8" s="14">
        <v>5.0782043469429199E-3</v>
      </c>
      <c r="V8" s="27" t="s">
        <v>31</v>
      </c>
    </row>
    <row r="9" spans="1:24">
      <c r="A9" s="11">
        <v>4</v>
      </c>
      <c r="B9" s="11" t="s">
        <v>22</v>
      </c>
      <c r="C9" s="7" t="s">
        <v>27</v>
      </c>
      <c r="D9" s="7">
        <v>5.2</v>
      </c>
      <c r="E9" s="7">
        <v>1.44</v>
      </c>
      <c r="F9" s="7">
        <v>40</v>
      </c>
      <c r="G9" s="4">
        <f t="shared" si="5"/>
        <v>3356.6433566433561</v>
      </c>
      <c r="H9" s="4">
        <v>50.4</v>
      </c>
      <c r="I9" s="5">
        <v>5834.9</v>
      </c>
      <c r="J9" s="16">
        <f t="shared" si="0"/>
        <v>5.1414762892251797E-4</v>
      </c>
      <c r="K9" s="14">
        <v>0</v>
      </c>
      <c r="L9" s="10" t="s">
        <v>28</v>
      </c>
      <c r="M9" s="10">
        <f t="shared" si="1"/>
        <v>0</v>
      </c>
      <c r="N9" s="31">
        <f t="shared" si="2"/>
        <v>0</v>
      </c>
      <c r="O9" s="19">
        <f t="shared" si="3"/>
        <v>0</v>
      </c>
      <c r="P9" s="19">
        <f t="shared" si="4"/>
        <v>0</v>
      </c>
      <c r="Q9" s="14" t="s">
        <v>28</v>
      </c>
      <c r="R9" s="22" t="s">
        <v>28</v>
      </c>
      <c r="S9" s="22">
        <v>0</v>
      </c>
      <c r="T9" s="22">
        <v>0</v>
      </c>
      <c r="U9" s="14">
        <v>0</v>
      </c>
      <c r="V9" s="27" t="s">
        <v>31</v>
      </c>
    </row>
    <row r="10" spans="1:24">
      <c r="A10" s="8">
        <v>5</v>
      </c>
      <c r="B10" s="11" t="s">
        <v>22</v>
      </c>
      <c r="C10" s="7" t="s">
        <v>23</v>
      </c>
      <c r="D10" s="7">
        <v>5.3</v>
      </c>
      <c r="E10" s="6">
        <v>0.84699999999999998</v>
      </c>
      <c r="F10" s="7">
        <v>40</v>
      </c>
      <c r="G10" s="4">
        <f t="shared" si="5"/>
        <v>1937.1069182389933</v>
      </c>
      <c r="H10" s="4">
        <v>29.645</v>
      </c>
      <c r="I10" s="5">
        <v>3195.9</v>
      </c>
      <c r="J10" s="16">
        <f t="shared" si="0"/>
        <v>9.3870271285084012E-4</v>
      </c>
      <c r="K10" s="14">
        <v>1.33910280112325E-3</v>
      </c>
      <c r="L10" s="14">
        <v>1.1130715785657744E-6</v>
      </c>
      <c r="M10" s="10">
        <f t="shared" si="1"/>
        <v>8.0047543753949447E-4</v>
      </c>
      <c r="N10" s="31">
        <f t="shared" si="2"/>
        <v>2.5939853002890625</v>
      </c>
      <c r="O10" s="19">
        <f t="shared" si="3"/>
        <v>0.91817333726881178</v>
      </c>
      <c r="P10" s="19">
        <f t="shared" si="4"/>
        <v>4.6419428252144677</v>
      </c>
      <c r="Q10" s="22" t="s">
        <v>24</v>
      </c>
      <c r="R10" s="22" t="s">
        <v>25</v>
      </c>
      <c r="S10" s="22">
        <v>5</v>
      </c>
      <c r="T10" s="22">
        <v>3866</v>
      </c>
      <c r="U10" s="14">
        <v>1.29332643559234E-3</v>
      </c>
      <c r="V10" s="27" t="s">
        <v>31</v>
      </c>
    </row>
    <row r="11" spans="1:24">
      <c r="A11" s="11">
        <v>5</v>
      </c>
      <c r="B11" s="11" t="s">
        <v>22</v>
      </c>
      <c r="C11" s="7" t="s">
        <v>27</v>
      </c>
      <c r="D11" s="7">
        <v>4.8</v>
      </c>
      <c r="E11" s="7">
        <v>0.67300000000000004</v>
      </c>
      <c r="F11" s="7">
        <v>40</v>
      </c>
      <c r="G11" s="4">
        <f t="shared" si="5"/>
        <v>1699.4949494949497</v>
      </c>
      <c r="H11" s="4">
        <v>23.555</v>
      </c>
      <c r="I11" s="5">
        <v>3233.2</v>
      </c>
      <c r="J11" s="16">
        <f t="shared" si="0"/>
        <v>9.27873314363479E-4</v>
      </c>
      <c r="K11" s="14">
        <v>0</v>
      </c>
      <c r="L11" s="10" t="s">
        <v>28</v>
      </c>
      <c r="M11" s="10">
        <f t="shared" si="1"/>
        <v>0</v>
      </c>
      <c r="N11" s="31">
        <f t="shared" si="2"/>
        <v>0</v>
      </c>
      <c r="O11" s="19">
        <f t="shared" si="3"/>
        <v>0</v>
      </c>
      <c r="P11" s="19">
        <f t="shared" si="4"/>
        <v>0</v>
      </c>
      <c r="Q11" s="14" t="s">
        <v>28</v>
      </c>
      <c r="R11" s="22" t="s">
        <v>28</v>
      </c>
      <c r="S11" s="22">
        <v>0</v>
      </c>
      <c r="T11" s="22">
        <v>0</v>
      </c>
      <c r="U11" s="14">
        <v>0</v>
      </c>
      <c r="V11" s="27" t="s">
        <v>31</v>
      </c>
    </row>
    <row r="12" spans="1:24">
      <c r="A12" s="8">
        <v>6</v>
      </c>
      <c r="B12" s="11" t="s">
        <v>22</v>
      </c>
      <c r="C12" s="7" t="s">
        <v>23</v>
      </c>
      <c r="D12" s="7">
        <v>5.5</v>
      </c>
      <c r="E12" s="6">
        <v>3.11</v>
      </c>
      <c r="F12" s="7">
        <v>40</v>
      </c>
      <c r="G12" s="4">
        <f t="shared" si="5"/>
        <v>6853.9944903581263</v>
      </c>
      <c r="H12" s="4">
        <v>50</v>
      </c>
      <c r="I12" s="5">
        <v>2622.4</v>
      </c>
      <c r="J12" s="16">
        <f t="shared" si="0"/>
        <v>1.1439902379499695E-3</v>
      </c>
      <c r="K12" s="14">
        <v>0.18506855903518199</v>
      </c>
      <c r="L12" s="14">
        <v>1.6029690536947039E-3</v>
      </c>
      <c r="M12" s="10">
        <f t="shared" si="1"/>
        <v>6.1652524734684567E-3</v>
      </c>
      <c r="N12" s="31">
        <f t="shared" si="2"/>
        <v>1268.4588839656551</v>
      </c>
      <c r="O12" s="19">
        <f t="shared" si="3"/>
        <v>1079.0580041831352</v>
      </c>
      <c r="P12" s="19">
        <f t="shared" si="4"/>
        <v>1468.0013493045319</v>
      </c>
      <c r="Q12" s="22" t="s">
        <v>33</v>
      </c>
      <c r="R12" s="22" t="s">
        <v>25</v>
      </c>
      <c r="S12" s="22">
        <v>366</v>
      </c>
      <c r="T12" s="22">
        <v>3311</v>
      </c>
      <c r="U12" s="14">
        <v>0.110540622168529</v>
      </c>
      <c r="V12" s="27" t="s">
        <v>31</v>
      </c>
    </row>
    <row r="13" spans="1:24">
      <c r="A13" s="11">
        <v>6</v>
      </c>
      <c r="B13" s="11" t="s">
        <v>22</v>
      </c>
      <c r="C13" s="7" t="s">
        <v>27</v>
      </c>
      <c r="D13" s="7">
        <v>4.5999999999999996</v>
      </c>
      <c r="E13" s="7">
        <v>1.24</v>
      </c>
      <c r="F13" s="7">
        <v>40</v>
      </c>
      <c r="G13" s="4">
        <f t="shared" si="5"/>
        <v>3267.4571805006594</v>
      </c>
      <c r="H13" s="4">
        <v>43.4</v>
      </c>
      <c r="I13" s="5">
        <v>4695.8</v>
      </c>
      <c r="J13" s="16">
        <f t="shared" si="0"/>
        <v>6.3886877635333699E-4</v>
      </c>
      <c r="K13" s="14">
        <v>1.21853040859531E-2</v>
      </c>
      <c r="L13" s="14">
        <v>2.384747312573036E-5</v>
      </c>
      <c r="M13" s="10">
        <f t="shared" si="1"/>
        <v>1.9979062719525757E-3</v>
      </c>
      <c r="N13" s="31">
        <f t="shared" si="2"/>
        <v>39.814959332231481</v>
      </c>
      <c r="O13" s="19">
        <f t="shared" si="3"/>
        <v>29.292459801416008</v>
      </c>
      <c r="P13" s="19">
        <f t="shared" si="4"/>
        <v>51.904196429669057</v>
      </c>
      <c r="Q13" s="22" t="s">
        <v>33</v>
      </c>
      <c r="R13" s="22" t="s">
        <v>25</v>
      </c>
      <c r="S13" s="22">
        <v>48</v>
      </c>
      <c r="T13" s="22">
        <v>6209</v>
      </c>
      <c r="U13" s="14">
        <v>7.7307134804316304E-3</v>
      </c>
      <c r="V13" s="27" t="s">
        <v>31</v>
      </c>
    </row>
    <row r="14" spans="1:24">
      <c r="A14" s="8">
        <v>7</v>
      </c>
      <c r="B14" s="11" t="s">
        <v>22</v>
      </c>
      <c r="C14" s="7" t="s">
        <v>23</v>
      </c>
      <c r="D14" s="7">
        <v>4.9000000000000004</v>
      </c>
      <c r="E14" s="6">
        <v>1.43</v>
      </c>
      <c r="F14" s="7">
        <v>40</v>
      </c>
      <c r="G14" s="4">
        <f t="shared" si="5"/>
        <v>3537.4149659863942</v>
      </c>
      <c r="H14" s="4">
        <v>50.05</v>
      </c>
      <c r="I14" s="5">
        <v>6208.4</v>
      </c>
      <c r="J14" s="16">
        <f t="shared" si="0"/>
        <v>4.8321628761033444E-4</v>
      </c>
      <c r="K14" s="14">
        <v>1.6246937581209899E-2</v>
      </c>
      <c r="L14" s="14">
        <v>3.1485199589632223E-5</v>
      </c>
      <c r="M14" s="10">
        <f t="shared" si="1"/>
        <v>2.2507292004866823E-3</v>
      </c>
      <c r="N14" s="31">
        <f t="shared" si="2"/>
        <v>57.472160151218688</v>
      </c>
      <c r="O14" s="19">
        <f t="shared" si="3"/>
        <v>43.569149353870365</v>
      </c>
      <c r="P14" s="19">
        <f t="shared" si="4"/>
        <v>73.28599410653122</v>
      </c>
      <c r="Q14" s="22" t="s">
        <v>24</v>
      </c>
      <c r="R14" s="22" t="s">
        <v>25</v>
      </c>
      <c r="S14" s="22">
        <v>82</v>
      </c>
      <c r="T14" s="22">
        <v>8374</v>
      </c>
      <c r="U14" s="14">
        <v>9.7922139957009793E-3</v>
      </c>
      <c r="V14" s="27" t="s">
        <v>26</v>
      </c>
    </row>
    <row r="15" spans="1:24">
      <c r="A15" s="11">
        <v>7</v>
      </c>
      <c r="B15" s="11" t="s">
        <v>22</v>
      </c>
      <c r="C15" s="7" t="s">
        <v>27</v>
      </c>
      <c r="D15" s="7">
        <v>4.5999999999999996</v>
      </c>
      <c r="E15" s="7">
        <v>3.21</v>
      </c>
      <c r="F15" s="7">
        <v>40</v>
      </c>
      <c r="G15" s="4">
        <f t="shared" si="5"/>
        <v>8458.4980237154159</v>
      </c>
      <c r="H15" s="4">
        <v>50</v>
      </c>
      <c r="I15" s="5">
        <v>6034.8</v>
      </c>
      <c r="J15" s="16">
        <f t="shared" si="0"/>
        <v>4.9711672300656188E-4</v>
      </c>
      <c r="K15" s="14">
        <v>0.25911354061488101</v>
      </c>
      <c r="L15" s="14">
        <v>1.5491052191144395E-3</v>
      </c>
      <c r="M15" s="10">
        <f t="shared" si="1"/>
        <v>7.087438251686503E-3</v>
      </c>
      <c r="N15" s="31">
        <f t="shared" si="2"/>
        <v>2191.7113712088753</v>
      </c>
      <c r="O15" s="19">
        <f t="shared" si="3"/>
        <v>1875.9508141121262</v>
      </c>
      <c r="P15" s="19">
        <f t="shared" si="4"/>
        <v>2521.8597080924469</v>
      </c>
      <c r="Q15" s="22" t="s">
        <v>24</v>
      </c>
      <c r="R15" s="22" t="s">
        <v>25</v>
      </c>
      <c r="S15" s="22">
        <v>1264</v>
      </c>
      <c r="T15" s="22">
        <v>8139</v>
      </c>
      <c r="U15" s="14">
        <v>0.15530163410738401</v>
      </c>
      <c r="V15" s="27" t="s">
        <v>26</v>
      </c>
    </row>
    <row r="16" spans="1:24">
      <c r="A16" s="8">
        <v>9</v>
      </c>
      <c r="B16" s="11" t="s">
        <v>22</v>
      </c>
      <c r="C16" s="7" t="s">
        <v>23</v>
      </c>
      <c r="D16" s="7">
        <v>4.9000000000000004</v>
      </c>
      <c r="E16" s="6">
        <v>1.61</v>
      </c>
      <c r="F16" s="7">
        <v>40</v>
      </c>
      <c r="G16" s="4">
        <f t="shared" si="5"/>
        <v>3982.6839826839832</v>
      </c>
      <c r="H16" s="4">
        <v>50</v>
      </c>
      <c r="I16" s="5">
        <v>5512.2</v>
      </c>
      <c r="J16" s="16">
        <f t="shared" si="0"/>
        <v>5.4424730597583547E-4</v>
      </c>
      <c r="K16" s="14">
        <v>3.49387883432569E-2</v>
      </c>
      <c r="L16" s="14">
        <v>1.0880327096029617E-4</v>
      </c>
      <c r="M16" s="10">
        <f t="shared" si="1"/>
        <v>3.0907209248216779E-3</v>
      </c>
      <c r="N16" s="31">
        <f t="shared" si="2"/>
        <v>139.15015270907512</v>
      </c>
      <c r="O16" s="19">
        <f t="shared" si="3"/>
        <v>111.61989342842061</v>
      </c>
      <c r="P16" s="19">
        <f t="shared" si="4"/>
        <v>169.63465952306569</v>
      </c>
      <c r="Q16" s="22" t="s">
        <v>34</v>
      </c>
      <c r="R16" s="22" t="s">
        <v>35</v>
      </c>
      <c r="S16" s="22">
        <v>137</v>
      </c>
      <c r="T16" s="22">
        <v>6713</v>
      </c>
      <c r="U16" s="14">
        <v>2.04081632653061E-2</v>
      </c>
      <c r="V16" s="27" t="s">
        <v>31</v>
      </c>
    </row>
    <row r="17" spans="1:22">
      <c r="A17" s="11">
        <v>9</v>
      </c>
      <c r="B17" s="11" t="s">
        <v>22</v>
      </c>
      <c r="C17" s="7" t="s">
        <v>27</v>
      </c>
      <c r="D17" s="7">
        <v>5.3</v>
      </c>
      <c r="E17" s="7">
        <v>1.1599999999999999</v>
      </c>
      <c r="F17" s="7">
        <v>40</v>
      </c>
      <c r="G17" s="4">
        <f t="shared" si="5"/>
        <v>2652.9445397369927</v>
      </c>
      <c r="H17" s="4">
        <v>40.599999999999994</v>
      </c>
      <c r="I17" s="5">
        <v>5793.3</v>
      </c>
      <c r="J17" s="16">
        <f t="shared" si="0"/>
        <v>5.1783957330019158E-4</v>
      </c>
      <c r="K17" s="14">
        <v>2.5100966713076801E-2</v>
      </c>
      <c r="L17" s="14">
        <v>6.9677867558092237E-5</v>
      </c>
      <c r="M17" s="10">
        <f t="shared" si="1"/>
        <v>2.6950912163793634E-3</v>
      </c>
      <c r="N17" s="31">
        <f t="shared" si="2"/>
        <v>66.591472583577115</v>
      </c>
      <c r="O17" s="19">
        <f t="shared" si="3"/>
        <v>52.308559650151508</v>
      </c>
      <c r="P17" s="19">
        <f t="shared" si="4"/>
        <v>82.590368123383541</v>
      </c>
      <c r="Q17" s="22" t="s">
        <v>34</v>
      </c>
      <c r="R17" s="22" t="s">
        <v>35</v>
      </c>
      <c r="S17" s="22">
        <v>93</v>
      </c>
      <c r="T17" s="22">
        <v>6193</v>
      </c>
      <c r="U17" s="14">
        <v>1.50169546261908E-2</v>
      </c>
      <c r="V17" s="27" t="s">
        <v>31</v>
      </c>
    </row>
    <row r="18" spans="1:22">
      <c r="A18" s="8">
        <v>11</v>
      </c>
      <c r="B18" s="11" t="s">
        <v>22</v>
      </c>
      <c r="C18" s="7" t="s">
        <v>23</v>
      </c>
      <c r="D18" s="7">
        <v>5.5</v>
      </c>
      <c r="E18" s="6">
        <v>0.746</v>
      </c>
      <c r="F18" s="7">
        <v>40</v>
      </c>
      <c r="G18" s="4">
        <f t="shared" si="5"/>
        <v>1644.0771349862259</v>
      </c>
      <c r="H18" s="4">
        <v>26.11</v>
      </c>
      <c r="I18" s="5">
        <v>1606.3</v>
      </c>
      <c r="J18" s="16">
        <f t="shared" si="0"/>
        <v>1.8676461433107141E-3</v>
      </c>
      <c r="K18" s="14">
        <v>0.141229390880871</v>
      </c>
      <c r="L18" s="14">
        <v>1.5396104781627644E-3</v>
      </c>
      <c r="M18" s="10">
        <f t="shared" si="1"/>
        <v>5.5121452841179119E-3</v>
      </c>
      <c r="N18" s="31">
        <f t="shared" si="2"/>
        <v>232.19201233527221</v>
      </c>
      <c r="O18" s="19">
        <f t="shared" si="3"/>
        <v>196.35406587185997</v>
      </c>
      <c r="P18" s="19">
        <f t="shared" si="4"/>
        <v>270.20493288500614</v>
      </c>
      <c r="Q18" s="22" t="s">
        <v>24</v>
      </c>
      <c r="R18" s="22" t="s">
        <v>36</v>
      </c>
      <c r="S18" s="22">
        <v>152</v>
      </c>
      <c r="T18" s="22">
        <v>1763</v>
      </c>
      <c r="U18" s="14">
        <v>8.6216676120249497E-2</v>
      </c>
      <c r="V18" s="27" t="s">
        <v>31</v>
      </c>
    </row>
    <row r="19" spans="1:22">
      <c r="A19" s="11">
        <v>11</v>
      </c>
      <c r="B19" s="11" t="s">
        <v>22</v>
      </c>
      <c r="C19" s="7" t="s">
        <v>27</v>
      </c>
      <c r="D19" s="7">
        <v>5.2</v>
      </c>
      <c r="E19" s="7">
        <v>0.82199999999999995</v>
      </c>
      <c r="F19" s="7">
        <v>40</v>
      </c>
      <c r="G19" s="4">
        <f t="shared" si="5"/>
        <v>1916.0839160839157</v>
      </c>
      <c r="H19" s="4">
        <v>28.77</v>
      </c>
      <c r="I19" s="5">
        <v>1874.3</v>
      </c>
      <c r="J19" s="16">
        <f t="shared" si="0"/>
        <v>1.600597556421064E-3</v>
      </c>
      <c r="K19" s="14">
        <v>2.1388787210257099E-2</v>
      </c>
      <c r="L19" s="14">
        <v>9.3175875129020264E-5</v>
      </c>
      <c r="M19" s="10">
        <f t="shared" si="1"/>
        <v>2.5222306132045885E-3</v>
      </c>
      <c r="N19" s="31">
        <f t="shared" si="2"/>
        <v>40.982711158114995</v>
      </c>
      <c r="O19" s="19">
        <f t="shared" si="3"/>
        <v>31.811916969799302</v>
      </c>
      <c r="P19" s="19">
        <f t="shared" si="4"/>
        <v>51.313378668978473</v>
      </c>
      <c r="Q19" s="22" t="s">
        <v>24</v>
      </c>
      <c r="R19" s="22" t="s">
        <v>36</v>
      </c>
      <c r="S19" s="22">
        <v>31</v>
      </c>
      <c r="T19" s="22">
        <v>2159</v>
      </c>
      <c r="U19" s="14">
        <v>1.4358499305233899E-2</v>
      </c>
      <c r="V19" s="27" t="s">
        <v>31</v>
      </c>
    </row>
    <row r="20" spans="1:22">
      <c r="A20" s="8">
        <v>12</v>
      </c>
      <c r="B20" s="11" t="s">
        <v>22</v>
      </c>
      <c r="C20" s="7" t="s">
        <v>23</v>
      </c>
      <c r="D20" s="7">
        <v>4.5999999999999996</v>
      </c>
      <c r="E20" s="6">
        <v>0.61199999999999999</v>
      </c>
      <c r="F20" s="7">
        <v>40</v>
      </c>
      <c r="G20" s="4">
        <f t="shared" si="5"/>
        <v>1612.6482213438737</v>
      </c>
      <c r="H20" s="4">
        <v>21.419999999999998</v>
      </c>
      <c r="I20" s="5">
        <v>1612.4</v>
      </c>
      <c r="J20" s="16">
        <f t="shared" si="0"/>
        <v>1.8605805011163482E-3</v>
      </c>
      <c r="K20" s="14">
        <v>1.46715770456328E-2</v>
      </c>
      <c r="L20" s="14">
        <v>5.670844244445467E-5</v>
      </c>
      <c r="M20" s="10">
        <f t="shared" si="1"/>
        <v>2.1576270348393945E-3</v>
      </c>
      <c r="N20" s="31">
        <f t="shared" si="2"/>
        <v>23.660092626949339</v>
      </c>
      <c r="O20" s="19">
        <f t="shared" si="3"/>
        <v>17.75892731966508</v>
      </c>
      <c r="P20" s="19">
        <f t="shared" si="4"/>
        <v>30.396336350247335</v>
      </c>
      <c r="Q20" s="22" t="s">
        <v>37</v>
      </c>
      <c r="R20" s="22" t="s">
        <v>25</v>
      </c>
      <c r="S20" s="22">
        <v>20</v>
      </c>
      <c r="T20" s="22">
        <v>1907</v>
      </c>
      <c r="U20" s="14">
        <v>1.0487676979549001E-2</v>
      </c>
      <c r="V20" s="27" t="s">
        <v>31</v>
      </c>
    </row>
    <row r="21" spans="1:22">
      <c r="A21" s="11">
        <v>12</v>
      </c>
      <c r="B21" s="11" t="s">
        <v>22</v>
      </c>
      <c r="C21" s="7" t="s">
        <v>27</v>
      </c>
      <c r="D21" s="7">
        <v>5.4</v>
      </c>
      <c r="E21" s="7">
        <v>0.74</v>
      </c>
      <c r="F21" s="7">
        <v>40</v>
      </c>
      <c r="G21" s="4">
        <f t="shared" si="5"/>
        <v>1661.0549943883277</v>
      </c>
      <c r="H21" s="4">
        <v>25.9</v>
      </c>
      <c r="I21" s="5">
        <v>2175.6</v>
      </c>
      <c r="J21" s="16">
        <f t="shared" si="0"/>
        <v>1.3789299503585218E-3</v>
      </c>
      <c r="K21" s="14">
        <v>3.9920159680638702E-3</v>
      </c>
      <c r="L21" s="14">
        <v>6.8259419150858619E-6</v>
      </c>
      <c r="M21" s="10">
        <f t="shared" si="1"/>
        <v>1.2584487198583636E-3</v>
      </c>
      <c r="N21" s="31">
        <f t="shared" si="2"/>
        <v>6.6309580614304462</v>
      </c>
      <c r="O21" s="19">
        <f t="shared" si="3"/>
        <v>3.9957328665127405</v>
      </c>
      <c r="P21" s="19">
        <f t="shared" si="4"/>
        <v>9.7678678638607135</v>
      </c>
      <c r="Q21" s="22" t="s">
        <v>24</v>
      </c>
      <c r="R21" s="22" t="s">
        <v>38</v>
      </c>
      <c r="S21" s="22">
        <v>9</v>
      </c>
      <c r="T21" s="22">
        <v>2709</v>
      </c>
      <c r="U21" s="14">
        <v>3.3222591362126199E-3</v>
      </c>
      <c r="V21" s="27" t="s">
        <v>31</v>
      </c>
    </row>
    <row r="22" spans="1:22">
      <c r="A22" s="8">
        <v>14</v>
      </c>
      <c r="B22" s="11" t="s">
        <v>22</v>
      </c>
      <c r="C22" s="7" t="s">
        <v>23</v>
      </c>
      <c r="D22" s="7">
        <v>7.3</v>
      </c>
      <c r="E22" s="6">
        <v>0.63500000000000001</v>
      </c>
      <c r="F22" s="7">
        <v>40</v>
      </c>
      <c r="G22" s="4">
        <f t="shared" si="5"/>
        <v>1054.3794105437942</v>
      </c>
      <c r="H22" s="4">
        <v>22.225000000000001</v>
      </c>
      <c r="I22" s="5">
        <v>3189.4</v>
      </c>
      <c r="J22" s="16">
        <f t="shared" si="0"/>
        <v>9.4061578980372481E-4</v>
      </c>
      <c r="K22" s="14">
        <v>8.52998899047437E-2</v>
      </c>
      <c r="L22" s="14">
        <v>5.4488371074495044E-4</v>
      </c>
      <c r="M22" s="10">
        <f t="shared" si="1"/>
        <v>4.4732229222402596E-3</v>
      </c>
      <c r="N22" s="31">
        <f t="shared" si="2"/>
        <v>89.938447637214196</v>
      </c>
      <c r="O22" s="19">
        <f t="shared" si="3"/>
        <v>74.995336670523756</v>
      </c>
      <c r="P22" s="19">
        <f t="shared" si="4"/>
        <v>106.01351239942051</v>
      </c>
      <c r="Q22" s="22" t="s">
        <v>24</v>
      </c>
      <c r="R22" s="22" t="s">
        <v>25</v>
      </c>
      <c r="S22" s="22">
        <v>176</v>
      </c>
      <c r="T22" s="22">
        <v>3505</v>
      </c>
      <c r="U22" s="14">
        <v>5.02139800285306E-2</v>
      </c>
      <c r="V22" s="27" t="s">
        <v>26</v>
      </c>
    </row>
    <row r="23" spans="1:22">
      <c r="A23" s="11">
        <v>14</v>
      </c>
      <c r="B23" s="11" t="s">
        <v>22</v>
      </c>
      <c r="C23" s="7" t="s">
        <v>27</v>
      </c>
      <c r="D23" s="7">
        <v>9</v>
      </c>
      <c r="E23" s="7">
        <v>2.97</v>
      </c>
      <c r="F23" s="7">
        <v>40</v>
      </c>
      <c r="G23" s="4">
        <f t="shared" si="5"/>
        <v>4000.0000000000009</v>
      </c>
      <c r="H23" s="4">
        <v>50</v>
      </c>
      <c r="I23" s="5">
        <v>6737.4</v>
      </c>
      <c r="J23" s="16">
        <f t="shared" si="0"/>
        <v>4.4527562561225403E-4</v>
      </c>
      <c r="K23" s="14">
        <v>0.19494584837545101</v>
      </c>
      <c r="L23" s="14">
        <v>1.1472084477205243E-3</v>
      </c>
      <c r="M23" s="10">
        <f t="shared" si="1"/>
        <v>6.2994706977333084E-3</v>
      </c>
      <c r="N23" s="31">
        <f t="shared" si="2"/>
        <v>779.7833935018042</v>
      </c>
      <c r="O23" s="19">
        <f t="shared" si="3"/>
        <v>664.03524942556646</v>
      </c>
      <c r="P23" s="19">
        <f t="shared" si="4"/>
        <v>901.57902944786611</v>
      </c>
      <c r="Q23" s="22" t="s">
        <v>24</v>
      </c>
      <c r="R23" s="22" t="s">
        <v>25</v>
      </c>
      <c r="S23" s="22">
        <v>841</v>
      </c>
      <c r="T23" s="22">
        <v>7383</v>
      </c>
      <c r="U23" s="14">
        <v>0.113910334552349</v>
      </c>
      <c r="V23" s="27" t="s">
        <v>26</v>
      </c>
    </row>
    <row r="24" spans="1:22">
      <c r="A24" s="8">
        <v>16</v>
      </c>
      <c r="B24" s="11" t="s">
        <v>22</v>
      </c>
      <c r="C24" s="7" t="s">
        <v>23</v>
      </c>
      <c r="D24" s="7">
        <v>5</v>
      </c>
      <c r="E24" s="6">
        <v>1.94</v>
      </c>
      <c r="F24" s="7">
        <v>40</v>
      </c>
      <c r="G24" s="4">
        <f t="shared" si="5"/>
        <v>4703.030303030303</v>
      </c>
      <c r="H24" s="4">
        <v>50</v>
      </c>
      <c r="I24" s="5">
        <v>6610.8</v>
      </c>
      <c r="J24" s="16">
        <f t="shared" si="0"/>
        <v>4.5380286803412597E-4</v>
      </c>
      <c r="K24" s="14">
        <v>8.3648675562636894E-3</v>
      </c>
      <c r="L24" s="14">
        <v>1.2483181564922992E-5</v>
      </c>
      <c r="M24" s="10">
        <f t="shared" si="1"/>
        <v>1.7096382726342711E-3</v>
      </c>
      <c r="N24" s="31">
        <f t="shared" si="2"/>
        <v>39.340225597943167</v>
      </c>
      <c r="O24" s="19">
        <f t="shared" si="3"/>
        <v>27.543775595180954</v>
      </c>
      <c r="P24" s="19">
        <f t="shared" si="4"/>
        <v>53.066390945526038</v>
      </c>
      <c r="Q24" s="22" t="s">
        <v>32</v>
      </c>
      <c r="R24" s="22" t="s">
        <v>25</v>
      </c>
      <c r="S24" s="22">
        <v>40</v>
      </c>
      <c r="T24" s="22">
        <v>7387</v>
      </c>
      <c r="U24" s="14">
        <v>5.4149180993637398E-3</v>
      </c>
      <c r="V24" s="27" t="s">
        <v>26</v>
      </c>
    </row>
    <row r="25" spans="1:22">
      <c r="A25" s="11">
        <v>16</v>
      </c>
      <c r="B25" s="11" t="s">
        <v>22</v>
      </c>
      <c r="C25" s="7" t="s">
        <v>27</v>
      </c>
      <c r="D25" s="7">
        <v>5.3</v>
      </c>
      <c r="E25" s="7">
        <v>4.74</v>
      </c>
      <c r="F25" s="7">
        <v>40</v>
      </c>
      <c r="G25" s="4">
        <f t="shared" si="5"/>
        <v>10840.480274442541</v>
      </c>
      <c r="H25" s="4">
        <v>50</v>
      </c>
      <c r="I25" s="5">
        <v>8253</v>
      </c>
      <c r="J25" s="16">
        <f t="shared" si="0"/>
        <v>3.6350418029807341E-4</v>
      </c>
      <c r="K25" s="14">
        <v>7.1344586380756901E-3</v>
      </c>
      <c r="L25" s="14">
        <v>1.8261385880609926E-5</v>
      </c>
      <c r="M25" s="10">
        <f t="shared" si="1"/>
        <v>1.6006037184912543E-3</v>
      </c>
      <c r="N25" s="31">
        <f t="shared" si="2"/>
        <v>77.340958134885724</v>
      </c>
      <c r="O25" s="19">
        <f t="shared" si="3"/>
        <v>52.79088768569607</v>
      </c>
      <c r="P25" s="19">
        <f t="shared" si="4"/>
        <v>106.0553437130763</v>
      </c>
      <c r="Q25" s="22" t="s">
        <v>30</v>
      </c>
      <c r="R25" s="22" t="s">
        <v>36</v>
      </c>
      <c r="S25" s="22">
        <v>12</v>
      </c>
      <c r="T25" s="22">
        <v>2147</v>
      </c>
      <c r="U25" s="14">
        <v>5.5891942244992998E-3</v>
      </c>
      <c r="V25" s="27" t="s">
        <v>26</v>
      </c>
    </row>
    <row r="26" spans="1:22">
      <c r="A26" s="8">
        <v>17</v>
      </c>
      <c r="B26" s="11" t="s">
        <v>22</v>
      </c>
      <c r="C26" s="7" t="s">
        <v>23</v>
      </c>
      <c r="D26" s="7">
        <v>4.9000000000000004</v>
      </c>
      <c r="E26" s="6">
        <v>5.35</v>
      </c>
      <c r="F26" s="7">
        <v>40</v>
      </c>
      <c r="G26" s="4">
        <f t="shared" si="5"/>
        <v>13234.384662956092</v>
      </c>
      <c r="H26" s="4">
        <v>50</v>
      </c>
      <c r="I26" s="5">
        <v>7486.4</v>
      </c>
      <c r="J26" s="16">
        <f t="shared" si="0"/>
        <v>4.0072665099380212E-4</v>
      </c>
      <c r="K26" s="14">
        <v>1.87426941136845E-2</v>
      </c>
      <c r="L26" s="14">
        <v>3.6210095425583451E-5</v>
      </c>
      <c r="M26" s="10">
        <f t="shared" si="1"/>
        <v>2.3879691219905676E-3</v>
      </c>
      <c r="N26" s="31">
        <f t="shared" si="2"/>
        <v>248.04802352062359</v>
      </c>
      <c r="O26" s="19">
        <f t="shared" si="3"/>
        <v>190.47135500530621</v>
      </c>
      <c r="P26" s="19">
        <f t="shared" si="4"/>
        <v>313.20948449762528</v>
      </c>
      <c r="Q26" s="22" t="s">
        <v>24</v>
      </c>
      <c r="R26" s="22" t="s">
        <v>39</v>
      </c>
      <c r="S26" s="22">
        <v>107</v>
      </c>
      <c r="T26" s="22">
        <v>9671</v>
      </c>
      <c r="U26" s="14">
        <v>1.1064005790507699E-2</v>
      </c>
      <c r="V26" s="27" t="s">
        <v>31</v>
      </c>
    </row>
    <row r="27" spans="1:22">
      <c r="A27" s="11">
        <v>17</v>
      </c>
      <c r="B27" s="11" t="s">
        <v>22</v>
      </c>
      <c r="C27" s="7" t="s">
        <v>27</v>
      </c>
      <c r="D27" s="7">
        <v>4.9000000000000004</v>
      </c>
      <c r="E27" s="7">
        <v>1.04</v>
      </c>
      <c r="F27" s="7">
        <v>40</v>
      </c>
      <c r="G27" s="4">
        <f t="shared" si="5"/>
        <v>2572.6654298082867</v>
      </c>
      <c r="H27" s="4">
        <v>36.4</v>
      </c>
      <c r="I27" s="5">
        <v>4691.3999999999996</v>
      </c>
      <c r="J27" s="16">
        <f t="shared" si="0"/>
        <v>6.3946796265507101E-4</v>
      </c>
      <c r="K27" s="14">
        <v>2.0801377522241201E-2</v>
      </c>
      <c r="L27" s="14">
        <v>5.3579952128689533E-5</v>
      </c>
      <c r="M27" s="10">
        <f t="shared" si="1"/>
        <v>2.4933051342925527E-3</v>
      </c>
      <c r="N27" s="31">
        <f t="shared" si="2"/>
        <v>53.514984843861093</v>
      </c>
      <c r="O27" s="19">
        <f t="shared" si="3"/>
        <v>41.448479528634763</v>
      </c>
      <c r="P27" s="19">
        <f t="shared" si="4"/>
        <v>67.120955741077353</v>
      </c>
      <c r="Q27" s="22" t="s">
        <v>24</v>
      </c>
      <c r="R27" s="22" t="s">
        <v>39</v>
      </c>
      <c r="S27" s="22">
        <v>76</v>
      </c>
      <c r="T27" s="22">
        <v>6013</v>
      </c>
      <c r="U27" s="14">
        <v>1.26392815566273E-2</v>
      </c>
      <c r="V27" s="27" t="s">
        <v>31</v>
      </c>
    </row>
    <row r="28" spans="1:22">
      <c r="A28" s="8">
        <v>19</v>
      </c>
      <c r="B28" s="11" t="s">
        <v>22</v>
      </c>
      <c r="C28" s="7" t="s">
        <v>23</v>
      </c>
      <c r="D28" s="7">
        <v>5.2</v>
      </c>
      <c r="E28" s="6">
        <v>5.38</v>
      </c>
      <c r="F28" s="7">
        <v>40</v>
      </c>
      <c r="G28" s="4">
        <f t="shared" si="5"/>
        <v>12540.792540792541</v>
      </c>
      <c r="H28" s="4">
        <v>50</v>
      </c>
      <c r="I28" s="5">
        <v>6127.5</v>
      </c>
      <c r="J28" s="16">
        <f t="shared" si="0"/>
        <v>4.8959608323133417E-4</v>
      </c>
      <c r="K28" s="14">
        <v>0.50632571061554299</v>
      </c>
      <c r="L28" s="14">
        <v>2.8504547761378581E-3</v>
      </c>
      <c r="M28" s="10">
        <f t="shared" si="1"/>
        <v>9.3539831500991984E-3</v>
      </c>
      <c r="N28" s="31">
        <f t="shared" si="2"/>
        <v>6349.7256948988843</v>
      </c>
      <c r="O28" s="19">
        <f t="shared" si="3"/>
        <v>5484.5290128494098</v>
      </c>
      <c r="P28" s="19">
        <f t="shared" si="4"/>
        <v>7243.0759038560691</v>
      </c>
      <c r="Q28" s="22" t="s">
        <v>34</v>
      </c>
      <c r="R28" s="22" t="s">
        <v>35</v>
      </c>
      <c r="S28" s="22">
        <v>3055</v>
      </c>
      <c r="T28" s="22">
        <v>8798</v>
      </c>
      <c r="U28" s="14">
        <v>0.34723800863832599</v>
      </c>
      <c r="V28" s="27" t="s">
        <v>26</v>
      </c>
    </row>
    <row r="29" spans="1:22">
      <c r="A29" s="11">
        <v>19</v>
      </c>
      <c r="B29" s="11" t="s">
        <v>22</v>
      </c>
      <c r="C29" s="7" t="s">
        <v>27</v>
      </c>
      <c r="D29" s="7">
        <v>5.0999999999999996</v>
      </c>
      <c r="E29" s="7">
        <v>33.6</v>
      </c>
      <c r="F29" s="7">
        <v>40</v>
      </c>
      <c r="G29" s="4">
        <f t="shared" si="5"/>
        <v>79857.397504456341</v>
      </c>
      <c r="H29" s="4">
        <v>50</v>
      </c>
      <c r="I29" s="5">
        <v>6051.2</v>
      </c>
      <c r="J29" s="16">
        <f t="shared" si="0"/>
        <v>4.957694341618192E-4</v>
      </c>
      <c r="K29" s="14">
        <v>0.53338026516484804</v>
      </c>
      <c r="L29" s="14">
        <v>3.2560162164524849E-3</v>
      </c>
      <c r="M29" s="10">
        <f t="shared" si="1"/>
        <v>9.5578538836921575E-3</v>
      </c>
      <c r="N29" s="31">
        <f t="shared" si="2"/>
        <v>42594.359856301598</v>
      </c>
      <c r="O29" s="19">
        <f t="shared" si="3"/>
        <v>36811.363177091436</v>
      </c>
      <c r="P29" s="19">
        <f t="shared" si="4"/>
        <v>48560.540216362853</v>
      </c>
      <c r="Q29" s="22" t="s">
        <v>34</v>
      </c>
      <c r="R29" s="22" t="s">
        <v>35</v>
      </c>
      <c r="S29" s="22">
        <v>2679</v>
      </c>
      <c r="T29" s="22">
        <v>7183</v>
      </c>
      <c r="U29" s="14">
        <v>0.37296394264235</v>
      </c>
      <c r="V29" s="27" t="s">
        <v>26</v>
      </c>
    </row>
    <row r="30" spans="1:22">
      <c r="A30" s="8">
        <v>20</v>
      </c>
      <c r="B30" s="11" t="s">
        <v>22</v>
      </c>
      <c r="C30" s="7" t="s">
        <v>23</v>
      </c>
      <c r="D30" s="7">
        <v>4.8</v>
      </c>
      <c r="E30" s="6">
        <v>0.76300000000000001</v>
      </c>
      <c r="F30" s="7">
        <v>40</v>
      </c>
      <c r="G30" s="4">
        <f t="shared" si="5"/>
        <v>1926.7676767676771</v>
      </c>
      <c r="H30" s="4">
        <v>26.705000000000002</v>
      </c>
      <c r="I30" s="5">
        <v>3019.1</v>
      </c>
      <c r="J30" s="16">
        <f t="shared" si="0"/>
        <v>9.9367361134112815E-4</v>
      </c>
      <c r="K30" s="14">
        <v>4.9079265008080096E-3</v>
      </c>
      <c r="L30" s="14">
        <v>7.8962644292430626E-6</v>
      </c>
      <c r="M30" s="10">
        <f t="shared" si="1"/>
        <v>1.3708554329936555E-3</v>
      </c>
      <c r="N30" s="31">
        <f t="shared" si="2"/>
        <v>9.4564341417083639</v>
      </c>
      <c r="O30" s="19">
        <f t="shared" si="3"/>
        <v>5.9973004994274506</v>
      </c>
      <c r="P30" s="19">
        <f t="shared" si="4"/>
        <v>13.549484569064527</v>
      </c>
      <c r="Q30" s="22" t="s">
        <v>32</v>
      </c>
      <c r="R30" s="22" t="s">
        <v>25</v>
      </c>
      <c r="S30" s="22">
        <v>14</v>
      </c>
      <c r="T30" s="22">
        <v>3755</v>
      </c>
      <c r="U30" s="14">
        <v>3.7283621837549902E-3</v>
      </c>
      <c r="V30" s="27" t="s">
        <v>31</v>
      </c>
    </row>
    <row r="31" spans="1:22">
      <c r="A31" s="11">
        <v>20</v>
      </c>
      <c r="B31" s="11" t="s">
        <v>22</v>
      </c>
      <c r="C31" s="7" t="s">
        <v>27</v>
      </c>
      <c r="D31" s="7">
        <v>7.6</v>
      </c>
      <c r="E31" s="7">
        <v>0.38600000000000001</v>
      </c>
      <c r="F31" s="7">
        <v>40</v>
      </c>
      <c r="G31" s="4">
        <f t="shared" si="5"/>
        <v>615.6299840510369</v>
      </c>
      <c r="H31" s="4">
        <v>13.51</v>
      </c>
      <c r="I31" s="5">
        <v>1985.1</v>
      </c>
      <c r="J31" s="16">
        <f t="shared" si="0"/>
        <v>1.511258878645912E-3</v>
      </c>
      <c r="K31" s="14">
        <v>6.8365506313345197E-3</v>
      </c>
      <c r="L31" s="14">
        <v>1.9967693308211243E-5</v>
      </c>
      <c r="M31" s="10">
        <f t="shared" si="1"/>
        <v>1.5725743397848797E-3</v>
      </c>
      <c r="N31" s="31">
        <f t="shared" si="2"/>
        <v>4.2087855561325762</v>
      </c>
      <c r="O31" s="19">
        <f t="shared" si="3"/>
        <v>2.8517822435623326</v>
      </c>
      <c r="P31" s="19">
        <f t="shared" si="4"/>
        <v>5.7981386084758215</v>
      </c>
      <c r="Q31" s="22" t="s">
        <v>34</v>
      </c>
      <c r="R31" s="22" t="s">
        <v>35</v>
      </c>
      <c r="S31" s="22">
        <v>9</v>
      </c>
      <c r="T31" s="22">
        <v>1581</v>
      </c>
      <c r="U31" s="14">
        <v>5.6925996204933499E-3</v>
      </c>
      <c r="V31" s="27" t="s">
        <v>31</v>
      </c>
    </row>
    <row r="32" spans="1:22">
      <c r="A32" s="8">
        <v>21</v>
      </c>
      <c r="B32" s="11" t="s">
        <v>22</v>
      </c>
      <c r="C32" s="7" t="s">
        <v>23</v>
      </c>
      <c r="D32" s="7">
        <v>5.6</v>
      </c>
      <c r="E32" s="6">
        <v>1.95</v>
      </c>
      <c r="F32" s="7">
        <v>40</v>
      </c>
      <c r="G32" s="4">
        <f t="shared" si="5"/>
        <v>4220.7792207792209</v>
      </c>
      <c r="H32" s="4">
        <v>50</v>
      </c>
      <c r="I32" s="5">
        <v>7161.5</v>
      </c>
      <c r="J32" s="16">
        <f t="shared" si="0"/>
        <v>4.1890665363401522E-4</v>
      </c>
      <c r="K32" s="14">
        <v>0.30765195170038701</v>
      </c>
      <c r="L32" s="14">
        <v>1.7019398449086246E-3</v>
      </c>
      <c r="M32" s="10">
        <f t="shared" si="1"/>
        <v>7.609848353017464E-3</v>
      </c>
      <c r="N32" s="31">
        <f t="shared" si="2"/>
        <v>1298.530964969166</v>
      </c>
      <c r="O32" s="19">
        <f t="shared" si="3"/>
        <v>1114.4420981473725</v>
      </c>
      <c r="P32" s="19">
        <f t="shared" si="4"/>
        <v>1490.3285093433669</v>
      </c>
      <c r="Q32" s="22" t="s">
        <v>24</v>
      </c>
      <c r="R32" s="22" t="s">
        <v>38</v>
      </c>
      <c r="S32" s="22">
        <v>1875</v>
      </c>
      <c r="T32" s="22">
        <v>9967</v>
      </c>
      <c r="U32" s="14">
        <v>0.18812079863549699</v>
      </c>
      <c r="V32" s="27" t="s">
        <v>26</v>
      </c>
    </row>
    <row r="33" spans="1:22">
      <c r="A33" s="11">
        <v>21</v>
      </c>
      <c r="B33" s="11" t="s">
        <v>22</v>
      </c>
      <c r="C33" s="7" t="s">
        <v>27</v>
      </c>
      <c r="D33" s="7">
        <v>5.3</v>
      </c>
      <c r="E33" s="7">
        <v>3.22</v>
      </c>
      <c r="F33" s="7">
        <v>40</v>
      </c>
      <c r="G33" s="4">
        <f t="shared" si="5"/>
        <v>7364.2081189251021</v>
      </c>
      <c r="H33" s="4">
        <v>50</v>
      </c>
      <c r="I33" s="5">
        <v>7140.1</v>
      </c>
      <c r="J33" s="16">
        <f t="shared" si="0"/>
        <v>4.2016218260248453E-4</v>
      </c>
      <c r="K33" s="14">
        <v>0.35496553652799001</v>
      </c>
      <c r="L33" s="14">
        <v>2.0105257109007181E-3</v>
      </c>
      <c r="M33" s="10">
        <f t="shared" si="1"/>
        <v>8.0743729422692589E-3</v>
      </c>
      <c r="N33" s="31">
        <f t="shared" si="2"/>
        <v>2614.0400860380291</v>
      </c>
      <c r="O33" s="19">
        <f t="shared" si="3"/>
        <v>2248.0292764699798</v>
      </c>
      <c r="P33" s="19">
        <f t="shared" si="4"/>
        <v>2994.321622672484</v>
      </c>
      <c r="Q33" s="22" t="s">
        <v>24</v>
      </c>
      <c r="R33" s="22" t="s">
        <v>38</v>
      </c>
      <c r="S33" s="22">
        <v>2150</v>
      </c>
      <c r="T33" s="22">
        <v>9657</v>
      </c>
      <c r="U33" s="14">
        <v>0.22263642953298099</v>
      </c>
      <c r="V33" s="27" t="s">
        <v>26</v>
      </c>
    </row>
    <row r="34" spans="1:22">
      <c r="A34" s="8">
        <v>22</v>
      </c>
      <c r="B34" s="11" t="s">
        <v>22</v>
      </c>
      <c r="C34" s="7" t="s">
        <v>23</v>
      </c>
      <c r="D34" s="7">
        <v>4.3</v>
      </c>
      <c r="E34" s="6">
        <v>1.34</v>
      </c>
      <c r="F34" s="7">
        <v>40</v>
      </c>
      <c r="G34" s="4">
        <f t="shared" si="5"/>
        <v>3777.3079633544753</v>
      </c>
      <c r="H34" s="4">
        <v>46.900000000000006</v>
      </c>
      <c r="I34" s="5">
        <v>4117.3999999999996</v>
      </c>
      <c r="J34" s="16">
        <f t="shared" ref="J34:J65" si="6">3/I34</f>
        <v>7.2861514548015749E-4</v>
      </c>
      <c r="K34" s="14">
        <v>0.24225272890263799</v>
      </c>
      <c r="L34" s="14">
        <v>1.7471440694498443E-3</v>
      </c>
      <c r="M34" s="10">
        <f t="shared" ref="M34:M65" si="7">0.0124*(K34^0.4142)</f>
        <v>6.892642785628263E-3</v>
      </c>
      <c r="N34" s="31">
        <f t="shared" ref="N34:N65" si="8">G34*K34</f>
        <v>915.06316202828737</v>
      </c>
      <c r="O34" s="19">
        <f t="shared" ref="O34:O65" si="9">G34*0.88*(K34-M34)</f>
        <v>782.34422424010688</v>
      </c>
      <c r="P34" s="19">
        <f t="shared" ref="P34:P65" si="10">G34*1.12*(K34+M34)</f>
        <v>1054.0306520923186</v>
      </c>
      <c r="Q34" s="22" t="s">
        <v>40</v>
      </c>
      <c r="R34" s="22" t="s">
        <v>25</v>
      </c>
      <c r="S34" s="22">
        <v>793</v>
      </c>
      <c r="T34" s="22">
        <v>5452</v>
      </c>
      <c r="U34" s="14">
        <v>0.14545121056492999</v>
      </c>
      <c r="V34" s="27" t="s">
        <v>31</v>
      </c>
    </row>
    <row r="35" spans="1:22">
      <c r="A35" s="11">
        <v>22</v>
      </c>
      <c r="B35" s="11" t="s">
        <v>22</v>
      </c>
      <c r="C35" s="7" t="s">
        <v>27</v>
      </c>
      <c r="D35" s="7">
        <v>4.7</v>
      </c>
      <c r="E35" s="7">
        <v>1.3</v>
      </c>
      <c r="F35" s="7">
        <v>40</v>
      </c>
      <c r="G35" s="4">
        <f t="shared" si="5"/>
        <v>3352.6756931012251</v>
      </c>
      <c r="H35" s="4">
        <v>45.5</v>
      </c>
      <c r="I35" s="5">
        <v>6984</v>
      </c>
      <c r="J35" s="16">
        <f t="shared" si="6"/>
        <v>4.2955326460481099E-4</v>
      </c>
      <c r="K35" s="14">
        <v>0</v>
      </c>
      <c r="L35" s="10" t="s">
        <v>28</v>
      </c>
      <c r="M35" s="10">
        <f t="shared" si="7"/>
        <v>0</v>
      </c>
      <c r="N35" s="31">
        <f t="shared" si="8"/>
        <v>0</v>
      </c>
      <c r="O35" s="19">
        <f t="shared" si="9"/>
        <v>0</v>
      </c>
      <c r="P35" s="19">
        <f t="shared" si="10"/>
        <v>0</v>
      </c>
      <c r="Q35" s="14" t="s">
        <v>28</v>
      </c>
      <c r="R35" s="22" t="s">
        <v>28</v>
      </c>
      <c r="S35" s="22">
        <v>0</v>
      </c>
      <c r="T35" s="22">
        <v>0</v>
      </c>
      <c r="U35" s="14">
        <v>0</v>
      </c>
      <c r="V35" s="27" t="s">
        <v>31</v>
      </c>
    </row>
    <row r="36" spans="1:22">
      <c r="A36" s="8">
        <v>24</v>
      </c>
      <c r="B36" s="11" t="s">
        <v>22</v>
      </c>
      <c r="C36" s="7" t="s">
        <v>23</v>
      </c>
      <c r="D36" s="7">
        <v>5.2</v>
      </c>
      <c r="E36" s="6">
        <v>1.32</v>
      </c>
      <c r="F36" s="7">
        <v>40</v>
      </c>
      <c r="G36" s="4">
        <f t="shared" si="5"/>
        <v>3076.9230769230776</v>
      </c>
      <c r="H36" s="4">
        <v>46.2</v>
      </c>
      <c r="I36" s="5">
        <v>5812.2</v>
      </c>
      <c r="J36" s="16">
        <f t="shared" si="6"/>
        <v>5.1615567255084132E-4</v>
      </c>
      <c r="K36" s="14">
        <v>1.68763819892713E-2</v>
      </c>
      <c r="L36" s="14">
        <v>3.6166492965868348E-5</v>
      </c>
      <c r="M36" s="10">
        <f t="shared" si="7"/>
        <v>2.2864451667283922E-3</v>
      </c>
      <c r="N36" s="31">
        <f t="shared" si="8"/>
        <v>51.927329197757857</v>
      </c>
      <c r="O36" s="19">
        <f t="shared" si="9"/>
        <v>39.505059704116185</v>
      </c>
      <c r="P36" s="19">
        <f t="shared" si="10"/>
        <v>66.038050506829734</v>
      </c>
      <c r="Q36" s="22" t="s">
        <v>24</v>
      </c>
      <c r="R36" s="22" t="s">
        <v>25</v>
      </c>
      <c r="S36" s="22">
        <v>73</v>
      </c>
      <c r="T36" s="22">
        <v>7104</v>
      </c>
      <c r="U36" s="14">
        <v>1.02759009009009E-2</v>
      </c>
      <c r="V36" s="27" t="s">
        <v>31</v>
      </c>
    </row>
    <row r="37" spans="1:22">
      <c r="A37" s="11">
        <v>24</v>
      </c>
      <c r="B37" s="11" t="s">
        <v>22</v>
      </c>
      <c r="C37" s="7" t="s">
        <v>27</v>
      </c>
      <c r="D37" s="7">
        <v>5.4</v>
      </c>
      <c r="E37" s="7">
        <v>0.59799999999999998</v>
      </c>
      <c r="F37" s="7">
        <v>40</v>
      </c>
      <c r="G37" s="4">
        <f t="shared" ref="G37:G68" si="11">(F37*E37)*1000/3.3/D37</f>
        <v>1342.3120089786755</v>
      </c>
      <c r="H37" s="4">
        <v>20.93</v>
      </c>
      <c r="I37" s="5">
        <v>2431.4</v>
      </c>
      <c r="J37" s="16">
        <f t="shared" si="6"/>
        <v>1.2338570370979682E-3</v>
      </c>
      <c r="K37" s="14">
        <v>2.5802757953547101E-2</v>
      </c>
      <c r="L37" s="14">
        <v>1.0224001076969951E-4</v>
      </c>
      <c r="M37" s="10">
        <f t="shared" si="7"/>
        <v>2.7260498641357121E-3</v>
      </c>
      <c r="N37" s="31">
        <f t="shared" si="8"/>
        <v>34.635351865816311</v>
      </c>
      <c r="O37" s="19">
        <f t="shared" si="9"/>
        <v>27.259005308578782</v>
      </c>
      <c r="P37" s="19">
        <f t="shared" si="10"/>
        <v>42.889908695782808</v>
      </c>
      <c r="Q37" s="22" t="s">
        <v>24</v>
      </c>
      <c r="R37" s="22" t="s">
        <v>25</v>
      </c>
      <c r="S37" s="22">
        <v>51</v>
      </c>
      <c r="T37" s="22">
        <v>3120</v>
      </c>
      <c r="U37" s="14">
        <v>1.6346153846153798E-2</v>
      </c>
      <c r="V37" s="27" t="s">
        <v>31</v>
      </c>
    </row>
    <row r="38" spans="1:22">
      <c r="A38" s="8">
        <v>25</v>
      </c>
      <c r="B38" s="11" t="s">
        <v>22</v>
      </c>
      <c r="C38" s="7" t="s">
        <v>23</v>
      </c>
      <c r="D38" s="7">
        <v>5.3</v>
      </c>
      <c r="E38" s="6">
        <v>7.47</v>
      </c>
      <c r="F38" s="7">
        <v>40</v>
      </c>
      <c r="G38" s="4">
        <f t="shared" si="11"/>
        <v>17084.048027444253</v>
      </c>
      <c r="H38" s="4">
        <v>50</v>
      </c>
      <c r="I38" s="5">
        <v>14532</v>
      </c>
      <c r="J38" s="16">
        <f t="shared" si="6"/>
        <v>2.0644095788604458E-4</v>
      </c>
      <c r="K38" s="14">
        <v>0.53657822721086401</v>
      </c>
      <c r="L38" s="14">
        <v>3.3678371067083607E-3</v>
      </c>
      <c r="M38" s="10">
        <f t="shared" si="7"/>
        <v>9.5815482942529263E-3</v>
      </c>
      <c r="N38" s="31">
        <f t="shared" si="8"/>
        <v>9166.9282041512961</v>
      </c>
      <c r="O38" s="19">
        <f t="shared" si="9"/>
        <v>7922.8481841652019</v>
      </c>
      <c r="P38" s="19">
        <f t="shared" si="10"/>
        <v>10450.2942156341</v>
      </c>
      <c r="Q38" s="22" t="s">
        <v>24</v>
      </c>
      <c r="R38" s="22" t="s">
        <v>25</v>
      </c>
      <c r="S38" s="22">
        <v>2543</v>
      </c>
      <c r="T38" s="22">
        <v>6759</v>
      </c>
      <c r="U38" s="14">
        <v>0.37623908862257699</v>
      </c>
      <c r="V38" s="27" t="s">
        <v>31</v>
      </c>
    </row>
    <row r="39" spans="1:22">
      <c r="A39" s="11">
        <v>25</v>
      </c>
      <c r="B39" s="11" t="s">
        <v>22</v>
      </c>
      <c r="C39" s="7" t="s">
        <v>27</v>
      </c>
      <c r="D39" s="7">
        <v>4.8</v>
      </c>
      <c r="E39" s="7">
        <v>3.3</v>
      </c>
      <c r="F39" s="7">
        <v>40</v>
      </c>
      <c r="G39" s="4">
        <f t="shared" si="11"/>
        <v>8333.3333333333339</v>
      </c>
      <c r="H39" s="4">
        <v>50</v>
      </c>
      <c r="I39" s="5">
        <v>7317.3</v>
      </c>
      <c r="J39" s="16">
        <f t="shared" si="6"/>
        <v>4.0998729039399775E-4</v>
      </c>
      <c r="K39" s="14">
        <v>9.3058733790999201E-2</v>
      </c>
      <c r="L39" s="14">
        <v>4.0854182298786769E-4</v>
      </c>
      <c r="M39" s="10">
        <f t="shared" si="7"/>
        <v>4.6374676397817963E-3</v>
      </c>
      <c r="N39" s="31">
        <f t="shared" si="8"/>
        <v>775.48944825832677</v>
      </c>
      <c r="O39" s="19">
        <f t="shared" si="9"/>
        <v>648.42261844226095</v>
      </c>
      <c r="P39" s="19">
        <f t="shared" si="10"/>
        <v>911.83121335395629</v>
      </c>
      <c r="Q39" s="22" t="s">
        <v>24</v>
      </c>
      <c r="R39" s="22" t="s">
        <v>25</v>
      </c>
      <c r="S39" s="22">
        <v>420</v>
      </c>
      <c r="T39" s="22">
        <v>7962</v>
      </c>
      <c r="U39" s="14">
        <v>5.2750565184626903E-2</v>
      </c>
      <c r="V39" s="27" t="s">
        <v>31</v>
      </c>
    </row>
    <row r="40" spans="1:22">
      <c r="A40" s="8">
        <v>27</v>
      </c>
      <c r="B40" s="11" t="s">
        <v>22</v>
      </c>
      <c r="C40" s="7" t="s">
        <v>23</v>
      </c>
      <c r="D40" s="7">
        <v>6</v>
      </c>
      <c r="E40" s="6">
        <v>0.96</v>
      </c>
      <c r="F40" s="7">
        <v>40</v>
      </c>
      <c r="G40" s="4">
        <f t="shared" si="11"/>
        <v>1939.3939393939397</v>
      </c>
      <c r="H40" s="4">
        <v>33.6</v>
      </c>
      <c r="I40" s="5">
        <v>4680.8999999999996</v>
      </c>
      <c r="J40" s="16">
        <f t="shared" si="6"/>
        <v>6.409023905659169E-4</v>
      </c>
      <c r="K40" s="14">
        <v>0.19991719619102499</v>
      </c>
      <c r="L40" s="14">
        <v>1.3809573960480912E-3</v>
      </c>
      <c r="M40" s="10">
        <f t="shared" si="7"/>
        <v>6.3655189919027957E-3</v>
      </c>
      <c r="N40" s="31">
        <f t="shared" si="8"/>
        <v>387.71819867350308</v>
      </c>
      <c r="O40" s="19">
        <f t="shared" si="9"/>
        <v>330.32819575316859</v>
      </c>
      <c r="P40" s="19">
        <f t="shared" si="10"/>
        <v>448.07106134279593</v>
      </c>
      <c r="Q40" s="22" t="s">
        <v>24</v>
      </c>
      <c r="R40" s="22" t="s">
        <v>38</v>
      </c>
      <c r="S40" s="22">
        <v>641</v>
      </c>
      <c r="T40" s="22">
        <v>5431</v>
      </c>
      <c r="U40" s="14">
        <v>0.11802614619775301</v>
      </c>
      <c r="V40" s="27" t="s">
        <v>31</v>
      </c>
    </row>
    <row r="41" spans="1:22">
      <c r="A41" s="11">
        <v>27</v>
      </c>
      <c r="B41" s="11" t="s">
        <v>22</v>
      </c>
      <c r="C41" s="7" t="s">
        <v>27</v>
      </c>
      <c r="D41" s="7">
        <v>8</v>
      </c>
      <c r="E41" s="7">
        <v>2.71</v>
      </c>
      <c r="F41" s="7">
        <v>40</v>
      </c>
      <c r="G41" s="4">
        <f t="shared" si="11"/>
        <v>4106.060606060606</v>
      </c>
      <c r="H41" s="4">
        <v>50</v>
      </c>
      <c r="I41" s="5">
        <v>6840.6</v>
      </c>
      <c r="J41" s="16">
        <f t="shared" si="6"/>
        <v>4.3855802122620821E-4</v>
      </c>
      <c r="K41" s="14">
        <v>1.0088849532868399E-2</v>
      </c>
      <c r="L41" s="14">
        <v>1.5341605468538795E-5</v>
      </c>
      <c r="M41" s="10">
        <f t="shared" si="7"/>
        <v>1.8476210200448386E-3</v>
      </c>
      <c r="N41" s="31">
        <f t="shared" si="8"/>
        <v>41.425427627383883</v>
      </c>
      <c r="O41" s="19">
        <f t="shared" si="9"/>
        <v>29.778305693002469</v>
      </c>
      <c r="P41" s="19">
        <f t="shared" si="10"/>
        <v>54.893296094245848</v>
      </c>
      <c r="Q41" s="22" t="s">
        <v>24</v>
      </c>
      <c r="R41" s="22" t="s">
        <v>38</v>
      </c>
      <c r="S41" s="22">
        <v>54</v>
      </c>
      <c r="T41" s="22">
        <v>8551</v>
      </c>
      <c r="U41" s="14">
        <v>6.3150508712431297E-3</v>
      </c>
      <c r="V41" s="27" t="s">
        <v>31</v>
      </c>
    </row>
    <row r="42" spans="1:22">
      <c r="A42" s="8">
        <v>34</v>
      </c>
      <c r="B42" s="11" t="s">
        <v>22</v>
      </c>
      <c r="C42" s="7" t="s">
        <v>23</v>
      </c>
      <c r="D42" s="7">
        <v>5.2</v>
      </c>
      <c r="E42" s="6">
        <v>2.11</v>
      </c>
      <c r="F42" s="7">
        <v>40</v>
      </c>
      <c r="G42" s="4">
        <f t="shared" si="11"/>
        <v>4918.4149184149173</v>
      </c>
      <c r="H42" s="4">
        <v>50</v>
      </c>
      <c r="I42" s="5">
        <v>6661.3</v>
      </c>
      <c r="J42" s="16">
        <f t="shared" si="6"/>
        <v>4.5036254184618619E-4</v>
      </c>
      <c r="K42" s="14">
        <v>3.8407971910002198E-2</v>
      </c>
      <c r="L42" s="14">
        <v>1.2193450558740003E-4</v>
      </c>
      <c r="M42" s="10">
        <f t="shared" si="7"/>
        <v>3.2143193211551712E-3</v>
      </c>
      <c r="N42" s="31">
        <f t="shared" si="8"/>
        <v>188.9063420282159</v>
      </c>
      <c r="O42" s="19">
        <f t="shared" si="9"/>
        <v>152.32534761531736</v>
      </c>
      <c r="P42" s="19">
        <f t="shared" si="10"/>
        <v>229.28158190552699</v>
      </c>
      <c r="Q42" s="22" t="s">
        <v>41</v>
      </c>
      <c r="R42" s="22" t="s">
        <v>25</v>
      </c>
      <c r="S42" s="22">
        <v>157</v>
      </c>
      <c r="T42" s="22">
        <v>7050</v>
      </c>
      <c r="U42" s="14">
        <v>2.22695035460992E-2</v>
      </c>
      <c r="V42" s="27" t="s">
        <v>26</v>
      </c>
    </row>
    <row r="43" spans="1:22">
      <c r="A43" s="11">
        <v>34</v>
      </c>
      <c r="B43" s="11" t="s">
        <v>22</v>
      </c>
      <c r="C43" s="7" t="s">
        <v>27</v>
      </c>
      <c r="D43" s="7">
        <v>5.0999999999999996</v>
      </c>
      <c r="E43" s="7">
        <v>1.81</v>
      </c>
      <c r="F43" s="7">
        <v>40</v>
      </c>
      <c r="G43" s="4">
        <f t="shared" si="11"/>
        <v>4301.8419489007729</v>
      </c>
      <c r="H43" s="4">
        <v>50</v>
      </c>
      <c r="I43" s="5">
        <v>4508.3999999999996</v>
      </c>
      <c r="J43" s="16">
        <f t="shared" si="6"/>
        <v>6.6542454085706689E-4</v>
      </c>
      <c r="K43" s="14">
        <v>6.8808358197425701E-2</v>
      </c>
      <c r="L43" s="14">
        <v>3.4612160725221375E-4</v>
      </c>
      <c r="M43" s="10">
        <f t="shared" si="7"/>
        <v>4.0923490433716911E-3</v>
      </c>
      <c r="N43" s="31">
        <f t="shared" si="8"/>
        <v>296.00268172867624</v>
      </c>
      <c r="O43" s="19">
        <f t="shared" si="9"/>
        <v>244.99027779103324</v>
      </c>
      <c r="P43" s="19">
        <f t="shared" si="10"/>
        <v>351.24019897455617</v>
      </c>
      <c r="Q43" s="22" t="s">
        <v>41</v>
      </c>
      <c r="R43" s="22" t="s">
        <v>25</v>
      </c>
      <c r="S43" s="22">
        <v>189</v>
      </c>
      <c r="T43" s="22">
        <v>4722</v>
      </c>
      <c r="U43" s="14">
        <v>4.00254129606099E-2</v>
      </c>
      <c r="V43" s="27" t="s">
        <v>26</v>
      </c>
    </row>
    <row r="44" spans="1:22">
      <c r="A44" s="8">
        <v>35</v>
      </c>
      <c r="B44" s="11" t="s">
        <v>22</v>
      </c>
      <c r="C44" s="7" t="s">
        <v>23</v>
      </c>
      <c r="D44" s="7">
        <v>5.5</v>
      </c>
      <c r="E44" s="6">
        <v>1.08</v>
      </c>
      <c r="F44" s="7">
        <v>40</v>
      </c>
      <c r="G44" s="4">
        <f t="shared" si="11"/>
        <v>2380.1652892561983</v>
      </c>
      <c r="H44" s="4">
        <v>37.800000000000004</v>
      </c>
      <c r="I44" s="5">
        <v>4816.6000000000004</v>
      </c>
      <c r="J44" s="16">
        <f t="shared" si="6"/>
        <v>6.2284599094797159E-4</v>
      </c>
      <c r="K44" s="14">
        <v>0.40690764843638</v>
      </c>
      <c r="L44" s="14">
        <v>3.0349548495645306E-3</v>
      </c>
      <c r="M44" s="10">
        <f t="shared" si="7"/>
        <v>8.5442681088012847E-3</v>
      </c>
      <c r="N44" s="31">
        <f t="shared" si="8"/>
        <v>968.5074607411359</v>
      </c>
      <c r="O44" s="19">
        <f t="shared" si="9"/>
        <v>834.39020752249212</v>
      </c>
      <c r="P44" s="19">
        <f t="shared" si="10"/>
        <v>1107.5055388496999</v>
      </c>
      <c r="Q44" s="22" t="s">
        <v>24</v>
      </c>
      <c r="R44" s="22" t="s">
        <v>25</v>
      </c>
      <c r="S44" s="22">
        <v>1459</v>
      </c>
      <c r="T44" s="22">
        <v>5505</v>
      </c>
      <c r="U44" s="14">
        <v>0.26503178928247001</v>
      </c>
      <c r="V44" s="27" t="s">
        <v>26</v>
      </c>
    </row>
    <row r="45" spans="1:22">
      <c r="A45" s="11">
        <v>35</v>
      </c>
      <c r="B45" s="11" t="s">
        <v>22</v>
      </c>
      <c r="C45" s="7" t="s">
        <v>27</v>
      </c>
      <c r="D45" s="7">
        <v>5.5</v>
      </c>
      <c r="E45" s="7">
        <v>3.03</v>
      </c>
      <c r="F45" s="7">
        <v>40</v>
      </c>
      <c r="G45" s="4">
        <f t="shared" si="11"/>
        <v>6677.6859504132235</v>
      </c>
      <c r="H45" s="4">
        <v>50</v>
      </c>
      <c r="I45" s="5">
        <v>6185.9</v>
      </c>
      <c r="J45" s="16">
        <f t="shared" si="6"/>
        <v>4.8497389223880116E-4</v>
      </c>
      <c r="K45" s="14">
        <v>0.41824710143781302</v>
      </c>
      <c r="L45" s="14">
        <v>2.67089314521548E-3</v>
      </c>
      <c r="M45" s="10">
        <f t="shared" si="7"/>
        <v>8.6420984382551812E-3</v>
      </c>
      <c r="N45" s="31">
        <f t="shared" si="8"/>
        <v>2792.9227930723382</v>
      </c>
      <c r="O45" s="19">
        <f t="shared" si="9"/>
        <v>2406.9879448992201</v>
      </c>
      <c r="P45" s="19">
        <f t="shared" si="10"/>
        <v>3192.707853883031</v>
      </c>
      <c r="Q45" s="22" t="s">
        <v>24</v>
      </c>
      <c r="R45" s="22" t="s">
        <v>25</v>
      </c>
      <c r="S45" s="22">
        <v>2036</v>
      </c>
      <c r="T45" s="22">
        <v>7464</v>
      </c>
      <c r="U45" s="14">
        <v>0.27277599142550901</v>
      </c>
      <c r="V45" s="27" t="s">
        <v>26</v>
      </c>
    </row>
    <row r="46" spans="1:22">
      <c r="A46" s="8">
        <v>36</v>
      </c>
      <c r="B46" s="11" t="s">
        <v>22</v>
      </c>
      <c r="C46" s="7" t="s">
        <v>23</v>
      </c>
      <c r="D46" s="7">
        <v>5</v>
      </c>
      <c r="E46" s="6">
        <v>1.39</v>
      </c>
      <c r="F46" s="7">
        <v>40</v>
      </c>
      <c r="G46" s="4">
        <f t="shared" si="11"/>
        <v>3369.6969696969695</v>
      </c>
      <c r="H46" s="4">
        <v>48.65</v>
      </c>
      <c r="I46" s="5">
        <v>7390.3</v>
      </c>
      <c r="J46" s="16">
        <f t="shared" si="6"/>
        <v>4.0593751268554727E-4</v>
      </c>
      <c r="K46" s="14">
        <v>0.15705571220581999</v>
      </c>
      <c r="L46" s="14">
        <v>9.1132109057681329E-4</v>
      </c>
      <c r="M46" s="10">
        <f t="shared" si="7"/>
        <v>5.7600617977345715E-3</v>
      </c>
      <c r="N46" s="31">
        <f t="shared" si="8"/>
        <v>529.23015749355091</v>
      </c>
      <c r="O46" s="19">
        <f t="shared" si="9"/>
        <v>448.64203534344256</v>
      </c>
      <c r="P46" s="19">
        <f t="shared" si="10"/>
        <v>614.4765987120818</v>
      </c>
      <c r="Q46" s="22" t="s">
        <v>42</v>
      </c>
      <c r="R46" s="22" t="s">
        <v>25</v>
      </c>
      <c r="S46" s="22">
        <v>598</v>
      </c>
      <c r="T46" s="22">
        <v>6642</v>
      </c>
      <c r="U46" s="14">
        <v>9.0033122553447698E-2</v>
      </c>
      <c r="V46" s="27" t="s">
        <v>31</v>
      </c>
    </row>
    <row r="47" spans="1:22">
      <c r="A47" s="11">
        <v>36</v>
      </c>
      <c r="B47" s="11" t="s">
        <v>22</v>
      </c>
      <c r="C47" s="7" t="s">
        <v>27</v>
      </c>
      <c r="D47" s="7">
        <v>5.2</v>
      </c>
      <c r="E47" s="7">
        <v>5.7</v>
      </c>
      <c r="F47" s="7">
        <v>40</v>
      </c>
      <c r="G47" s="4">
        <f t="shared" si="11"/>
        <v>13286.713286713286</v>
      </c>
      <c r="H47" s="4">
        <v>50</v>
      </c>
      <c r="I47" s="5">
        <v>5852</v>
      </c>
      <c r="J47" s="16">
        <f t="shared" si="6"/>
        <v>5.1264524948735476E-4</v>
      </c>
      <c r="K47" s="14">
        <v>3.1186013545440198E-2</v>
      </c>
      <c r="L47" s="14">
        <v>1.0182276434502154E-4</v>
      </c>
      <c r="M47" s="10">
        <f t="shared" si="7"/>
        <v>2.9486271529411403E-3</v>
      </c>
      <c r="N47" s="31">
        <f t="shared" si="8"/>
        <v>414.35962053382082</v>
      </c>
      <c r="O47" s="19">
        <f t="shared" si="9"/>
        <v>330.16021012768124</v>
      </c>
      <c r="P47" s="19">
        <f t="shared" si="10"/>
        <v>507.96164619689159</v>
      </c>
      <c r="Q47" s="22" t="s">
        <v>42</v>
      </c>
      <c r="R47" s="22" t="s">
        <v>25</v>
      </c>
      <c r="S47" s="22">
        <v>102</v>
      </c>
      <c r="T47" s="22">
        <v>5493</v>
      </c>
      <c r="U47" s="14">
        <v>1.8569087930092799E-2</v>
      </c>
      <c r="V47" s="27" t="s">
        <v>31</v>
      </c>
    </row>
    <row r="48" spans="1:22">
      <c r="A48" s="8">
        <v>37</v>
      </c>
      <c r="B48" s="11" t="s">
        <v>22</v>
      </c>
      <c r="C48" s="7" t="s">
        <v>23</v>
      </c>
      <c r="D48" s="7">
        <v>5.7</v>
      </c>
      <c r="E48" s="6">
        <v>5.69</v>
      </c>
      <c r="F48" s="7">
        <v>40</v>
      </c>
      <c r="G48" s="4">
        <f t="shared" si="11"/>
        <v>12099.946836788942</v>
      </c>
      <c r="H48" s="4">
        <v>50</v>
      </c>
      <c r="I48" s="5">
        <v>5973.9</v>
      </c>
      <c r="J48" s="16">
        <f t="shared" si="6"/>
        <v>5.0218450258625021E-4</v>
      </c>
      <c r="K48" s="14">
        <v>0.154896443562895</v>
      </c>
      <c r="L48" s="14">
        <v>8.2599167234589769E-4</v>
      </c>
      <c r="M48" s="10">
        <f t="shared" si="7"/>
        <v>5.7271275077202793E-3</v>
      </c>
      <c r="N48" s="31">
        <f t="shared" si="8"/>
        <v>1874.2387323187083</v>
      </c>
      <c r="O48" s="19">
        <f t="shared" si="9"/>
        <v>1588.3478986740477</v>
      </c>
      <c r="P48" s="19">
        <f t="shared" si="10"/>
        <v>2176.7610711723919</v>
      </c>
      <c r="Q48" s="22" t="s">
        <v>24</v>
      </c>
      <c r="R48" s="22" t="s">
        <v>36</v>
      </c>
      <c r="S48" s="22">
        <v>698</v>
      </c>
      <c r="T48" s="22">
        <v>7836</v>
      </c>
      <c r="U48" s="14">
        <v>8.9076059213884604E-2</v>
      </c>
      <c r="V48" s="27" t="s">
        <v>26</v>
      </c>
    </row>
    <row r="49" spans="1:22">
      <c r="A49" s="11">
        <v>37</v>
      </c>
      <c r="B49" s="11" t="s">
        <v>22</v>
      </c>
      <c r="C49" s="7" t="s">
        <v>27</v>
      </c>
      <c r="D49" s="7">
        <v>5.0999999999999996</v>
      </c>
      <c r="E49" s="7">
        <v>3.87</v>
      </c>
      <c r="F49" s="7">
        <v>40</v>
      </c>
      <c r="G49" s="4">
        <f t="shared" si="11"/>
        <v>9197.8609625668469</v>
      </c>
      <c r="H49" s="4">
        <v>50</v>
      </c>
      <c r="I49" s="5">
        <v>4927.5</v>
      </c>
      <c r="J49" s="16">
        <f t="shared" si="6"/>
        <v>6.0882800608828011E-4</v>
      </c>
      <c r="K49" s="14">
        <v>0.219008522044222</v>
      </c>
      <c r="L49" s="14">
        <v>1.4127685620431167E-3</v>
      </c>
      <c r="M49" s="10">
        <f t="shared" si="7"/>
        <v>6.6105963170977186E-3</v>
      </c>
      <c r="N49" s="31">
        <f t="shared" si="8"/>
        <v>2014.4099353800102</v>
      </c>
      <c r="O49" s="19">
        <f t="shared" si="9"/>
        <v>1719.1737988266063</v>
      </c>
      <c r="P49" s="19">
        <f t="shared" si="10"/>
        <v>2324.2388749264514</v>
      </c>
      <c r="Q49" s="22" t="s">
        <v>24</v>
      </c>
      <c r="R49" s="22" t="s">
        <v>36</v>
      </c>
      <c r="S49" s="22">
        <v>845</v>
      </c>
      <c r="T49" s="22">
        <v>6519</v>
      </c>
      <c r="U49" s="14">
        <v>0.12962110753183001</v>
      </c>
      <c r="V49" s="27" t="s">
        <v>26</v>
      </c>
    </row>
    <row r="50" spans="1:22">
      <c r="A50" s="8">
        <v>56</v>
      </c>
      <c r="B50" s="11" t="s">
        <v>22</v>
      </c>
      <c r="C50" s="7" t="s">
        <v>23</v>
      </c>
      <c r="D50" s="7">
        <v>5.0999999999999996</v>
      </c>
      <c r="E50" s="6">
        <v>1.37</v>
      </c>
      <c r="F50" s="7">
        <v>40</v>
      </c>
      <c r="G50" s="4">
        <f t="shared" si="11"/>
        <v>3256.0903149138448</v>
      </c>
      <c r="H50" s="4">
        <v>47.95</v>
      </c>
      <c r="I50" s="5">
        <v>5588.3</v>
      </c>
      <c r="J50" s="16">
        <f t="shared" si="6"/>
        <v>5.3683588926865052E-4</v>
      </c>
      <c r="K50" s="14">
        <v>4.1538958686264303E-2</v>
      </c>
      <c r="L50" s="14">
        <v>1.399042101517278E-4</v>
      </c>
      <c r="M50" s="10">
        <f t="shared" si="7"/>
        <v>3.3203662963604661E-3</v>
      </c>
      <c r="N50" s="31">
        <f t="shared" si="8"/>
        <v>135.25460106995152</v>
      </c>
      <c r="O50" s="19">
        <f t="shared" si="9"/>
        <v>109.51000590675714</v>
      </c>
      <c r="P50" s="19">
        <f t="shared" si="10"/>
        <v>163.59393524263689</v>
      </c>
      <c r="Q50" s="22" t="s">
        <v>37</v>
      </c>
      <c r="R50" s="22" t="s">
        <v>25</v>
      </c>
      <c r="S50" s="22">
        <v>162</v>
      </c>
      <c r="T50" s="22">
        <v>6731</v>
      </c>
      <c r="U50" s="14">
        <v>2.4067746248699999E-2</v>
      </c>
      <c r="V50" s="27" t="s">
        <v>31</v>
      </c>
    </row>
    <row r="51" spans="1:22">
      <c r="A51" s="11">
        <v>56</v>
      </c>
      <c r="B51" s="11" t="s">
        <v>22</v>
      </c>
      <c r="C51" s="7" t="s">
        <v>27</v>
      </c>
      <c r="D51" s="7">
        <v>4.9000000000000004</v>
      </c>
      <c r="E51" s="7">
        <v>0.78900000000000003</v>
      </c>
      <c r="F51" s="7">
        <v>40</v>
      </c>
      <c r="G51" s="4">
        <f t="shared" si="11"/>
        <v>1951.7625231910949</v>
      </c>
      <c r="H51" s="4">
        <v>27.615000000000002</v>
      </c>
      <c r="I51" s="5">
        <v>3940.8</v>
      </c>
      <c r="J51" s="16">
        <f t="shared" si="6"/>
        <v>7.6126674786845306E-4</v>
      </c>
      <c r="K51" s="14">
        <v>6.5584227890241103E-3</v>
      </c>
      <c r="L51" s="14">
        <v>1.080097791725977E-5</v>
      </c>
      <c r="M51" s="10">
        <f t="shared" si="7"/>
        <v>1.5457526538775854E-3</v>
      </c>
      <c r="N51" s="31">
        <f t="shared" si="8"/>
        <v>12.800483810859676</v>
      </c>
      <c r="O51" s="19">
        <f t="shared" si="9"/>
        <v>8.6095167055904405</v>
      </c>
      <c r="P51" s="19">
        <f t="shared" si="10"/>
        <v>17.715517020119659</v>
      </c>
      <c r="Q51" s="22" t="s">
        <v>24</v>
      </c>
      <c r="R51" s="22" t="s">
        <v>25</v>
      </c>
      <c r="S51" s="22">
        <v>22</v>
      </c>
      <c r="T51" s="22">
        <v>4773</v>
      </c>
      <c r="U51" s="14">
        <v>4.6092604232139097E-3</v>
      </c>
      <c r="V51" s="27" t="s">
        <v>31</v>
      </c>
    </row>
    <row r="52" spans="1:22">
      <c r="A52" s="8">
        <v>57</v>
      </c>
      <c r="B52" s="11" t="s">
        <v>22</v>
      </c>
      <c r="C52" s="7" t="s">
        <v>23</v>
      </c>
      <c r="D52" s="7">
        <v>5</v>
      </c>
      <c r="E52" s="6">
        <v>3.35</v>
      </c>
      <c r="F52" s="7">
        <v>40</v>
      </c>
      <c r="G52" s="4">
        <f t="shared" si="11"/>
        <v>8121.2121212121219</v>
      </c>
      <c r="H52" s="4">
        <v>50</v>
      </c>
      <c r="I52" s="5">
        <v>7004.1</v>
      </c>
      <c r="J52" s="16">
        <f t="shared" si="6"/>
        <v>4.2832055510343939E-4</v>
      </c>
      <c r="K52" s="14">
        <v>0.74479875986117505</v>
      </c>
      <c r="L52" s="14">
        <v>2.9637695897736628E-3</v>
      </c>
      <c r="M52" s="10">
        <f t="shared" si="7"/>
        <v>1.0975396436446946E-2</v>
      </c>
      <c r="N52" s="31">
        <f t="shared" si="8"/>
        <v>6048.668716448331</v>
      </c>
      <c r="O52" s="19">
        <f t="shared" si="9"/>
        <v>5244.3909706087234</v>
      </c>
      <c r="P52" s="19">
        <f t="shared" si="10"/>
        <v>6874.3385077058874</v>
      </c>
      <c r="Q52" s="22" t="s">
        <v>24</v>
      </c>
      <c r="R52" s="22" t="s">
        <v>25</v>
      </c>
      <c r="S52" s="22">
        <v>5689</v>
      </c>
      <c r="T52" s="22">
        <v>9456</v>
      </c>
      <c r="U52" s="14">
        <v>0.60162859560067605</v>
      </c>
      <c r="V52" s="27" t="s">
        <v>31</v>
      </c>
    </row>
    <row r="53" spans="1:22">
      <c r="A53" s="11">
        <v>57</v>
      </c>
      <c r="B53" s="11" t="s">
        <v>22</v>
      </c>
      <c r="C53" s="7" t="s">
        <v>27</v>
      </c>
      <c r="D53" s="7">
        <v>5</v>
      </c>
      <c r="E53" s="7">
        <v>1.83</v>
      </c>
      <c r="F53" s="7">
        <v>40</v>
      </c>
      <c r="G53" s="4">
        <f t="shared" si="11"/>
        <v>4436.3636363636369</v>
      </c>
      <c r="H53" s="4">
        <v>50</v>
      </c>
      <c r="I53" s="5">
        <v>5068.7</v>
      </c>
      <c r="J53" s="16">
        <f t="shared" si="6"/>
        <v>5.9186773728964041E-4</v>
      </c>
      <c r="K53" s="14">
        <v>0.31364514034688301</v>
      </c>
      <c r="L53" s="14">
        <v>2.144757380818387E-3</v>
      </c>
      <c r="M53" s="10">
        <f t="shared" si="7"/>
        <v>7.670903827981938E-3</v>
      </c>
      <c r="N53" s="31">
        <f t="shared" si="8"/>
        <v>1391.4438953570811</v>
      </c>
      <c r="O53" s="19">
        <f t="shared" si="9"/>
        <v>1194.52341936979</v>
      </c>
      <c r="P53" s="19">
        <f t="shared" si="10"/>
        <v>1596.5317918564929</v>
      </c>
      <c r="Q53" s="22" t="s">
        <v>37</v>
      </c>
      <c r="R53" s="22" t="s">
        <v>25</v>
      </c>
      <c r="S53" s="22">
        <v>1269</v>
      </c>
      <c r="T53" s="22">
        <v>6546</v>
      </c>
      <c r="U53" s="14">
        <v>0.19385884509624199</v>
      </c>
      <c r="V53" s="27" t="s">
        <v>31</v>
      </c>
    </row>
    <row r="54" spans="1:22">
      <c r="A54" s="8">
        <v>60</v>
      </c>
      <c r="B54" s="11" t="s">
        <v>22</v>
      </c>
      <c r="C54" s="7" t="s">
        <v>23</v>
      </c>
      <c r="D54" s="7">
        <v>5.5</v>
      </c>
      <c r="E54" s="6">
        <v>0.71599999999999997</v>
      </c>
      <c r="F54" s="7">
        <v>40</v>
      </c>
      <c r="G54" s="4">
        <f t="shared" si="11"/>
        <v>1577.9614325068871</v>
      </c>
      <c r="H54" s="4">
        <v>25.06</v>
      </c>
      <c r="I54" s="5">
        <v>3369.5</v>
      </c>
      <c r="J54" s="16">
        <f t="shared" si="6"/>
        <v>8.9033981302863929E-4</v>
      </c>
      <c r="K54" s="14">
        <v>4.2907748341066698E-3</v>
      </c>
      <c r="L54" s="14">
        <v>6.617480184688514E-6</v>
      </c>
      <c r="M54" s="10">
        <f t="shared" si="7"/>
        <v>1.2966357226645837E-3</v>
      </c>
      <c r="N54" s="31">
        <f t="shared" si="8"/>
        <v>6.770677203791462</v>
      </c>
      <c r="O54" s="19">
        <f t="shared" si="9"/>
        <v>4.1576797164461263</v>
      </c>
      <c r="P54" s="19">
        <f t="shared" si="10"/>
        <v>9.8747245701068955</v>
      </c>
      <c r="Q54" s="22" t="s">
        <v>43</v>
      </c>
      <c r="R54" s="22" t="s">
        <v>25</v>
      </c>
      <c r="S54" s="22">
        <v>12</v>
      </c>
      <c r="T54" s="22">
        <v>3577</v>
      </c>
      <c r="U54" s="14">
        <v>3.3547665641599101E-3</v>
      </c>
      <c r="V54" s="27" t="s">
        <v>31</v>
      </c>
    </row>
    <row r="55" spans="1:22">
      <c r="A55" s="11">
        <v>60</v>
      </c>
      <c r="B55" s="11" t="s">
        <v>22</v>
      </c>
      <c r="C55" s="7" t="s">
        <v>27</v>
      </c>
      <c r="D55" s="7">
        <v>5.7</v>
      </c>
      <c r="E55" s="7">
        <v>0.78100000000000003</v>
      </c>
      <c r="F55" s="7">
        <v>40</v>
      </c>
      <c r="G55" s="4">
        <f t="shared" si="11"/>
        <v>1660.8187134502925</v>
      </c>
      <c r="H55" s="4">
        <v>27.335000000000001</v>
      </c>
      <c r="I55" s="5">
        <v>3148.9</v>
      </c>
      <c r="J55" s="16">
        <f t="shared" si="6"/>
        <v>9.527136460351234E-4</v>
      </c>
      <c r="K55" s="14">
        <v>0</v>
      </c>
      <c r="L55" s="10" t="s">
        <v>28</v>
      </c>
      <c r="M55" s="10">
        <f t="shared" si="7"/>
        <v>0</v>
      </c>
      <c r="N55" s="31">
        <f t="shared" si="8"/>
        <v>0</v>
      </c>
      <c r="O55" s="19">
        <f t="shared" si="9"/>
        <v>0</v>
      </c>
      <c r="P55" s="19">
        <f t="shared" si="10"/>
        <v>0</v>
      </c>
      <c r="Q55" s="14" t="s">
        <v>28</v>
      </c>
      <c r="R55" s="22" t="s">
        <v>28</v>
      </c>
      <c r="S55" s="22">
        <v>0</v>
      </c>
      <c r="T55" s="22">
        <v>0</v>
      </c>
      <c r="U55" s="14">
        <v>0</v>
      </c>
      <c r="V55" s="27" t="s">
        <v>31</v>
      </c>
    </row>
    <row r="56" spans="1:22">
      <c r="A56" s="8">
        <v>64</v>
      </c>
      <c r="B56" s="11" t="s">
        <v>22</v>
      </c>
      <c r="C56" s="7" t="s">
        <v>23</v>
      </c>
      <c r="D56" s="7">
        <v>4.9000000000000004</v>
      </c>
      <c r="E56" s="6">
        <v>0.72799999999999998</v>
      </c>
      <c r="F56" s="7">
        <v>40</v>
      </c>
      <c r="G56" s="4">
        <f t="shared" si="11"/>
        <v>1800.8658008658008</v>
      </c>
      <c r="H56" s="4">
        <v>25.48</v>
      </c>
      <c r="I56" s="5">
        <v>4294</v>
      </c>
      <c r="J56" s="16">
        <f t="shared" si="6"/>
        <v>6.9864927806241269E-4</v>
      </c>
      <c r="K56" s="14">
        <v>0</v>
      </c>
      <c r="L56" s="10" t="s">
        <v>28</v>
      </c>
      <c r="M56" s="10">
        <f t="shared" si="7"/>
        <v>0</v>
      </c>
      <c r="N56" s="31">
        <f t="shared" si="8"/>
        <v>0</v>
      </c>
      <c r="O56" s="19">
        <f t="shared" si="9"/>
        <v>0</v>
      </c>
      <c r="P56" s="19">
        <f t="shared" si="10"/>
        <v>0</v>
      </c>
      <c r="Q56" s="14" t="s">
        <v>28</v>
      </c>
      <c r="R56" s="22" t="s">
        <v>28</v>
      </c>
      <c r="S56" s="22">
        <v>0</v>
      </c>
      <c r="T56" s="22">
        <v>0</v>
      </c>
      <c r="U56" s="14">
        <v>0</v>
      </c>
      <c r="V56" s="27" t="s">
        <v>44</v>
      </c>
    </row>
    <row r="57" spans="1:22">
      <c r="A57" s="11">
        <v>64</v>
      </c>
      <c r="B57" s="11" t="s">
        <v>22</v>
      </c>
      <c r="C57" s="7" t="s">
        <v>27</v>
      </c>
      <c r="D57" s="7">
        <v>5.5</v>
      </c>
      <c r="E57" s="7">
        <v>2.06</v>
      </c>
      <c r="F57" s="7">
        <v>40</v>
      </c>
      <c r="G57" s="4">
        <f t="shared" si="11"/>
        <v>4539.9449035812677</v>
      </c>
      <c r="H57" s="4">
        <v>50</v>
      </c>
      <c r="I57" s="5">
        <v>5334.9</v>
      </c>
      <c r="J57" s="16">
        <f t="shared" si="6"/>
        <v>5.6233481414834396E-4</v>
      </c>
      <c r="K57" s="14">
        <v>0</v>
      </c>
      <c r="L57" s="10" t="s">
        <v>28</v>
      </c>
      <c r="M57" s="10">
        <f t="shared" si="7"/>
        <v>0</v>
      </c>
      <c r="N57" s="31">
        <f t="shared" si="8"/>
        <v>0</v>
      </c>
      <c r="O57" s="19">
        <f t="shared" si="9"/>
        <v>0</v>
      </c>
      <c r="P57" s="19">
        <f t="shared" si="10"/>
        <v>0</v>
      </c>
      <c r="Q57" s="14" t="s">
        <v>28</v>
      </c>
      <c r="R57" s="22" t="s">
        <v>28</v>
      </c>
      <c r="S57" s="22">
        <v>0</v>
      </c>
      <c r="T57" s="22">
        <v>0</v>
      </c>
      <c r="U57" s="14">
        <v>0</v>
      </c>
      <c r="V57" s="27" t="s">
        <v>44</v>
      </c>
    </row>
    <row r="58" spans="1:22">
      <c r="A58" s="7">
        <v>66</v>
      </c>
      <c r="B58" s="7" t="s">
        <v>45</v>
      </c>
      <c r="C58" s="7" t="s">
        <v>23</v>
      </c>
      <c r="D58" s="7">
        <v>3</v>
      </c>
      <c r="E58" s="7">
        <v>1.05</v>
      </c>
      <c r="F58" s="7">
        <v>50</v>
      </c>
      <c r="G58" s="4">
        <f t="shared" si="11"/>
        <v>5303.030303030303</v>
      </c>
      <c r="H58" s="1"/>
      <c r="I58" s="1">
        <v>4937.7</v>
      </c>
      <c r="J58" s="16">
        <f t="shared" si="6"/>
        <v>6.0757032626526522E-4</v>
      </c>
      <c r="K58" s="10">
        <v>6.1395601306619398E-2</v>
      </c>
      <c r="L58" s="7"/>
      <c r="M58" s="10">
        <f t="shared" si="7"/>
        <v>3.9036254170412908E-3</v>
      </c>
      <c r="N58" s="31">
        <f t="shared" si="8"/>
        <v>325.58273420176954</v>
      </c>
      <c r="O58" s="19">
        <f t="shared" si="9"/>
        <v>268.29588748469786</v>
      </c>
      <c r="P58" s="19">
        <f t="shared" si="10"/>
        <v>387.83783144962109</v>
      </c>
      <c r="Q58" s="7" t="s">
        <v>24</v>
      </c>
      <c r="R58" s="7" t="s">
        <v>46</v>
      </c>
      <c r="S58" s="7">
        <v>169</v>
      </c>
      <c r="T58" s="7">
        <v>4718</v>
      </c>
      <c r="U58" s="14">
        <v>3.5820262823230101E-2</v>
      </c>
      <c r="V58" s="27" t="s">
        <v>31</v>
      </c>
    </row>
    <row r="59" spans="1:22">
      <c r="A59" s="7">
        <v>66</v>
      </c>
      <c r="B59" s="7" t="s">
        <v>45</v>
      </c>
      <c r="C59" s="7" t="s">
        <v>27</v>
      </c>
      <c r="D59" s="7">
        <v>5</v>
      </c>
      <c r="E59" s="7">
        <v>0.35</v>
      </c>
      <c r="F59" s="7">
        <v>50</v>
      </c>
      <c r="G59" s="4">
        <f t="shared" si="11"/>
        <v>1060.6060606060605</v>
      </c>
      <c r="H59" s="1"/>
      <c r="I59" s="1">
        <v>2091.1999999999998</v>
      </c>
      <c r="J59" s="16">
        <f t="shared" si="6"/>
        <v>1.434583014537108E-3</v>
      </c>
      <c r="K59" s="10">
        <v>2.7088080652639301E-2</v>
      </c>
      <c r="L59" s="7"/>
      <c r="M59" s="10">
        <f t="shared" si="7"/>
        <v>2.7814959352583518E-3</v>
      </c>
      <c r="N59" s="31">
        <f t="shared" si="8"/>
        <v>28.729782510375014</v>
      </c>
      <c r="O59" s="19">
        <f t="shared" si="9"/>
        <v>22.686145736222215</v>
      </c>
      <c r="P59" s="19">
        <f t="shared" si="10"/>
        <v>35.481436431684486</v>
      </c>
      <c r="Q59" s="7" t="s">
        <v>24</v>
      </c>
      <c r="R59" s="7" t="s">
        <v>46</v>
      </c>
      <c r="S59" s="7">
        <v>34</v>
      </c>
      <c r="T59" s="7">
        <v>1888</v>
      </c>
      <c r="U59" s="14">
        <v>1.80084745762711E-2</v>
      </c>
      <c r="V59" s="27" t="s">
        <v>31</v>
      </c>
    </row>
    <row r="60" spans="1:22">
      <c r="A60" s="8">
        <v>68</v>
      </c>
      <c r="B60" s="11" t="s">
        <v>22</v>
      </c>
      <c r="C60" s="7" t="s">
        <v>23</v>
      </c>
      <c r="D60" s="7">
        <v>5.6</v>
      </c>
      <c r="E60" s="6">
        <v>1.0900000000000001</v>
      </c>
      <c r="F60" s="7">
        <v>40</v>
      </c>
      <c r="G60" s="4">
        <f t="shared" si="11"/>
        <v>2359.3073593073595</v>
      </c>
      <c r="H60" s="4">
        <v>38.150000000000006</v>
      </c>
      <c r="I60" s="5">
        <v>6242.4</v>
      </c>
      <c r="J60" s="16">
        <f t="shared" si="6"/>
        <v>4.8058439061899271E-4</v>
      </c>
      <c r="K60" s="14">
        <v>0</v>
      </c>
      <c r="L60" s="10" t="s">
        <v>28</v>
      </c>
      <c r="M60" s="10">
        <f t="shared" si="7"/>
        <v>0</v>
      </c>
      <c r="N60" s="31">
        <f t="shared" si="8"/>
        <v>0</v>
      </c>
      <c r="O60" s="19">
        <f t="shared" si="9"/>
        <v>0</v>
      </c>
      <c r="P60" s="19">
        <f t="shared" si="10"/>
        <v>0</v>
      </c>
      <c r="Q60" s="14" t="s">
        <v>28</v>
      </c>
      <c r="R60" s="22" t="s">
        <v>28</v>
      </c>
      <c r="S60" s="22">
        <v>0</v>
      </c>
      <c r="T60" s="22">
        <v>0</v>
      </c>
      <c r="U60" s="14">
        <v>0</v>
      </c>
      <c r="V60" s="27" t="s">
        <v>44</v>
      </c>
    </row>
    <row r="61" spans="1:22">
      <c r="A61" s="11">
        <v>68</v>
      </c>
      <c r="B61" s="11" t="s">
        <v>22</v>
      </c>
      <c r="C61" s="7" t="s">
        <v>27</v>
      </c>
      <c r="D61" s="7">
        <v>4.7</v>
      </c>
      <c r="E61" s="7">
        <v>1.65</v>
      </c>
      <c r="F61" s="7">
        <v>40</v>
      </c>
      <c r="G61" s="4">
        <f t="shared" si="11"/>
        <v>4255.3191489361698</v>
      </c>
      <c r="H61" s="4">
        <v>50</v>
      </c>
      <c r="I61" s="5">
        <v>6838.7</v>
      </c>
      <c r="J61" s="16">
        <f t="shared" si="6"/>
        <v>4.3867986605641423E-4</v>
      </c>
      <c r="K61" s="14">
        <v>0</v>
      </c>
      <c r="L61" s="10" t="s">
        <v>28</v>
      </c>
      <c r="M61" s="10">
        <f t="shared" si="7"/>
        <v>0</v>
      </c>
      <c r="N61" s="31">
        <f t="shared" si="8"/>
        <v>0</v>
      </c>
      <c r="O61" s="19">
        <f t="shared" si="9"/>
        <v>0</v>
      </c>
      <c r="P61" s="19">
        <f t="shared" si="10"/>
        <v>0</v>
      </c>
      <c r="Q61" s="14" t="s">
        <v>28</v>
      </c>
      <c r="R61" s="22" t="s">
        <v>28</v>
      </c>
      <c r="S61" s="22">
        <v>0</v>
      </c>
      <c r="T61" s="22">
        <v>0</v>
      </c>
      <c r="U61" s="14">
        <v>0</v>
      </c>
      <c r="V61" s="27" t="s">
        <v>44</v>
      </c>
    </row>
    <row r="62" spans="1:22">
      <c r="A62" s="8">
        <v>79</v>
      </c>
      <c r="B62" s="11" t="s">
        <v>22</v>
      </c>
      <c r="C62" s="7" t="s">
        <v>23</v>
      </c>
      <c r="D62" s="7">
        <v>6.9</v>
      </c>
      <c r="E62" s="6">
        <v>0.70099999999999996</v>
      </c>
      <c r="F62" s="7">
        <v>40</v>
      </c>
      <c r="G62" s="4">
        <f t="shared" si="11"/>
        <v>1231.4448836187967</v>
      </c>
      <c r="H62" s="4">
        <v>24.535</v>
      </c>
      <c r="I62" s="5">
        <v>3071.9</v>
      </c>
      <c r="J62" s="16">
        <f t="shared" si="6"/>
        <v>9.7659429017871668E-4</v>
      </c>
      <c r="K62" s="14">
        <v>0.19218844627636</v>
      </c>
      <c r="L62" s="14">
        <v>1.6212662295841691E-3</v>
      </c>
      <c r="M62" s="10">
        <f t="shared" si="7"/>
        <v>6.2624103651472791E-3</v>
      </c>
      <c r="N62" s="31">
        <f t="shared" si="8"/>
        <v>236.6694788576695</v>
      </c>
      <c r="O62" s="19">
        <f t="shared" si="9"/>
        <v>201.48274577586108</v>
      </c>
      <c r="P62" s="19">
        <f t="shared" si="10"/>
        <v>273.70704710826561</v>
      </c>
      <c r="Q62" s="22" t="s">
        <v>24</v>
      </c>
      <c r="R62" s="22" t="s">
        <v>25</v>
      </c>
      <c r="S62" s="22">
        <v>409</v>
      </c>
      <c r="T62" s="22">
        <v>3565</v>
      </c>
      <c r="U62" s="14">
        <v>0.114726507713885</v>
      </c>
      <c r="V62" s="27" t="s">
        <v>31</v>
      </c>
    </row>
    <row r="63" spans="1:22">
      <c r="A63" s="11">
        <v>79</v>
      </c>
      <c r="B63" s="11" t="s">
        <v>22</v>
      </c>
      <c r="C63" s="7" t="s">
        <v>27</v>
      </c>
      <c r="D63" s="7">
        <v>5.4</v>
      </c>
      <c r="E63" s="7">
        <v>5.95</v>
      </c>
      <c r="F63" s="7">
        <v>40</v>
      </c>
      <c r="G63" s="4">
        <f t="shared" si="11"/>
        <v>13355.78002244669</v>
      </c>
      <c r="H63" s="4">
        <v>50</v>
      </c>
      <c r="I63" s="5">
        <v>6977.4</v>
      </c>
      <c r="J63" s="16">
        <f t="shared" si="6"/>
        <v>4.2995958379912292E-4</v>
      </c>
      <c r="K63" s="14">
        <v>0</v>
      </c>
      <c r="L63" s="10" t="s">
        <v>28</v>
      </c>
      <c r="M63" s="10">
        <f t="shared" si="7"/>
        <v>0</v>
      </c>
      <c r="N63" s="31">
        <f t="shared" si="8"/>
        <v>0</v>
      </c>
      <c r="O63" s="19">
        <f t="shared" si="9"/>
        <v>0</v>
      </c>
      <c r="P63" s="19">
        <f t="shared" si="10"/>
        <v>0</v>
      </c>
      <c r="Q63" s="14" t="s">
        <v>28</v>
      </c>
      <c r="R63" s="22" t="s">
        <v>28</v>
      </c>
      <c r="S63" s="22">
        <v>0</v>
      </c>
      <c r="T63" s="22">
        <v>0</v>
      </c>
      <c r="U63" s="14">
        <v>0</v>
      </c>
      <c r="V63" s="27" t="s">
        <v>31</v>
      </c>
    </row>
    <row r="64" spans="1:22">
      <c r="A64" s="8">
        <v>80</v>
      </c>
      <c r="B64" s="11" t="s">
        <v>22</v>
      </c>
      <c r="C64" s="7" t="s">
        <v>23</v>
      </c>
      <c r="D64" s="7">
        <v>5.5</v>
      </c>
      <c r="E64" s="6">
        <v>0.96299999999999997</v>
      </c>
      <c r="F64" s="7">
        <v>40</v>
      </c>
      <c r="G64" s="4">
        <f t="shared" si="11"/>
        <v>2122.3140495867765</v>
      </c>
      <c r="H64" s="4">
        <v>33.704999999999998</v>
      </c>
      <c r="I64" s="5">
        <v>4954.8999999999996</v>
      </c>
      <c r="J64" s="16">
        <f t="shared" si="6"/>
        <v>6.0546126057034455E-4</v>
      </c>
      <c r="K64" s="14">
        <v>7.1344586380756901E-3</v>
      </c>
      <c r="L64" s="14">
        <v>1.2146316967661574E-5</v>
      </c>
      <c r="M64" s="10">
        <f t="shared" si="7"/>
        <v>1.6006037184912543E-3</v>
      </c>
      <c r="N64" s="31">
        <f t="shared" si="8"/>
        <v>15.141561803783777</v>
      </c>
      <c r="O64" s="19">
        <f t="shared" si="9"/>
        <v>10.335228678903876</v>
      </c>
      <c r="P64" s="19">
        <f t="shared" si="10"/>
        <v>20.763171030961637</v>
      </c>
      <c r="Q64" s="22" t="s">
        <v>47</v>
      </c>
      <c r="R64" s="22" t="s">
        <v>38</v>
      </c>
      <c r="S64" s="22">
        <v>24</v>
      </c>
      <c r="T64" s="22">
        <v>4853</v>
      </c>
      <c r="U64" s="14">
        <v>4.9453946012775604E-3</v>
      </c>
      <c r="V64" s="27" t="s">
        <v>31</v>
      </c>
    </row>
    <row r="65" spans="1:22">
      <c r="A65" s="11">
        <v>80</v>
      </c>
      <c r="B65" s="11" t="s">
        <v>22</v>
      </c>
      <c r="C65" s="7" t="s">
        <v>27</v>
      </c>
      <c r="D65" s="7">
        <v>4.8</v>
      </c>
      <c r="E65" s="7">
        <v>1.34</v>
      </c>
      <c r="F65" s="7">
        <v>40</v>
      </c>
      <c r="G65" s="4">
        <f t="shared" si="11"/>
        <v>3383.8383838383843</v>
      </c>
      <c r="H65" s="4">
        <v>46.900000000000006</v>
      </c>
      <c r="I65" s="5">
        <v>5436.2</v>
      </c>
      <c r="J65" s="16">
        <f t="shared" si="6"/>
        <v>5.5185607593539608E-4</v>
      </c>
      <c r="K65" s="14">
        <v>0</v>
      </c>
      <c r="L65" s="10" t="s">
        <v>28</v>
      </c>
      <c r="M65" s="10">
        <f t="shared" si="7"/>
        <v>0</v>
      </c>
      <c r="N65" s="31">
        <f t="shared" si="8"/>
        <v>0</v>
      </c>
      <c r="O65" s="19">
        <f t="shared" si="9"/>
        <v>0</v>
      </c>
      <c r="P65" s="19">
        <f t="shared" si="10"/>
        <v>0</v>
      </c>
      <c r="Q65" s="14" t="s">
        <v>28</v>
      </c>
      <c r="R65" s="22" t="s">
        <v>28</v>
      </c>
      <c r="S65" s="22">
        <v>0</v>
      </c>
      <c r="T65" s="22">
        <v>0</v>
      </c>
      <c r="U65" s="14">
        <v>0</v>
      </c>
      <c r="V65" s="27" t="s">
        <v>31</v>
      </c>
    </row>
    <row r="66" spans="1:22">
      <c r="A66" s="8">
        <v>82</v>
      </c>
      <c r="B66" s="11" t="s">
        <v>22</v>
      </c>
      <c r="C66" s="7" t="s">
        <v>23</v>
      </c>
      <c r="D66" s="7">
        <v>5.6</v>
      </c>
      <c r="E66" s="6">
        <v>2.4500000000000002</v>
      </c>
      <c r="F66" s="7">
        <v>40</v>
      </c>
      <c r="G66" s="4">
        <f t="shared" si="11"/>
        <v>5303.0303030303039</v>
      </c>
      <c r="H66" s="4">
        <v>50</v>
      </c>
      <c r="I66" s="5">
        <v>6795.1</v>
      </c>
      <c r="J66" s="16">
        <f t="shared" ref="J66:J97" si="12">3/I66</f>
        <v>4.4149460640755835E-4</v>
      </c>
      <c r="K66" s="14">
        <v>2.8958010884217898E-3</v>
      </c>
      <c r="L66" s="14">
        <v>2.4581508152156991E-6</v>
      </c>
      <c r="M66" s="10">
        <f t="shared" ref="M66:M97" si="13">0.0124*(K66^0.4142)</f>
        <v>1.1017582010016055E-3</v>
      </c>
      <c r="N66" s="31">
        <f t="shared" ref="N66:N97" si="14">G66*K66</f>
        <v>15.356520923448889</v>
      </c>
      <c r="O66" s="19">
        <f t="shared" ref="O66:O97" si="15">G66*0.88*(K66-M66)</f>
        <v>8.3722001412941953</v>
      </c>
      <c r="P66" s="19">
        <f t="shared" ref="P66:P97" si="16">G66*1.12*(K66+M66)</f>
        <v>23.743079415969262</v>
      </c>
      <c r="Q66" s="22" t="s">
        <v>34</v>
      </c>
      <c r="R66" s="22" t="s">
        <v>35</v>
      </c>
      <c r="S66" s="22">
        <v>17</v>
      </c>
      <c r="T66" s="22">
        <v>7991</v>
      </c>
      <c r="U66" s="14">
        <v>2.1273933174821599E-3</v>
      </c>
      <c r="V66" s="27" t="s">
        <v>26</v>
      </c>
    </row>
    <row r="67" spans="1:22">
      <c r="A67" s="11">
        <v>82</v>
      </c>
      <c r="B67" s="11" t="s">
        <v>22</v>
      </c>
      <c r="C67" s="7" t="s">
        <v>27</v>
      </c>
      <c r="D67" s="7">
        <v>5.3</v>
      </c>
      <c r="E67" s="7">
        <v>1.06</v>
      </c>
      <c r="F67" s="7">
        <v>40</v>
      </c>
      <c r="G67" s="4">
        <f t="shared" si="11"/>
        <v>2424.2424242424249</v>
      </c>
      <c r="H67" s="4">
        <v>37.1</v>
      </c>
      <c r="I67" s="5">
        <v>4059.5</v>
      </c>
      <c r="J67" s="16">
        <f t="shared" si="12"/>
        <v>7.390072669047912E-4</v>
      </c>
      <c r="K67" s="14">
        <v>9.4550883304304507E-3</v>
      </c>
      <c r="L67" s="14">
        <v>1.7753164174943901E-5</v>
      </c>
      <c r="M67" s="10">
        <f t="shared" si="13"/>
        <v>1.7986322356803252E-3</v>
      </c>
      <c r="N67" s="31">
        <f t="shared" si="14"/>
        <v>22.92142625558898</v>
      </c>
      <c r="O67" s="19">
        <f t="shared" si="15"/>
        <v>16.333773002133604</v>
      </c>
      <c r="P67" s="19">
        <f t="shared" si="16"/>
        <v>30.555556446167454</v>
      </c>
      <c r="Q67" s="22" t="s">
        <v>24</v>
      </c>
      <c r="R67" s="22" t="s">
        <v>25</v>
      </c>
      <c r="S67" s="22">
        <v>33</v>
      </c>
      <c r="T67" s="22">
        <v>5263</v>
      </c>
      <c r="U67" s="14">
        <v>6.2701881056431603E-3</v>
      </c>
      <c r="V67" s="28" t="s">
        <v>26</v>
      </c>
    </row>
    <row r="68" spans="1:22">
      <c r="A68" s="7">
        <v>93</v>
      </c>
      <c r="B68" s="7" t="s">
        <v>45</v>
      </c>
      <c r="C68" s="7" t="s">
        <v>23</v>
      </c>
      <c r="D68" s="7">
        <v>5</v>
      </c>
      <c r="E68" s="7">
        <v>1.33</v>
      </c>
      <c r="F68" s="7">
        <v>50</v>
      </c>
      <c r="G68" s="4">
        <f t="shared" si="11"/>
        <v>4030.3030303030305</v>
      </c>
      <c r="H68" s="1"/>
      <c r="I68" s="1">
        <v>5776.1</v>
      </c>
      <c r="J68" s="16">
        <f t="shared" si="12"/>
        <v>5.1938158965391865E-4</v>
      </c>
      <c r="K68" s="10">
        <v>0.13276071328540801</v>
      </c>
      <c r="L68" s="7"/>
      <c r="M68" s="10">
        <f t="shared" si="13"/>
        <v>5.372755828747783E-3</v>
      </c>
      <c r="N68" s="31">
        <f t="shared" si="14"/>
        <v>535.06590505937163</v>
      </c>
      <c r="O68" s="19">
        <f t="shared" si="15"/>
        <v>451.80262244628835</v>
      </c>
      <c r="P68" s="19">
        <f t="shared" si="16"/>
        <v>623.52610785589843</v>
      </c>
      <c r="Q68" s="7" t="s">
        <v>24</v>
      </c>
      <c r="R68" s="7" t="s">
        <v>46</v>
      </c>
      <c r="S68" s="7">
        <v>767</v>
      </c>
      <c r="T68" s="7">
        <v>10190</v>
      </c>
      <c r="U68" s="14">
        <v>7.5269872423945006E-2</v>
      </c>
      <c r="V68" s="27" t="s">
        <v>31</v>
      </c>
    </row>
    <row r="69" spans="1:22">
      <c r="A69" s="7">
        <v>93</v>
      </c>
      <c r="B69" s="7" t="s">
        <v>45</v>
      </c>
      <c r="C69" s="7" t="s">
        <v>27</v>
      </c>
      <c r="D69" s="7">
        <v>5</v>
      </c>
      <c r="E69" s="7">
        <v>2.44</v>
      </c>
      <c r="F69" s="7">
        <v>50</v>
      </c>
      <c r="G69" s="4">
        <f t="shared" ref="G69:G100" si="17">(F69*E69)*1000/3.3/D69</f>
        <v>7393.939393939394</v>
      </c>
      <c r="H69" s="1"/>
      <c r="I69" s="1">
        <v>5714.1</v>
      </c>
      <c r="J69" s="16">
        <f t="shared" si="12"/>
        <v>5.2501706305454923E-4</v>
      </c>
      <c r="K69" s="10">
        <v>7.1675810137200299E-2</v>
      </c>
      <c r="L69" s="7"/>
      <c r="M69" s="10">
        <f t="shared" si="13"/>
        <v>4.1621432210687259E-3</v>
      </c>
      <c r="N69" s="31">
        <f t="shared" si="14"/>
        <v>529.96659616596583</v>
      </c>
      <c r="O69" s="19">
        <f t="shared" si="15"/>
        <v>439.28892606762946</v>
      </c>
      <c r="P69" s="19">
        <f t="shared" si="16"/>
        <v>628.03017859841702</v>
      </c>
      <c r="Q69" s="7" t="s">
        <v>24</v>
      </c>
      <c r="R69" s="7" t="s">
        <v>46</v>
      </c>
      <c r="S69" s="7">
        <v>319</v>
      </c>
      <c r="T69" s="7">
        <v>7847</v>
      </c>
      <c r="U69" s="14">
        <v>4.0652478654262698E-2</v>
      </c>
      <c r="V69" s="27" t="s">
        <v>31</v>
      </c>
    </row>
    <row r="70" spans="1:22">
      <c r="A70" s="8">
        <v>94</v>
      </c>
      <c r="B70" s="11" t="s">
        <v>22</v>
      </c>
      <c r="C70" s="7" t="s">
        <v>23</v>
      </c>
      <c r="D70" s="7">
        <v>5.4</v>
      </c>
      <c r="E70" s="6">
        <v>2.15</v>
      </c>
      <c r="F70" s="7">
        <v>40</v>
      </c>
      <c r="G70" s="4">
        <f t="shared" si="17"/>
        <v>4826.0381593714928</v>
      </c>
      <c r="H70" s="4">
        <v>50</v>
      </c>
      <c r="I70" s="5">
        <v>6429.5</v>
      </c>
      <c r="J70" s="16">
        <f t="shared" si="12"/>
        <v>4.665992689944786E-4</v>
      </c>
      <c r="K70" s="14">
        <v>2.4370268272707299E-3</v>
      </c>
      <c r="L70" s="14">
        <v>1.9551301008715347E-6</v>
      </c>
      <c r="M70" s="10">
        <f t="shared" si="13"/>
        <v>1.0257918059022153E-3</v>
      </c>
      <c r="N70" s="31">
        <f t="shared" si="14"/>
        <v>11.761184463820582</v>
      </c>
      <c r="O70" s="19">
        <f t="shared" si="15"/>
        <v>5.9933931771699882</v>
      </c>
      <c r="P70" s="19">
        <f t="shared" si="16"/>
        <v>18.717098246196301</v>
      </c>
      <c r="Q70" s="22" t="s">
        <v>34</v>
      </c>
      <c r="R70" s="22" t="s">
        <v>35</v>
      </c>
      <c r="S70" s="24">
        <v>14</v>
      </c>
      <c r="T70" s="24">
        <v>7536</v>
      </c>
      <c r="U70" s="14">
        <v>1.85774946921443E-3</v>
      </c>
      <c r="V70" s="27" t="s">
        <v>26</v>
      </c>
    </row>
    <row r="71" spans="1:22">
      <c r="A71" s="11">
        <v>94</v>
      </c>
      <c r="B71" s="11" t="s">
        <v>22</v>
      </c>
      <c r="C71" s="7" t="s">
        <v>27</v>
      </c>
      <c r="D71" s="7">
        <v>1.9</v>
      </c>
      <c r="E71" s="7">
        <v>7.22</v>
      </c>
      <c r="F71" s="7">
        <v>40</v>
      </c>
      <c r="G71" s="4">
        <f t="shared" si="17"/>
        <v>46060.606060606064</v>
      </c>
      <c r="H71" s="4">
        <v>50</v>
      </c>
      <c r="I71" s="5">
        <v>7098.9</v>
      </c>
      <c r="J71" s="16">
        <f t="shared" si="12"/>
        <v>4.2260068461310907E-4</v>
      </c>
      <c r="K71" s="14">
        <v>4.2310302159422001E-3</v>
      </c>
      <c r="L71" s="14">
        <v>4.0886949701048649E-6</v>
      </c>
      <c r="M71" s="10">
        <f t="shared" si="13"/>
        <v>1.289126900171798E-3</v>
      </c>
      <c r="N71" s="31">
        <f t="shared" si="14"/>
        <v>194.88381600703468</v>
      </c>
      <c r="O71" s="19">
        <f t="shared" si="15"/>
        <v>119.2451477325603</v>
      </c>
      <c r="P71" s="19">
        <f t="shared" si="16"/>
        <v>284.77319619613553</v>
      </c>
      <c r="Q71" s="22" t="s">
        <v>24</v>
      </c>
      <c r="R71" s="22" t="s">
        <v>25</v>
      </c>
      <c r="S71" s="24">
        <v>26</v>
      </c>
      <c r="T71" s="24">
        <v>8985</v>
      </c>
      <c r="U71" s="14">
        <v>2.8937117417918699E-3</v>
      </c>
      <c r="V71" s="27" t="s">
        <v>26</v>
      </c>
    </row>
    <row r="72" spans="1:22">
      <c r="A72" s="8">
        <v>106</v>
      </c>
      <c r="B72" s="11" t="s">
        <v>22</v>
      </c>
      <c r="C72" s="7" t="s">
        <v>23</v>
      </c>
      <c r="D72" s="7">
        <v>5.3</v>
      </c>
      <c r="E72" s="6">
        <v>56.9</v>
      </c>
      <c r="F72" s="7">
        <v>40</v>
      </c>
      <c r="G72" s="4">
        <f t="shared" si="17"/>
        <v>130131.50371640938</v>
      </c>
      <c r="H72" s="4">
        <v>50</v>
      </c>
      <c r="I72" s="5">
        <v>6969.2</v>
      </c>
      <c r="J72" s="16">
        <f t="shared" si="12"/>
        <v>4.3046547666877118E-4</v>
      </c>
      <c r="K72" s="14">
        <v>0.38830530719628786</v>
      </c>
      <c r="L72" s="10" t="s">
        <v>28</v>
      </c>
      <c r="M72" s="10">
        <f t="shared" si="13"/>
        <v>8.3802558316644488E-3</v>
      </c>
      <c r="N72" s="31">
        <f t="shared" si="14"/>
        <v>50530.753526515218</v>
      </c>
      <c r="O72" s="19">
        <f t="shared" si="15"/>
        <v>43507.392045579014</v>
      </c>
      <c r="P72" s="19">
        <f t="shared" si="16"/>
        <v>57815.84347774808</v>
      </c>
      <c r="Q72" s="22" t="s">
        <v>29</v>
      </c>
      <c r="R72" s="22" t="s">
        <v>25</v>
      </c>
      <c r="S72" s="14" t="s">
        <v>28</v>
      </c>
      <c r="T72" s="14" t="s">
        <v>28</v>
      </c>
      <c r="U72" s="14" t="s">
        <v>28</v>
      </c>
      <c r="V72" s="27" t="s">
        <v>26</v>
      </c>
    </row>
    <row r="73" spans="1:22">
      <c r="A73" s="11">
        <v>106</v>
      </c>
      <c r="B73" s="11" t="s">
        <v>22</v>
      </c>
      <c r="C73" s="7" t="s">
        <v>27</v>
      </c>
      <c r="D73" s="7">
        <v>3.7</v>
      </c>
      <c r="E73" s="7">
        <v>66.7</v>
      </c>
      <c r="F73" s="7">
        <v>40</v>
      </c>
      <c r="G73" s="4">
        <f t="shared" si="17"/>
        <v>218509.41850941849</v>
      </c>
      <c r="H73" s="4">
        <v>50</v>
      </c>
      <c r="I73" s="5">
        <v>9127.7999999999993</v>
      </c>
      <c r="J73" s="16">
        <f t="shared" si="12"/>
        <v>3.2866627226713996E-4</v>
      </c>
      <c r="K73" s="15">
        <v>0.40392028771143762</v>
      </c>
      <c r="L73" s="10" t="s">
        <v>28</v>
      </c>
      <c r="M73" s="10">
        <f t="shared" si="13"/>
        <v>8.5182297686275665E-3</v>
      </c>
      <c r="N73" s="31">
        <f t="shared" si="14"/>
        <v>88260.387191983245</v>
      </c>
      <c r="O73" s="19">
        <f t="shared" si="15"/>
        <v>76031.184907489529</v>
      </c>
      <c r="P73" s="19">
        <f t="shared" si="16"/>
        <v>100936.30470051037</v>
      </c>
      <c r="Q73" s="22" t="s">
        <v>29</v>
      </c>
      <c r="R73" s="22" t="s">
        <v>25</v>
      </c>
      <c r="S73" s="14" t="s">
        <v>28</v>
      </c>
      <c r="T73" s="14" t="s">
        <v>28</v>
      </c>
      <c r="U73" s="14" t="s">
        <v>28</v>
      </c>
      <c r="V73" s="27" t="s">
        <v>26</v>
      </c>
    </row>
    <row r="74" spans="1:22">
      <c r="A74" s="8">
        <v>107</v>
      </c>
      <c r="B74" s="11" t="s">
        <v>22</v>
      </c>
      <c r="C74" s="7" t="s">
        <v>23</v>
      </c>
      <c r="D74" s="7">
        <v>5.5</v>
      </c>
      <c r="E74" s="6">
        <v>1.97</v>
      </c>
      <c r="F74" s="7">
        <v>40</v>
      </c>
      <c r="G74" s="4">
        <f t="shared" si="17"/>
        <v>4341.5977961432509</v>
      </c>
      <c r="H74" s="4">
        <v>50</v>
      </c>
      <c r="I74" s="5">
        <v>6438.8</v>
      </c>
      <c r="J74" s="16">
        <f t="shared" si="12"/>
        <v>4.6592532770081381E-4</v>
      </c>
      <c r="K74" s="14">
        <v>1.45139033663917E-2</v>
      </c>
      <c r="L74" s="14">
        <v>2.4362575318489377E-5</v>
      </c>
      <c r="M74" s="10">
        <f t="shared" si="13"/>
        <v>2.1479922598440547E-3</v>
      </c>
      <c r="N74" s="31">
        <f t="shared" si="14"/>
        <v>63.013530868962313</v>
      </c>
      <c r="O74" s="19">
        <f t="shared" si="15"/>
        <v>47.24527491859174</v>
      </c>
      <c r="P74" s="19">
        <f t="shared" si="16"/>
        <v>81.019959250086117</v>
      </c>
      <c r="Q74" s="22" t="s">
        <v>24</v>
      </c>
      <c r="R74" s="22" t="s">
        <v>38</v>
      </c>
      <c r="S74" s="22">
        <v>87</v>
      </c>
      <c r="T74" s="22">
        <v>10006</v>
      </c>
      <c r="U74" s="14">
        <v>8.6947831301219195E-3</v>
      </c>
      <c r="V74" s="27" t="s">
        <v>26</v>
      </c>
    </row>
    <row r="75" spans="1:22">
      <c r="A75" s="11">
        <v>107</v>
      </c>
      <c r="B75" s="11" t="s">
        <v>22</v>
      </c>
      <c r="C75" s="7" t="s">
        <v>27</v>
      </c>
      <c r="D75" s="7">
        <v>5.2</v>
      </c>
      <c r="E75" s="7">
        <v>1.87</v>
      </c>
      <c r="F75" s="7">
        <v>40</v>
      </c>
      <c r="G75" s="4">
        <f t="shared" si="17"/>
        <v>4358.9743589743593</v>
      </c>
      <c r="H75" s="4">
        <v>50</v>
      </c>
      <c r="I75" s="5">
        <v>7537</v>
      </c>
      <c r="J75" s="16">
        <f t="shared" si="12"/>
        <v>3.9803635398699748E-4</v>
      </c>
      <c r="K75" s="14">
        <v>1.65420393914751E-2</v>
      </c>
      <c r="L75" s="14">
        <v>2.7830114151412568E-5</v>
      </c>
      <c r="M75" s="10">
        <f t="shared" si="13"/>
        <v>2.2675729621333685E-3</v>
      </c>
      <c r="N75" s="31">
        <f t="shared" si="14"/>
        <v>72.106325552583783</v>
      </c>
      <c r="O75" s="19">
        <f t="shared" si="15"/>
        <v>54.75538917511598</v>
      </c>
      <c r="P75" s="19">
        <f t="shared" si="16"/>
        <v>91.829492105821885</v>
      </c>
      <c r="Q75" s="22" t="s">
        <v>24</v>
      </c>
      <c r="R75" s="22" t="s">
        <v>38</v>
      </c>
      <c r="S75" s="22">
        <v>110</v>
      </c>
      <c r="T75" s="22">
        <v>11306</v>
      </c>
      <c r="U75" s="14">
        <v>9.7293472492481804E-3</v>
      </c>
      <c r="V75" s="27" t="s">
        <v>26</v>
      </c>
    </row>
    <row r="76" spans="1:22">
      <c r="A76" s="8">
        <v>108</v>
      </c>
      <c r="B76" s="11" t="s">
        <v>22</v>
      </c>
      <c r="C76" s="7" t="s">
        <v>23</v>
      </c>
      <c r="D76" s="7">
        <v>4.9000000000000004</v>
      </c>
      <c r="E76" s="6">
        <v>13.4</v>
      </c>
      <c r="F76" s="7">
        <v>40</v>
      </c>
      <c r="G76" s="4">
        <f t="shared" si="17"/>
        <v>33147.804576376002</v>
      </c>
      <c r="H76" s="4">
        <v>50</v>
      </c>
      <c r="I76" s="5">
        <v>7196.8</v>
      </c>
      <c r="J76" s="16">
        <f t="shared" si="12"/>
        <v>4.1685193419297464E-4</v>
      </c>
      <c r="K76" s="14">
        <v>0.54040168145726297</v>
      </c>
      <c r="L76" s="14">
        <v>3.3496474532759952E-3</v>
      </c>
      <c r="M76" s="10">
        <f t="shared" si="13"/>
        <v>9.609768792894555E-3</v>
      </c>
      <c r="N76" s="31">
        <f t="shared" si="14"/>
        <v>17913.12932969035</v>
      </c>
      <c r="O76" s="19">
        <f t="shared" si="15"/>
        <v>15483.236200713003</v>
      </c>
      <c r="P76" s="19">
        <f t="shared" si="16"/>
        <v>20419.472715780739</v>
      </c>
      <c r="Q76" s="22" t="s">
        <v>24</v>
      </c>
      <c r="R76" s="22" t="s">
        <v>39</v>
      </c>
      <c r="S76" s="22">
        <v>2615</v>
      </c>
      <c r="T76" s="22">
        <v>6886</v>
      </c>
      <c r="U76" s="14">
        <v>0.37975602672088199</v>
      </c>
      <c r="V76" s="27" t="s">
        <v>31</v>
      </c>
    </row>
    <row r="77" spans="1:22">
      <c r="A77" s="11">
        <v>108</v>
      </c>
      <c r="B77" s="11" t="s">
        <v>22</v>
      </c>
      <c r="C77" s="7" t="s">
        <v>27</v>
      </c>
      <c r="D77" s="7">
        <v>5.5</v>
      </c>
      <c r="E77" s="7">
        <v>16.399999999999999</v>
      </c>
      <c r="F77" s="7">
        <v>40</v>
      </c>
      <c r="G77" s="4">
        <f t="shared" si="17"/>
        <v>36143.250688705237</v>
      </c>
      <c r="H77" s="4">
        <v>50</v>
      </c>
      <c r="I77" s="5">
        <v>8493.2999999999993</v>
      </c>
      <c r="J77" s="16">
        <f t="shared" si="12"/>
        <v>3.5321959662322071E-4</v>
      </c>
      <c r="K77" s="14">
        <v>0.37826880194607698</v>
      </c>
      <c r="L77" s="14">
        <v>2.3244705005595473E-3</v>
      </c>
      <c r="M77" s="10">
        <f t="shared" si="13"/>
        <v>8.2898498065533347E-3</v>
      </c>
      <c r="N77" s="31">
        <f t="shared" si="14"/>
        <v>13671.864136453252</v>
      </c>
      <c r="O77" s="19">
        <f t="shared" si="15"/>
        <v>11767.572974716486</v>
      </c>
      <c r="P77" s="19">
        <f t="shared" si="16"/>
        <v>15648.064606925211</v>
      </c>
      <c r="Q77" s="22" t="s">
        <v>24</v>
      </c>
      <c r="R77" s="22" t="s">
        <v>39</v>
      </c>
      <c r="S77" s="22">
        <v>1973</v>
      </c>
      <c r="T77" s="22">
        <v>8190</v>
      </c>
      <c r="U77" s="14">
        <v>0.24090354090353999</v>
      </c>
      <c r="V77" s="27" t="s">
        <v>31</v>
      </c>
    </row>
    <row r="78" spans="1:22">
      <c r="A78" s="8">
        <v>114</v>
      </c>
      <c r="B78" s="11" t="s">
        <v>22</v>
      </c>
      <c r="C78" s="7" t="s">
        <v>23</v>
      </c>
      <c r="D78" s="7">
        <v>5.5</v>
      </c>
      <c r="E78" s="6">
        <v>0.90300000000000002</v>
      </c>
      <c r="F78" s="7">
        <v>40</v>
      </c>
      <c r="G78" s="4">
        <f t="shared" si="17"/>
        <v>1990.0826446280996</v>
      </c>
      <c r="H78" s="4">
        <v>31.605</v>
      </c>
      <c r="I78" s="5">
        <v>4604.3999999999996</v>
      </c>
      <c r="J78" s="16">
        <f t="shared" si="12"/>
        <v>6.5155069064373218E-4</v>
      </c>
      <c r="K78" s="14">
        <v>1.10585146584987E-2</v>
      </c>
      <c r="L78" s="14">
        <v>2.2402216764030485E-5</v>
      </c>
      <c r="M78" s="10">
        <f t="shared" si="13"/>
        <v>1.9192029339173051E-3</v>
      </c>
      <c r="N78" s="31">
        <f t="shared" si="14"/>
        <v>22.007358097243699</v>
      </c>
      <c r="O78" s="19">
        <f t="shared" si="15"/>
        <v>16.005427369303277</v>
      </c>
      <c r="P78" s="19">
        <f t="shared" si="16"/>
        <v>28.925938213258082</v>
      </c>
      <c r="Q78" s="22" t="s">
        <v>24</v>
      </c>
      <c r="R78" s="22" t="s">
        <v>25</v>
      </c>
      <c r="S78" s="22">
        <v>38</v>
      </c>
      <c r="T78" s="22">
        <v>5271</v>
      </c>
      <c r="U78" s="14">
        <v>7.2092582052741402E-3</v>
      </c>
      <c r="V78" s="27" t="s">
        <v>26</v>
      </c>
    </row>
    <row r="79" spans="1:22">
      <c r="A79" s="11">
        <v>114</v>
      </c>
      <c r="B79" s="11" t="s">
        <v>22</v>
      </c>
      <c r="C79" s="7" t="s">
        <v>27</v>
      </c>
      <c r="D79" s="7">
        <v>5.3</v>
      </c>
      <c r="E79" s="7">
        <v>1.03</v>
      </c>
      <c r="F79" s="7">
        <v>40</v>
      </c>
      <c r="G79" s="4">
        <f t="shared" si="17"/>
        <v>2355.6317895940542</v>
      </c>
      <c r="H79" s="4">
        <v>36.050000000000004</v>
      </c>
      <c r="I79" s="5">
        <v>5686</v>
      </c>
      <c r="J79" s="16">
        <f t="shared" si="12"/>
        <v>5.2761167780513546E-4</v>
      </c>
      <c r="K79" s="14">
        <v>0.10518138151225501</v>
      </c>
      <c r="L79" s="14">
        <v>5.4276601225360034E-4</v>
      </c>
      <c r="M79" s="10">
        <f t="shared" si="13"/>
        <v>4.8787522596962264E-3</v>
      </c>
      <c r="N79" s="31">
        <f t="shared" si="14"/>
        <v>247.76860596368823</v>
      </c>
      <c r="O79" s="19">
        <f t="shared" si="15"/>
        <v>207.9229346015307</v>
      </c>
      <c r="P79" s="19">
        <f t="shared" si="16"/>
        <v>290.37248786580443</v>
      </c>
      <c r="Q79" s="22" t="s">
        <v>24</v>
      </c>
      <c r="R79" s="22" t="s">
        <v>25</v>
      </c>
      <c r="S79" s="22">
        <v>382</v>
      </c>
      <c r="T79" s="22">
        <v>6345</v>
      </c>
      <c r="U79" s="14">
        <v>6.0204885736800599E-2</v>
      </c>
      <c r="V79" s="27" t="s">
        <v>26</v>
      </c>
    </row>
    <row r="80" spans="1:22">
      <c r="A80" s="7">
        <v>116</v>
      </c>
      <c r="B80" s="7" t="s">
        <v>45</v>
      </c>
      <c r="C80" s="7" t="s">
        <v>23</v>
      </c>
      <c r="D80" s="7">
        <v>2.6</v>
      </c>
      <c r="E80" s="7">
        <v>0.61</v>
      </c>
      <c r="F80" s="7">
        <v>40</v>
      </c>
      <c r="G80" s="4">
        <f t="shared" si="17"/>
        <v>2843.8228438228439</v>
      </c>
      <c r="H80" s="1"/>
      <c r="I80" s="1">
        <v>2959.1</v>
      </c>
      <c r="J80" s="16">
        <f t="shared" si="12"/>
        <v>1.0138217701328106E-3</v>
      </c>
      <c r="K80" s="14">
        <v>8.1093009421833298E-2</v>
      </c>
      <c r="L80" s="7"/>
      <c r="M80" s="10">
        <f t="shared" si="13"/>
        <v>4.3804892287363575E-3</v>
      </c>
      <c r="N80" s="31">
        <f t="shared" si="14"/>
        <v>230.61415266815064</v>
      </c>
      <c r="O80" s="19">
        <f t="shared" si="15"/>
        <v>191.97799925246821</v>
      </c>
      <c r="P80" s="19">
        <f t="shared" si="16"/>
        <v>272.24006656442521</v>
      </c>
      <c r="Q80" s="7" t="s">
        <v>37</v>
      </c>
      <c r="R80" s="7" t="s">
        <v>46</v>
      </c>
      <c r="S80" s="7">
        <v>192</v>
      </c>
      <c r="T80" s="7">
        <v>192</v>
      </c>
      <c r="U80" s="14">
        <v>4.7407407407407398E-2</v>
      </c>
      <c r="V80" s="27" t="s">
        <v>31</v>
      </c>
    </row>
    <row r="81" spans="1:22">
      <c r="A81" s="7">
        <v>116</v>
      </c>
      <c r="B81" s="7" t="s">
        <v>45</v>
      </c>
      <c r="C81" s="7" t="s">
        <v>27</v>
      </c>
      <c r="D81" s="7">
        <v>5</v>
      </c>
      <c r="E81" s="7">
        <v>0.68</v>
      </c>
      <c r="F81" s="7">
        <v>40</v>
      </c>
      <c r="G81" s="4">
        <f t="shared" si="17"/>
        <v>1648.4848484848487</v>
      </c>
      <c r="H81" s="1"/>
      <c r="I81" s="1">
        <v>4158.1000000000004</v>
      </c>
      <c r="J81" s="16">
        <f t="shared" si="12"/>
        <v>7.2148336980832587E-4</v>
      </c>
      <c r="K81" s="14">
        <v>6.41352007975763E-2</v>
      </c>
      <c r="L81" s="7"/>
      <c r="M81" s="10">
        <f t="shared" si="13"/>
        <v>3.9748526924582184E-3</v>
      </c>
      <c r="N81" s="31">
        <f t="shared" si="14"/>
        <v>105.72590676933791</v>
      </c>
      <c r="O81" s="19">
        <f t="shared" si="15"/>
        <v>87.272611651157987</v>
      </c>
      <c r="P81" s="19">
        <f t="shared" si="16"/>
        <v>125.75179815275224</v>
      </c>
      <c r="Q81" s="7" t="s">
        <v>37</v>
      </c>
      <c r="R81" s="7" t="s">
        <v>46</v>
      </c>
      <c r="S81" s="7">
        <v>218</v>
      </c>
      <c r="T81" s="7">
        <v>218</v>
      </c>
      <c r="U81" s="14">
        <v>3.6924119241192398E-2</v>
      </c>
      <c r="V81" s="27" t="s">
        <v>31</v>
      </c>
    </row>
    <row r="82" spans="1:22">
      <c r="A82" s="7">
        <v>120</v>
      </c>
      <c r="B82" s="7" t="s">
        <v>48</v>
      </c>
      <c r="C82" s="7" t="s">
        <v>23</v>
      </c>
      <c r="D82" s="7">
        <v>5.9</v>
      </c>
      <c r="E82" s="7">
        <v>1.22</v>
      </c>
      <c r="F82" s="7">
        <v>40</v>
      </c>
      <c r="G82" s="4">
        <f t="shared" si="17"/>
        <v>2506.4201335387775</v>
      </c>
      <c r="H82" s="4">
        <v>42.699999999999996</v>
      </c>
      <c r="I82" s="5">
        <v>4067.2</v>
      </c>
      <c r="J82" s="16">
        <f t="shared" si="12"/>
        <v>7.3760818253343829E-4</v>
      </c>
      <c r="K82" s="14">
        <v>1.0247226782072299E-2</v>
      </c>
      <c r="L82" s="14">
        <v>2.0838304934641976E-5</v>
      </c>
      <c r="M82" s="10">
        <f t="shared" si="13"/>
        <v>1.8595798618544742E-3</v>
      </c>
      <c r="N82" s="31">
        <f t="shared" si="14"/>
        <v>25.683855519523789</v>
      </c>
      <c r="O82" s="19">
        <f t="shared" si="15"/>
        <v>18.500211060186661</v>
      </c>
      <c r="P82" s="19">
        <f t="shared" si="16"/>
        <v>33.986113196223002</v>
      </c>
      <c r="Q82" s="7" t="s">
        <v>24</v>
      </c>
      <c r="R82" s="22" t="s">
        <v>25</v>
      </c>
      <c r="S82" s="7">
        <v>33</v>
      </c>
      <c r="T82" s="7">
        <v>4855</v>
      </c>
      <c r="U82" s="14">
        <v>6.7971163748712701E-3</v>
      </c>
      <c r="V82" s="27" t="s">
        <v>31</v>
      </c>
    </row>
    <row r="83" spans="1:22">
      <c r="A83" s="7">
        <v>120</v>
      </c>
      <c r="B83" s="7" t="s">
        <v>48</v>
      </c>
      <c r="C83" s="7" t="s">
        <v>27</v>
      </c>
      <c r="D83" s="7">
        <v>5.9</v>
      </c>
      <c r="E83" s="7">
        <v>0.26800000000000002</v>
      </c>
      <c r="F83" s="7">
        <v>40</v>
      </c>
      <c r="G83" s="4">
        <f t="shared" si="17"/>
        <v>550.59065228556756</v>
      </c>
      <c r="H83" s="4">
        <v>9.3800000000000008</v>
      </c>
      <c r="I83" s="5">
        <v>672.2</v>
      </c>
      <c r="J83" s="16">
        <f t="shared" si="12"/>
        <v>4.4629574531389465E-3</v>
      </c>
      <c r="K83" s="14">
        <v>8.7614496216646808E-3</v>
      </c>
      <c r="L83" s="14">
        <v>4.2063076801873021E-5</v>
      </c>
      <c r="M83" s="10">
        <f t="shared" si="13"/>
        <v>1.7427562590012515E-3</v>
      </c>
      <c r="N83" s="31">
        <f t="shared" si="14"/>
        <v>4.8239722621594954</v>
      </c>
      <c r="O83" s="19">
        <f t="shared" si="15"/>
        <v>3.400695721932292</v>
      </c>
      <c r="P83" s="19">
        <f t="shared" si="16"/>
        <v>6.4775396756870798</v>
      </c>
      <c r="Q83" s="7" t="s">
        <v>24</v>
      </c>
      <c r="R83" s="22" t="s">
        <v>25</v>
      </c>
      <c r="S83" s="7">
        <v>6</v>
      </c>
      <c r="T83" s="12">
        <v>747</v>
      </c>
      <c r="U83" s="14">
        <v>8.0321285140562207E-3</v>
      </c>
      <c r="V83" s="27" t="s">
        <v>31</v>
      </c>
    </row>
    <row r="84" spans="1:22">
      <c r="A84" s="7">
        <v>121</v>
      </c>
      <c r="B84" s="7" t="s">
        <v>45</v>
      </c>
      <c r="C84" s="7" t="s">
        <v>23</v>
      </c>
      <c r="D84" s="7">
        <v>5</v>
      </c>
      <c r="E84" s="7">
        <v>0.73</v>
      </c>
      <c r="F84" s="7">
        <v>50</v>
      </c>
      <c r="G84" s="4">
        <f t="shared" si="17"/>
        <v>2212.1212121212125</v>
      </c>
      <c r="H84" s="1"/>
      <c r="I84" s="1">
        <v>4004.2</v>
      </c>
      <c r="J84" s="16">
        <f t="shared" si="12"/>
        <v>7.4921332600769196E-4</v>
      </c>
      <c r="K84" s="14">
        <v>0</v>
      </c>
      <c r="L84" s="7"/>
      <c r="M84" s="10">
        <f t="shared" si="13"/>
        <v>0</v>
      </c>
      <c r="N84" s="31">
        <f t="shared" si="14"/>
        <v>0</v>
      </c>
      <c r="O84" s="19">
        <f t="shared" si="15"/>
        <v>0</v>
      </c>
      <c r="P84" s="19">
        <f t="shared" si="16"/>
        <v>0</v>
      </c>
      <c r="Q84" s="7">
        <v>0</v>
      </c>
      <c r="R84" s="7">
        <v>0</v>
      </c>
      <c r="S84" s="7">
        <v>0</v>
      </c>
      <c r="T84" s="7">
        <v>0</v>
      </c>
      <c r="U84" s="14">
        <v>0</v>
      </c>
      <c r="V84" s="27" t="s">
        <v>44</v>
      </c>
    </row>
    <row r="85" spans="1:22">
      <c r="A85" s="7">
        <v>121</v>
      </c>
      <c r="B85" s="7" t="s">
        <v>45</v>
      </c>
      <c r="C85" s="7" t="s">
        <v>27</v>
      </c>
      <c r="D85" s="7">
        <v>5</v>
      </c>
      <c r="E85" s="7">
        <v>0.84</v>
      </c>
      <c r="F85" s="7">
        <v>40</v>
      </c>
      <c r="G85" s="4">
        <f t="shared" si="17"/>
        <v>2036.3636363636365</v>
      </c>
      <c r="H85" s="1"/>
      <c r="I85" s="1">
        <v>3910.6</v>
      </c>
      <c r="J85" s="16">
        <f t="shared" si="12"/>
        <v>7.6714570654119578E-4</v>
      </c>
      <c r="K85" s="14">
        <v>0</v>
      </c>
      <c r="L85" s="7"/>
      <c r="M85" s="10">
        <f t="shared" si="13"/>
        <v>0</v>
      </c>
      <c r="N85" s="31">
        <f t="shared" si="14"/>
        <v>0</v>
      </c>
      <c r="O85" s="19">
        <f t="shared" si="15"/>
        <v>0</v>
      </c>
      <c r="P85" s="19">
        <f t="shared" si="16"/>
        <v>0</v>
      </c>
      <c r="Q85" s="7">
        <v>0</v>
      </c>
      <c r="R85" s="7">
        <v>0</v>
      </c>
      <c r="S85" s="7">
        <v>0</v>
      </c>
      <c r="T85" s="7">
        <v>0</v>
      </c>
      <c r="U85" s="14">
        <v>0</v>
      </c>
      <c r="V85" s="27" t="s">
        <v>44</v>
      </c>
    </row>
    <row r="86" spans="1:22">
      <c r="A86" s="7">
        <v>122</v>
      </c>
      <c r="B86" s="7" t="s">
        <v>48</v>
      </c>
      <c r="C86" s="7" t="s">
        <v>23</v>
      </c>
      <c r="D86" s="7">
        <v>5.3</v>
      </c>
      <c r="E86" s="7">
        <v>1.31</v>
      </c>
      <c r="F86" s="7">
        <v>40</v>
      </c>
      <c r="G86" s="4">
        <f t="shared" si="17"/>
        <v>2995.9977129788458</v>
      </c>
      <c r="H86" s="4">
        <v>45.85</v>
      </c>
      <c r="I86" s="5">
        <v>4231.8999999999996</v>
      </c>
      <c r="J86" s="16">
        <f t="shared" si="12"/>
        <v>7.0890143906992133E-4</v>
      </c>
      <c r="K86" s="14">
        <v>3.67324123612553E-3</v>
      </c>
      <c r="L86" s="14">
        <v>5.1217475938719711E-6</v>
      </c>
      <c r="M86" s="10">
        <f t="shared" si="13"/>
        <v>1.2158084789899114E-3</v>
      </c>
      <c r="N86" s="31">
        <f t="shared" si="14"/>
        <v>11.005022342651676</v>
      </c>
      <c r="O86" s="19">
        <f t="shared" si="15"/>
        <v>6.4789673697562993</v>
      </c>
      <c r="P86" s="19">
        <f t="shared" si="16"/>
        <v>16.405291576940829</v>
      </c>
      <c r="Q86" s="7" t="s">
        <v>49</v>
      </c>
      <c r="R86" s="22" t="s">
        <v>25</v>
      </c>
      <c r="S86" s="7">
        <v>11</v>
      </c>
      <c r="T86" s="7">
        <v>3751</v>
      </c>
      <c r="U86" s="14">
        <v>2.9325513196480899E-3</v>
      </c>
      <c r="V86" s="27" t="s">
        <v>26</v>
      </c>
    </row>
    <row r="87" spans="1:22">
      <c r="A87" s="7">
        <v>122</v>
      </c>
      <c r="B87" s="7" t="s">
        <v>48</v>
      </c>
      <c r="C87" s="7" t="s">
        <v>27</v>
      </c>
      <c r="D87" s="7">
        <v>5.3</v>
      </c>
      <c r="E87" s="7">
        <v>2.33</v>
      </c>
      <c r="F87" s="7">
        <v>40</v>
      </c>
      <c r="G87" s="4">
        <f t="shared" si="17"/>
        <v>5328.7592910234425</v>
      </c>
      <c r="H87" s="7">
        <v>50</v>
      </c>
      <c r="I87" s="5">
        <v>6641.8</v>
      </c>
      <c r="J87" s="16">
        <f t="shared" si="12"/>
        <v>4.5168478424523472E-4</v>
      </c>
      <c r="K87" s="14">
        <v>2.4370268272707299E-3</v>
      </c>
      <c r="L87" s="14">
        <v>2.2547989395477119E-6</v>
      </c>
      <c r="M87" s="10">
        <f t="shared" si="13"/>
        <v>1.0257918059022153E-3</v>
      </c>
      <c r="N87" s="31">
        <f t="shared" si="14"/>
        <v>12.986329348292283</v>
      </c>
      <c r="O87" s="19">
        <f t="shared" si="15"/>
        <v>6.6177159241029226</v>
      </c>
      <c r="P87" s="19">
        <f t="shared" si="16"/>
        <v>20.666830200407361</v>
      </c>
      <c r="Q87" s="7" t="s">
        <v>50</v>
      </c>
      <c r="R87" s="22" t="s">
        <v>25</v>
      </c>
      <c r="S87" s="7">
        <v>11</v>
      </c>
      <c r="T87" s="7">
        <v>5666</v>
      </c>
      <c r="U87" s="14">
        <v>1.9414048711613101E-3</v>
      </c>
      <c r="V87" s="27" t="s">
        <v>26</v>
      </c>
    </row>
    <row r="88" spans="1:22">
      <c r="A88" s="7">
        <v>124</v>
      </c>
      <c r="B88" s="7" t="s">
        <v>45</v>
      </c>
      <c r="C88" s="7" t="s">
        <v>23</v>
      </c>
      <c r="D88" s="7">
        <v>2.5</v>
      </c>
      <c r="E88" s="7">
        <v>1.19</v>
      </c>
      <c r="F88" s="7">
        <v>40</v>
      </c>
      <c r="G88" s="4">
        <f t="shared" si="17"/>
        <v>5769.6969696969691</v>
      </c>
      <c r="H88" s="1"/>
      <c r="I88" s="1">
        <v>4767</v>
      </c>
      <c r="J88" s="16">
        <f t="shared" si="12"/>
        <v>6.2932662051604787E-4</v>
      </c>
      <c r="K88" s="14">
        <v>0</v>
      </c>
      <c r="L88" s="7"/>
      <c r="M88" s="10">
        <f t="shared" si="13"/>
        <v>0</v>
      </c>
      <c r="N88" s="31">
        <f t="shared" si="14"/>
        <v>0</v>
      </c>
      <c r="O88" s="19">
        <f t="shared" si="15"/>
        <v>0</v>
      </c>
      <c r="P88" s="19">
        <f t="shared" si="16"/>
        <v>0</v>
      </c>
      <c r="Q88" s="7">
        <v>0</v>
      </c>
      <c r="R88" s="7">
        <v>0</v>
      </c>
      <c r="S88" s="7">
        <v>0</v>
      </c>
      <c r="T88" s="7">
        <v>0</v>
      </c>
      <c r="U88" s="14">
        <v>0</v>
      </c>
      <c r="V88" s="27" t="s">
        <v>44</v>
      </c>
    </row>
    <row r="89" spans="1:22">
      <c r="A89" s="7">
        <v>124</v>
      </c>
      <c r="B89" s="7" t="s">
        <v>45</v>
      </c>
      <c r="C89" s="7" t="s">
        <v>27</v>
      </c>
      <c r="D89" s="7">
        <v>2.5</v>
      </c>
      <c r="E89" s="7">
        <v>0.83</v>
      </c>
      <c r="F89" s="7">
        <v>40</v>
      </c>
      <c r="G89" s="4">
        <f t="shared" si="17"/>
        <v>4024.2424242424231</v>
      </c>
      <c r="H89" s="1"/>
      <c r="I89" s="1">
        <v>3568.8</v>
      </c>
      <c r="J89" s="16">
        <f t="shared" si="12"/>
        <v>8.4061869535978473E-4</v>
      </c>
      <c r="K89" s="14">
        <v>0</v>
      </c>
      <c r="L89" s="7"/>
      <c r="M89" s="10">
        <f t="shared" si="13"/>
        <v>0</v>
      </c>
      <c r="N89" s="31">
        <f t="shared" si="14"/>
        <v>0</v>
      </c>
      <c r="O89" s="19">
        <f t="shared" si="15"/>
        <v>0</v>
      </c>
      <c r="P89" s="19">
        <f t="shared" si="16"/>
        <v>0</v>
      </c>
      <c r="Q89" s="7">
        <v>0</v>
      </c>
      <c r="R89" s="7">
        <v>0</v>
      </c>
      <c r="S89" s="7">
        <v>0</v>
      </c>
      <c r="T89" s="7">
        <v>0</v>
      </c>
      <c r="U89" s="14">
        <v>0</v>
      </c>
      <c r="V89" s="27" t="s">
        <v>44</v>
      </c>
    </row>
    <row r="90" spans="1:22">
      <c r="A90" s="7">
        <v>128</v>
      </c>
      <c r="B90" s="7" t="s">
        <v>48</v>
      </c>
      <c r="C90" s="7" t="s">
        <v>23</v>
      </c>
      <c r="D90" s="7">
        <v>4.8</v>
      </c>
      <c r="E90" s="7">
        <v>2.27</v>
      </c>
      <c r="F90" s="7">
        <v>40</v>
      </c>
      <c r="G90" s="4">
        <f t="shared" si="17"/>
        <v>5732.3232323232323</v>
      </c>
      <c r="H90" s="7">
        <v>50</v>
      </c>
      <c r="I90" s="5">
        <v>4062.8</v>
      </c>
      <c r="J90" s="16">
        <f t="shared" si="12"/>
        <v>7.3840700994388107E-4</v>
      </c>
      <c r="K90" s="14">
        <v>0.23605157785186401</v>
      </c>
      <c r="L90" s="14">
        <v>1.9129236791872498E-3</v>
      </c>
      <c r="M90" s="10">
        <f t="shared" si="13"/>
        <v>6.8190071583866347E-3</v>
      </c>
      <c r="N90" s="31">
        <f t="shared" si="14"/>
        <v>1353.1239437467962</v>
      </c>
      <c r="O90" s="19">
        <f t="shared" si="15"/>
        <v>1156.3509677204304</v>
      </c>
      <c r="P90" s="19">
        <f t="shared" si="16"/>
        <v>1559.2782205304579</v>
      </c>
      <c r="Q90" s="7" t="s">
        <v>34</v>
      </c>
      <c r="R90" s="22" t="s">
        <v>35</v>
      </c>
      <c r="S90" s="7">
        <v>608</v>
      </c>
      <c r="T90" s="7">
        <v>4272</v>
      </c>
      <c r="U90" s="14">
        <v>0.142322097378277</v>
      </c>
      <c r="V90" s="27" t="s">
        <v>31</v>
      </c>
    </row>
    <row r="91" spans="1:22">
      <c r="A91" s="7">
        <v>128</v>
      </c>
      <c r="B91" s="7" t="s">
        <v>48</v>
      </c>
      <c r="C91" s="7" t="s">
        <v>27</v>
      </c>
      <c r="D91" s="7">
        <v>5.3</v>
      </c>
      <c r="E91" s="7">
        <v>0.76300000000000001</v>
      </c>
      <c r="F91" s="7">
        <v>40</v>
      </c>
      <c r="G91" s="4">
        <f t="shared" si="17"/>
        <v>1744.9971412235566</v>
      </c>
      <c r="H91" s="4">
        <v>26.705000000000002</v>
      </c>
      <c r="I91" s="5">
        <v>2480.6999999999998</v>
      </c>
      <c r="J91" s="16">
        <f t="shared" si="12"/>
        <v>1.2093360744951022E-3</v>
      </c>
      <c r="K91" s="14">
        <v>0.19941480981318899</v>
      </c>
      <c r="L91" s="14">
        <v>2.0445349576576929E-3</v>
      </c>
      <c r="M91" s="10">
        <f t="shared" si="13"/>
        <v>6.3588884108961271E-3</v>
      </c>
      <c r="N91" s="31">
        <f t="shared" si="14"/>
        <v>347.97827304165401</v>
      </c>
      <c r="O91" s="19">
        <f t="shared" si="15"/>
        <v>296.45618723008698</v>
      </c>
      <c r="P91" s="19">
        <f t="shared" si="16"/>
        <v>402.16345695683071</v>
      </c>
      <c r="Q91" s="7" t="s">
        <v>34</v>
      </c>
      <c r="R91" s="22" t="s">
        <v>35</v>
      </c>
      <c r="S91" s="7">
        <v>298</v>
      </c>
      <c r="T91" s="7">
        <v>2462</v>
      </c>
      <c r="U91" s="14">
        <v>0.12103980503655599</v>
      </c>
      <c r="V91" s="27" t="s">
        <v>31</v>
      </c>
    </row>
    <row r="92" spans="1:22">
      <c r="A92" s="7">
        <v>130</v>
      </c>
      <c r="B92" s="7" t="s">
        <v>45</v>
      </c>
      <c r="C92" s="7" t="s">
        <v>23</v>
      </c>
      <c r="D92" s="7">
        <v>5</v>
      </c>
      <c r="E92" s="7">
        <v>3.84</v>
      </c>
      <c r="F92" s="7">
        <v>50</v>
      </c>
      <c r="G92" s="4">
        <f t="shared" si="17"/>
        <v>11636.363636363636</v>
      </c>
      <c r="H92" s="1"/>
      <c r="I92" s="1">
        <v>6498.3</v>
      </c>
      <c r="J92" s="16">
        <f t="shared" si="12"/>
        <v>4.6165920317621528E-4</v>
      </c>
      <c r="K92" s="14">
        <v>0</v>
      </c>
      <c r="L92" s="7"/>
      <c r="M92" s="10">
        <f t="shared" si="13"/>
        <v>0</v>
      </c>
      <c r="N92" s="31">
        <f t="shared" si="14"/>
        <v>0</v>
      </c>
      <c r="O92" s="19">
        <f t="shared" si="15"/>
        <v>0</v>
      </c>
      <c r="P92" s="19">
        <f t="shared" si="16"/>
        <v>0</v>
      </c>
      <c r="Q92" s="7">
        <v>0</v>
      </c>
      <c r="R92" s="7">
        <v>0</v>
      </c>
      <c r="S92" s="7">
        <v>0</v>
      </c>
      <c r="T92" s="7">
        <v>0</v>
      </c>
      <c r="U92" s="14">
        <v>0</v>
      </c>
      <c r="V92" s="27" t="s">
        <v>44</v>
      </c>
    </row>
    <row r="93" spans="1:22">
      <c r="A93" s="7">
        <v>130</v>
      </c>
      <c r="B93" s="7" t="s">
        <v>45</v>
      </c>
      <c r="C93" s="7" t="s">
        <v>27</v>
      </c>
      <c r="D93" s="7">
        <v>5</v>
      </c>
      <c r="E93" s="7">
        <v>3.8</v>
      </c>
      <c r="F93" s="7">
        <v>50</v>
      </c>
      <c r="G93" s="4">
        <f t="shared" si="17"/>
        <v>11515.151515151516</v>
      </c>
      <c r="H93" s="1"/>
      <c r="I93" s="1">
        <v>5361.5</v>
      </c>
      <c r="J93" s="16">
        <f t="shared" si="12"/>
        <v>5.5954490347850418E-4</v>
      </c>
      <c r="K93" s="14">
        <v>0</v>
      </c>
      <c r="L93" s="7"/>
      <c r="M93" s="10">
        <f t="shared" si="13"/>
        <v>0</v>
      </c>
      <c r="N93" s="31">
        <f t="shared" si="14"/>
        <v>0</v>
      </c>
      <c r="O93" s="19">
        <f t="shared" si="15"/>
        <v>0</v>
      </c>
      <c r="P93" s="19">
        <f t="shared" si="16"/>
        <v>0</v>
      </c>
      <c r="Q93" s="7">
        <v>0</v>
      </c>
      <c r="R93" s="7">
        <v>0</v>
      </c>
      <c r="S93" s="7">
        <v>0</v>
      </c>
      <c r="T93" s="7">
        <v>0</v>
      </c>
      <c r="U93" s="14">
        <v>0</v>
      </c>
      <c r="V93" s="27" t="s">
        <v>44</v>
      </c>
    </row>
    <row r="94" spans="1:22">
      <c r="A94" s="7">
        <v>131</v>
      </c>
      <c r="B94" s="7" t="s">
        <v>48</v>
      </c>
      <c r="C94" s="7" t="s">
        <v>23</v>
      </c>
      <c r="D94" s="7">
        <v>5.6</v>
      </c>
      <c r="E94" s="7">
        <v>0.47599999999999998</v>
      </c>
      <c r="F94" s="7">
        <v>40</v>
      </c>
      <c r="G94" s="4">
        <f t="shared" si="17"/>
        <v>1030.3030303030305</v>
      </c>
      <c r="H94" s="4">
        <v>16.66</v>
      </c>
      <c r="I94" s="5">
        <v>2575.8000000000002</v>
      </c>
      <c r="J94" s="16">
        <f t="shared" si="12"/>
        <v>1.1646866992778941E-3</v>
      </c>
      <c r="K94" s="14">
        <v>7.0913229677070894E-2</v>
      </c>
      <c r="L94" s="14">
        <v>4.2234653349517885E-4</v>
      </c>
      <c r="M94" s="10">
        <f t="shared" si="13"/>
        <v>4.1437440149791772E-3</v>
      </c>
      <c r="N94" s="31">
        <f t="shared" si="14"/>
        <v>73.062115424860934</v>
      </c>
      <c r="O94" s="19">
        <f t="shared" si="15"/>
        <v>60.537667000296501</v>
      </c>
      <c r="P94" s="19">
        <f t="shared" si="16"/>
        <v>86.611198733129314</v>
      </c>
      <c r="Q94" s="7" t="s">
        <v>24</v>
      </c>
      <c r="R94" s="22" t="s">
        <v>38</v>
      </c>
      <c r="S94" s="7">
        <v>145</v>
      </c>
      <c r="T94" s="7">
        <v>3456</v>
      </c>
      <c r="U94" s="14">
        <v>4.1956018518518497E-2</v>
      </c>
      <c r="V94" s="27" t="s">
        <v>26</v>
      </c>
    </row>
    <row r="95" spans="1:22">
      <c r="A95" s="7">
        <v>131</v>
      </c>
      <c r="B95" s="7" t="s">
        <v>48</v>
      </c>
      <c r="C95" s="7" t="s">
        <v>27</v>
      </c>
      <c r="D95" s="7">
        <v>2.7</v>
      </c>
      <c r="E95" s="7">
        <v>0.81599999999999995</v>
      </c>
      <c r="F95" s="7">
        <v>40</v>
      </c>
      <c r="G95" s="4">
        <f t="shared" si="17"/>
        <v>3663.2996632996633</v>
      </c>
      <c r="H95" s="4">
        <v>28.56</v>
      </c>
      <c r="I95" s="5">
        <v>2855</v>
      </c>
      <c r="J95" s="16">
        <f t="shared" si="12"/>
        <v>1.0507880910683013E-3</v>
      </c>
      <c r="K95" s="17">
        <v>2.7807910000000002E-2</v>
      </c>
      <c r="L95" s="17">
        <v>1.020096044210791E-4</v>
      </c>
      <c r="M95" s="10">
        <f t="shared" si="13"/>
        <v>2.8118763265355512E-3</v>
      </c>
      <c r="N95" s="31">
        <f t="shared" si="14"/>
        <v>101.86870734006735</v>
      </c>
      <c r="O95" s="19">
        <f t="shared" si="15"/>
        <v>80.579806331049852</v>
      </c>
      <c r="P95" s="19">
        <f t="shared" si="16"/>
        <v>125.62978729314196</v>
      </c>
      <c r="Q95" s="7" t="s">
        <v>24</v>
      </c>
      <c r="R95" s="22" t="s">
        <v>38</v>
      </c>
      <c r="S95" s="7">
        <v>67</v>
      </c>
      <c r="T95" s="7">
        <v>3907</v>
      </c>
      <c r="U95" s="14">
        <v>1.7148707448169952E-2</v>
      </c>
      <c r="V95" s="27" t="s">
        <v>26</v>
      </c>
    </row>
    <row r="96" spans="1:22">
      <c r="A96" s="7">
        <v>991</v>
      </c>
      <c r="B96" s="7" t="s">
        <v>45</v>
      </c>
      <c r="C96" s="7" t="s">
        <v>23</v>
      </c>
      <c r="D96" s="7">
        <v>5</v>
      </c>
      <c r="E96" s="7">
        <v>2.42</v>
      </c>
      <c r="F96" s="7">
        <v>50</v>
      </c>
      <c r="G96" s="4">
        <f t="shared" si="17"/>
        <v>7333.3333333333339</v>
      </c>
      <c r="H96" s="1"/>
      <c r="I96" s="1">
        <v>6346.3</v>
      </c>
      <c r="J96" s="16">
        <f t="shared" si="12"/>
        <v>4.7271638592565746E-4</v>
      </c>
      <c r="K96" s="10">
        <v>0.17606449435947899</v>
      </c>
      <c r="L96" s="7"/>
      <c r="M96" s="10">
        <f t="shared" si="13"/>
        <v>6.0391934037900274E-3</v>
      </c>
      <c r="N96" s="31">
        <f t="shared" si="14"/>
        <v>1291.1396253028461</v>
      </c>
      <c r="O96" s="19">
        <f t="shared" si="15"/>
        <v>1097.2299421673795</v>
      </c>
      <c r="P96" s="19">
        <f t="shared" si="16"/>
        <v>1495.6782888289829</v>
      </c>
      <c r="Q96" s="7" t="s">
        <v>24</v>
      </c>
      <c r="R96" s="7" t="s">
        <v>46</v>
      </c>
      <c r="S96" s="7">
        <v>847</v>
      </c>
      <c r="T96" s="7">
        <v>8318</v>
      </c>
      <c r="U96" s="14">
        <v>0.10182736234671701</v>
      </c>
      <c r="V96" s="27" t="s">
        <v>31</v>
      </c>
    </row>
    <row r="97" spans="1:22">
      <c r="A97" s="7">
        <v>991</v>
      </c>
      <c r="B97" s="7" t="s">
        <v>45</v>
      </c>
      <c r="C97" s="7" t="s">
        <v>27</v>
      </c>
      <c r="D97" s="7">
        <v>5</v>
      </c>
      <c r="E97" s="7">
        <v>2.33</v>
      </c>
      <c r="F97" s="7">
        <v>50</v>
      </c>
      <c r="G97" s="4">
        <f t="shared" si="17"/>
        <v>7060.606060606061</v>
      </c>
      <c r="H97" s="1"/>
      <c r="I97" s="1">
        <v>6997.2</v>
      </c>
      <c r="J97" s="16">
        <f t="shared" si="12"/>
        <v>4.2874292574172527E-4</v>
      </c>
      <c r="K97" s="10">
        <v>0.15281741523740899</v>
      </c>
      <c r="L97" s="7"/>
      <c r="M97" s="10">
        <f t="shared" si="13"/>
        <v>5.6951619650758775E-3</v>
      </c>
      <c r="N97" s="31">
        <f t="shared" si="14"/>
        <v>1078.983568191403</v>
      </c>
      <c r="O97" s="19">
        <f t="shared" si="15"/>
        <v>914.11960033209652</v>
      </c>
      <c r="P97" s="19">
        <f t="shared" si="16"/>
        <v>1253.4982468715291</v>
      </c>
      <c r="Q97" s="7" t="s">
        <v>24</v>
      </c>
      <c r="R97" s="7" t="s">
        <v>46</v>
      </c>
      <c r="S97" s="7">
        <v>833</v>
      </c>
      <c r="T97" s="7">
        <v>9537</v>
      </c>
      <c r="U97" s="14">
        <v>8.7344028520499106E-2</v>
      </c>
      <c r="V97" s="27" t="s">
        <v>31</v>
      </c>
    </row>
    <row r="98" spans="1:22">
      <c r="A98" s="7">
        <v>1002</v>
      </c>
      <c r="B98" s="7" t="s">
        <v>48</v>
      </c>
      <c r="C98" s="7" t="s">
        <v>23</v>
      </c>
      <c r="D98" s="7">
        <v>5</v>
      </c>
      <c r="E98" s="7">
        <v>0.98299999999999998</v>
      </c>
      <c r="F98" s="7">
        <v>40</v>
      </c>
      <c r="G98" s="4">
        <f t="shared" si="17"/>
        <v>2383.030303030303</v>
      </c>
      <c r="H98" s="4">
        <v>34.405000000000001</v>
      </c>
      <c r="I98" s="5">
        <v>3165.3</v>
      </c>
      <c r="J98" s="16">
        <f t="shared" ref="J98:J129" si="18">3/I98</f>
        <v>9.4777746185195709E-4</v>
      </c>
      <c r="K98" s="14">
        <v>0</v>
      </c>
      <c r="L98" s="10" t="s">
        <v>28</v>
      </c>
      <c r="M98" s="10">
        <f t="shared" ref="M98:M129" si="19">0.0124*(K98^0.4142)</f>
        <v>0</v>
      </c>
      <c r="N98" s="31">
        <f t="shared" ref="N98:N129" si="20">G98*K98</f>
        <v>0</v>
      </c>
      <c r="O98" s="19">
        <f t="shared" ref="O98:O129" si="21">G98*0.88*(K98-M98)</f>
        <v>0</v>
      </c>
      <c r="P98" s="19">
        <f t="shared" ref="P98:P129" si="22">G98*1.12*(K98+M98)</f>
        <v>0</v>
      </c>
      <c r="Q98" s="14" t="s">
        <v>28</v>
      </c>
      <c r="R98" s="14" t="s">
        <v>28</v>
      </c>
      <c r="S98" s="7">
        <v>0</v>
      </c>
      <c r="T98" s="7">
        <v>0</v>
      </c>
      <c r="U98" s="14">
        <v>0</v>
      </c>
      <c r="V98" s="27" t="s">
        <v>44</v>
      </c>
    </row>
    <row r="99" spans="1:22">
      <c r="A99" s="7">
        <v>1002</v>
      </c>
      <c r="B99" s="7" t="s">
        <v>48</v>
      </c>
      <c r="C99" s="7" t="s">
        <v>27</v>
      </c>
      <c r="D99" s="7">
        <v>4.7</v>
      </c>
      <c r="E99" s="7">
        <v>0.54800000000000004</v>
      </c>
      <c r="F99" s="7">
        <v>40</v>
      </c>
      <c r="G99" s="4">
        <f t="shared" si="17"/>
        <v>1413.2817537072856</v>
      </c>
      <c r="H99" s="4">
        <v>19.18</v>
      </c>
      <c r="I99" s="5">
        <v>2465.1</v>
      </c>
      <c r="J99" s="16">
        <f t="shared" si="18"/>
        <v>1.2169891687963978E-3</v>
      </c>
      <c r="K99" s="14">
        <v>0</v>
      </c>
      <c r="L99" s="10" t="s">
        <v>28</v>
      </c>
      <c r="M99" s="10">
        <f t="shared" si="19"/>
        <v>0</v>
      </c>
      <c r="N99" s="31">
        <f t="shared" si="20"/>
        <v>0</v>
      </c>
      <c r="O99" s="19">
        <f t="shared" si="21"/>
        <v>0</v>
      </c>
      <c r="P99" s="19">
        <f t="shared" si="22"/>
        <v>0</v>
      </c>
      <c r="Q99" s="14" t="s">
        <v>28</v>
      </c>
      <c r="R99" s="14" t="s">
        <v>28</v>
      </c>
      <c r="S99" s="7">
        <v>0</v>
      </c>
      <c r="T99" s="7">
        <v>0</v>
      </c>
      <c r="U99" s="14">
        <v>0</v>
      </c>
      <c r="V99" s="27" t="s">
        <v>44</v>
      </c>
    </row>
    <row r="100" spans="1:22">
      <c r="A100" s="7">
        <v>1003</v>
      </c>
      <c r="B100" s="7" t="s">
        <v>48</v>
      </c>
      <c r="C100" s="7" t="s">
        <v>23</v>
      </c>
      <c r="D100" s="7">
        <v>4.0999999999999996</v>
      </c>
      <c r="E100" s="7">
        <v>0.45500000000000002</v>
      </c>
      <c r="F100" s="7">
        <v>40</v>
      </c>
      <c r="G100" s="4">
        <f t="shared" si="17"/>
        <v>1345.158906134516</v>
      </c>
      <c r="H100" s="4">
        <v>15.925000000000001</v>
      </c>
      <c r="I100" s="5">
        <v>1268.9000000000001</v>
      </c>
      <c r="J100" s="16">
        <f t="shared" si="18"/>
        <v>2.3642525021672313E-3</v>
      </c>
      <c r="K100" s="14">
        <v>0.132865304903096</v>
      </c>
      <c r="L100" s="14">
        <v>1.5232094958272024E-3</v>
      </c>
      <c r="M100" s="10">
        <f t="shared" si="19"/>
        <v>5.3745086366285494E-3</v>
      </c>
      <c r="N100" s="31">
        <f t="shared" si="20"/>
        <v>178.72494820667757</v>
      </c>
      <c r="O100" s="19">
        <f t="shared" si="21"/>
        <v>150.9159344422574</v>
      </c>
      <c r="P100" s="19">
        <f t="shared" si="22"/>
        <v>208.26905832917558</v>
      </c>
      <c r="Q100" s="22" t="s">
        <v>24</v>
      </c>
      <c r="R100" s="22" t="s">
        <v>36</v>
      </c>
      <c r="S100" s="22">
        <v>125</v>
      </c>
      <c r="T100" s="22">
        <v>1528</v>
      </c>
      <c r="U100" s="14">
        <v>8.1806282722513099E-2</v>
      </c>
      <c r="V100" s="27" t="s">
        <v>31</v>
      </c>
    </row>
    <row r="101" spans="1:22">
      <c r="A101" s="7">
        <v>1003</v>
      </c>
      <c r="B101" s="7" t="s">
        <v>48</v>
      </c>
      <c r="C101" s="7" t="s">
        <v>27</v>
      </c>
      <c r="D101" s="7">
        <v>6.6</v>
      </c>
      <c r="E101" s="7">
        <v>0.57199999999999995</v>
      </c>
      <c r="F101" s="7">
        <v>40</v>
      </c>
      <c r="G101" s="4">
        <f t="shared" ref="G101:G132" si="23">(F101*E101)*1000/3.3/D101</f>
        <v>1050.5050505050506</v>
      </c>
      <c r="H101" s="4">
        <v>20.02</v>
      </c>
      <c r="I101" s="5">
        <v>1285.2</v>
      </c>
      <c r="J101" s="16">
        <f t="shared" si="18"/>
        <v>2.334267040149393E-3</v>
      </c>
      <c r="K101" s="14">
        <v>0.13295245563428301</v>
      </c>
      <c r="L101" s="14">
        <v>1.3554716966588522E-3</v>
      </c>
      <c r="M101" s="10">
        <f t="shared" si="19"/>
        <v>5.3759685426148576E-3</v>
      </c>
      <c r="N101" s="31">
        <f t="shared" si="20"/>
        <v>139.66722612086298</v>
      </c>
      <c r="O101" s="19">
        <f t="shared" si="21"/>
        <v>117.93737473363102</v>
      </c>
      <c r="P101" s="19">
        <f t="shared" si="22"/>
        <v>162.75247321338452</v>
      </c>
      <c r="Q101" s="22" t="s">
        <v>24</v>
      </c>
      <c r="R101" s="22" t="s">
        <v>36</v>
      </c>
      <c r="S101" s="22">
        <v>156</v>
      </c>
      <c r="T101" s="22">
        <v>1933</v>
      </c>
      <c r="U101" s="14">
        <v>8.0703569580962198E-2</v>
      </c>
      <c r="V101" s="27" t="s">
        <v>31</v>
      </c>
    </row>
    <row r="102" spans="1:22">
      <c r="A102" s="7" t="s">
        <v>51</v>
      </c>
      <c r="B102" s="7" t="s">
        <v>45</v>
      </c>
      <c r="C102" s="7" t="s">
        <v>23</v>
      </c>
      <c r="D102" s="7">
        <v>7.5</v>
      </c>
      <c r="E102" s="7">
        <v>0.49</v>
      </c>
      <c r="F102" s="7">
        <v>40</v>
      </c>
      <c r="G102" s="4">
        <f t="shared" si="23"/>
        <v>791.91919191919203</v>
      </c>
      <c r="H102" s="1"/>
      <c r="I102" s="1">
        <v>1787.1</v>
      </c>
      <c r="J102" s="16">
        <f t="shared" si="18"/>
        <v>1.6786973308712441E-3</v>
      </c>
      <c r="K102" s="10">
        <v>1.1793042105158E-3</v>
      </c>
      <c r="L102" s="7"/>
      <c r="M102" s="10">
        <f t="shared" si="19"/>
        <v>7.594323828138107E-4</v>
      </c>
      <c r="N102" s="31">
        <f t="shared" si="20"/>
        <v>0.93391363741857314</v>
      </c>
      <c r="O102" s="19">
        <f t="shared" si="21"/>
        <v>0.29260401148298643</v>
      </c>
      <c r="P102" s="19">
        <f t="shared" si="22"/>
        <v>1.7195614422938028</v>
      </c>
      <c r="Q102" s="7" t="s">
        <v>24</v>
      </c>
      <c r="R102" s="7" t="s">
        <v>46</v>
      </c>
      <c r="S102" s="7">
        <v>3</v>
      </c>
      <c r="T102" s="7">
        <v>2296</v>
      </c>
      <c r="U102" s="14">
        <v>1.3066202090592301E-3</v>
      </c>
      <c r="V102" s="27" t="s">
        <v>26</v>
      </c>
    </row>
    <row r="103" spans="1:22">
      <c r="A103" s="7" t="s">
        <v>51</v>
      </c>
      <c r="B103" s="7" t="s">
        <v>45</v>
      </c>
      <c r="C103" s="7" t="s">
        <v>27</v>
      </c>
      <c r="D103" s="7">
        <v>6</v>
      </c>
      <c r="E103" s="7">
        <v>0.99</v>
      </c>
      <c r="F103" s="7">
        <v>40</v>
      </c>
      <c r="G103" s="4">
        <f t="shared" si="23"/>
        <v>2000</v>
      </c>
      <c r="H103" s="3"/>
      <c r="I103" s="1">
        <v>4016.5</v>
      </c>
      <c r="J103" s="16">
        <f t="shared" si="18"/>
        <v>7.4691895929291676E-4</v>
      </c>
      <c r="K103" s="10">
        <v>4.70888702661718E-3</v>
      </c>
      <c r="L103" s="9"/>
      <c r="M103" s="10">
        <f t="shared" si="19"/>
        <v>1.3475485872811157E-3</v>
      </c>
      <c r="N103" s="31">
        <f t="shared" si="20"/>
        <v>9.4177740532343606</v>
      </c>
      <c r="O103" s="19">
        <f t="shared" si="21"/>
        <v>5.9159556532314728</v>
      </c>
      <c r="P103" s="19">
        <f t="shared" si="22"/>
        <v>13.566415775132182</v>
      </c>
      <c r="Q103" s="7" t="s">
        <v>24</v>
      </c>
      <c r="R103" s="7" t="s">
        <v>46</v>
      </c>
      <c r="S103" s="7">
        <v>17</v>
      </c>
      <c r="T103" s="7">
        <v>4912</v>
      </c>
      <c r="U103" s="14">
        <v>3.4609120521172602E-3</v>
      </c>
      <c r="V103" s="27" t="s">
        <v>26</v>
      </c>
    </row>
    <row r="104" spans="1:22">
      <c r="A104" s="7" t="s">
        <v>52</v>
      </c>
      <c r="B104" s="7" t="s">
        <v>45</v>
      </c>
      <c r="C104" s="7" t="s">
        <v>23</v>
      </c>
      <c r="D104" s="7">
        <v>7.5</v>
      </c>
      <c r="E104" s="7">
        <v>1.3</v>
      </c>
      <c r="F104" s="7">
        <v>40</v>
      </c>
      <c r="G104" s="4">
        <f t="shared" si="23"/>
        <v>2101.0101010101012</v>
      </c>
      <c r="H104" s="1"/>
      <c r="I104" s="1">
        <v>3915.5</v>
      </c>
      <c r="J104" s="16">
        <f t="shared" si="18"/>
        <v>7.6618567232792745E-4</v>
      </c>
      <c r="K104" s="10">
        <v>4.3306025923745498E-3</v>
      </c>
      <c r="L104" s="7"/>
      <c r="M104" s="10">
        <f t="shared" si="19"/>
        <v>1.3016073852039354E-3</v>
      </c>
      <c r="N104" s="31">
        <f t="shared" si="20"/>
        <v>9.0986397900394582</v>
      </c>
      <c r="O104" s="19">
        <f t="shared" si="21"/>
        <v>5.6002755830354474</v>
      </c>
      <c r="P104" s="19">
        <f t="shared" si="22"/>
        <v>13.253329660370547</v>
      </c>
      <c r="Q104" s="7" t="s">
        <v>24</v>
      </c>
      <c r="R104" s="7" t="s">
        <v>53</v>
      </c>
      <c r="S104" s="7">
        <v>16</v>
      </c>
      <c r="T104" s="7">
        <v>4975</v>
      </c>
      <c r="U104" s="14">
        <v>3.2160804020100499E-3</v>
      </c>
      <c r="V104" s="27" t="s">
        <v>31</v>
      </c>
    </row>
    <row r="105" spans="1:22">
      <c r="A105" s="7" t="s">
        <v>52</v>
      </c>
      <c r="B105" s="7" t="s">
        <v>45</v>
      </c>
      <c r="C105" s="7" t="s">
        <v>27</v>
      </c>
      <c r="D105" s="7">
        <v>8.9</v>
      </c>
      <c r="E105" s="7">
        <v>2.48</v>
      </c>
      <c r="F105" s="7">
        <v>40</v>
      </c>
      <c r="G105" s="4">
        <f t="shared" si="23"/>
        <v>3377.5961865849508</v>
      </c>
      <c r="H105" s="1"/>
      <c r="I105" s="1">
        <v>4238</v>
      </c>
      <c r="J105" s="16">
        <f t="shared" si="18"/>
        <v>7.0788107597923554E-4</v>
      </c>
      <c r="K105" s="14">
        <v>0</v>
      </c>
      <c r="L105" s="7"/>
      <c r="M105" s="10">
        <f t="shared" si="19"/>
        <v>0</v>
      </c>
      <c r="N105" s="31">
        <f t="shared" si="20"/>
        <v>0</v>
      </c>
      <c r="O105" s="19">
        <f t="shared" si="21"/>
        <v>0</v>
      </c>
      <c r="P105" s="19">
        <f t="shared" si="22"/>
        <v>0</v>
      </c>
      <c r="Q105" s="7">
        <v>0</v>
      </c>
      <c r="R105" s="7">
        <v>0</v>
      </c>
      <c r="S105" s="7">
        <v>0</v>
      </c>
      <c r="T105" s="7">
        <v>0</v>
      </c>
      <c r="U105" s="14">
        <v>0</v>
      </c>
      <c r="V105" s="27" t="s">
        <v>31</v>
      </c>
    </row>
    <row r="106" spans="1:22">
      <c r="A106" s="7" t="s">
        <v>54</v>
      </c>
      <c r="B106" s="7" t="s">
        <v>48</v>
      </c>
      <c r="C106" s="7" t="s">
        <v>23</v>
      </c>
      <c r="D106" s="7">
        <v>8.5</v>
      </c>
      <c r="E106" s="7">
        <v>4.74</v>
      </c>
      <c r="F106" s="7">
        <v>40</v>
      </c>
      <c r="G106" s="4">
        <f t="shared" si="23"/>
        <v>6759.3582887700541</v>
      </c>
      <c r="H106" s="7">
        <v>50</v>
      </c>
      <c r="I106" s="5">
        <v>4411.8</v>
      </c>
      <c r="J106" s="16">
        <f t="shared" si="18"/>
        <v>6.7999456004351965E-4</v>
      </c>
      <c r="K106" s="14">
        <v>0</v>
      </c>
      <c r="L106" s="10" t="s">
        <v>28</v>
      </c>
      <c r="M106" s="10">
        <f t="shared" si="19"/>
        <v>0</v>
      </c>
      <c r="N106" s="31">
        <f t="shared" si="20"/>
        <v>0</v>
      </c>
      <c r="O106" s="19">
        <f t="shared" si="21"/>
        <v>0</v>
      </c>
      <c r="P106" s="19">
        <f t="shared" si="22"/>
        <v>0</v>
      </c>
      <c r="Q106" s="14" t="s">
        <v>28</v>
      </c>
      <c r="R106" s="14" t="s">
        <v>28</v>
      </c>
      <c r="S106" s="7">
        <v>0</v>
      </c>
      <c r="T106" s="7">
        <v>0</v>
      </c>
      <c r="U106" s="14">
        <v>0</v>
      </c>
      <c r="V106" s="27" t="s">
        <v>44</v>
      </c>
    </row>
    <row r="107" spans="1:22">
      <c r="A107" s="7" t="s">
        <v>54</v>
      </c>
      <c r="B107" s="7" t="s">
        <v>48</v>
      </c>
      <c r="C107" s="7" t="s">
        <v>55</v>
      </c>
      <c r="D107" s="7">
        <v>8.1999999999999993</v>
      </c>
      <c r="E107" s="7">
        <v>2.41</v>
      </c>
      <c r="F107" s="7">
        <v>40</v>
      </c>
      <c r="G107" s="4">
        <f t="shared" si="23"/>
        <v>3562.4538063562459</v>
      </c>
      <c r="H107" s="7">
        <v>50</v>
      </c>
      <c r="I107" s="5">
        <v>3664.1</v>
      </c>
      <c r="J107" s="16">
        <f t="shared" si="18"/>
        <v>8.1875494664446929E-4</v>
      </c>
      <c r="K107" s="14">
        <v>0</v>
      </c>
      <c r="L107" s="10" t="s">
        <v>28</v>
      </c>
      <c r="M107" s="10">
        <f t="shared" si="19"/>
        <v>0</v>
      </c>
      <c r="N107" s="31">
        <f t="shared" si="20"/>
        <v>0</v>
      </c>
      <c r="O107" s="19">
        <f t="shared" si="21"/>
        <v>0</v>
      </c>
      <c r="P107" s="19">
        <f t="shared" si="22"/>
        <v>0</v>
      </c>
      <c r="Q107" s="14" t="s">
        <v>28</v>
      </c>
      <c r="R107" s="14" t="s">
        <v>28</v>
      </c>
      <c r="S107" s="7">
        <v>0</v>
      </c>
      <c r="T107" s="7">
        <v>0</v>
      </c>
      <c r="U107" s="14">
        <v>0</v>
      </c>
      <c r="V107" s="27" t="s">
        <v>44</v>
      </c>
    </row>
    <row r="108" spans="1:22">
      <c r="A108" s="7" t="s">
        <v>56</v>
      </c>
      <c r="B108" s="7" t="s">
        <v>45</v>
      </c>
      <c r="C108" s="7" t="s">
        <v>23</v>
      </c>
      <c r="D108" s="7">
        <v>7</v>
      </c>
      <c r="E108" s="7">
        <v>2.83</v>
      </c>
      <c r="F108" s="7">
        <v>40</v>
      </c>
      <c r="G108" s="4">
        <f t="shared" si="23"/>
        <v>4900.4329004329002</v>
      </c>
      <c r="H108" s="1"/>
      <c r="I108" s="1">
        <v>5820.7</v>
      </c>
      <c r="J108" s="16">
        <f t="shared" si="18"/>
        <v>5.1540192760320927E-4</v>
      </c>
      <c r="K108" s="14">
        <v>0.24347230394955299</v>
      </c>
      <c r="L108" s="7"/>
      <c r="M108" s="10">
        <f t="shared" si="19"/>
        <v>6.9069942612663294E-3</v>
      </c>
      <c r="N108" s="31">
        <f t="shared" si="20"/>
        <v>1193.1196886185887</v>
      </c>
      <c r="O108" s="19">
        <f t="shared" si="21"/>
        <v>1020.1597354938685</v>
      </c>
      <c r="P108" s="19">
        <f t="shared" si="22"/>
        <v>1374.2029846043515</v>
      </c>
      <c r="Q108" s="7" t="s">
        <v>34</v>
      </c>
      <c r="R108" s="7" t="s">
        <v>57</v>
      </c>
      <c r="S108" s="7">
        <v>869</v>
      </c>
      <c r="T108" s="7">
        <v>5955</v>
      </c>
      <c r="U108" s="14">
        <v>0.14592779177161899</v>
      </c>
      <c r="V108" s="27" t="s">
        <v>31</v>
      </c>
    </row>
    <row r="109" spans="1:22">
      <c r="A109" s="7" t="s">
        <v>56</v>
      </c>
      <c r="B109" s="7" t="s">
        <v>45</v>
      </c>
      <c r="C109" s="7" t="s">
        <v>27</v>
      </c>
      <c r="D109" s="7">
        <v>8.5</v>
      </c>
      <c r="E109" s="7">
        <v>0.99</v>
      </c>
      <c r="F109" s="7">
        <v>40</v>
      </c>
      <c r="G109" s="4">
        <f t="shared" si="23"/>
        <v>1411.7647058823529</v>
      </c>
      <c r="H109" s="1"/>
      <c r="I109" s="1">
        <v>3178.7</v>
      </c>
      <c r="J109" s="16">
        <f t="shared" si="18"/>
        <v>9.4378204926542301E-4</v>
      </c>
      <c r="K109" s="14">
        <v>0</v>
      </c>
      <c r="L109" s="7"/>
      <c r="M109" s="10">
        <f t="shared" si="19"/>
        <v>0</v>
      </c>
      <c r="N109" s="31">
        <f t="shared" si="20"/>
        <v>0</v>
      </c>
      <c r="O109" s="19">
        <f t="shared" si="21"/>
        <v>0</v>
      </c>
      <c r="P109" s="19">
        <f t="shared" si="22"/>
        <v>0</v>
      </c>
      <c r="Q109" s="7">
        <v>0</v>
      </c>
      <c r="R109" s="7">
        <v>0</v>
      </c>
      <c r="S109" s="7">
        <v>0</v>
      </c>
      <c r="T109" s="7">
        <v>0</v>
      </c>
      <c r="U109" s="14">
        <v>0</v>
      </c>
      <c r="V109" s="27" t="s">
        <v>31</v>
      </c>
    </row>
    <row r="110" spans="1:22">
      <c r="A110" s="7" t="s">
        <v>58</v>
      </c>
      <c r="B110" s="7" t="s">
        <v>45</v>
      </c>
      <c r="C110" s="7" t="s">
        <v>23</v>
      </c>
      <c r="D110" s="7">
        <v>8</v>
      </c>
      <c r="E110" s="7">
        <v>3.49</v>
      </c>
      <c r="F110" s="7">
        <v>40</v>
      </c>
      <c r="G110" s="4">
        <f t="shared" si="23"/>
        <v>5287.8787878787889</v>
      </c>
      <c r="H110" s="1"/>
      <c r="I110" s="1">
        <v>6035.2</v>
      </c>
      <c r="J110" s="16">
        <f t="shared" si="18"/>
        <v>4.97083775185578E-4</v>
      </c>
      <c r="K110" s="10">
        <v>3.15501507617964E-3</v>
      </c>
      <c r="L110" s="7"/>
      <c r="M110" s="10">
        <f t="shared" si="19"/>
        <v>1.1415845464572299E-3</v>
      </c>
      <c r="N110" s="31">
        <f t="shared" si="20"/>
        <v>16.683337296768098</v>
      </c>
      <c r="O110" s="19">
        <f t="shared" si="21"/>
        <v>9.3691633983082827</v>
      </c>
      <c r="P110" s="19">
        <f t="shared" si="22"/>
        <v>25.446285765095457</v>
      </c>
      <c r="Q110" s="7" t="s">
        <v>59</v>
      </c>
      <c r="R110" s="7" t="s">
        <v>46</v>
      </c>
      <c r="S110" s="7">
        <v>14</v>
      </c>
      <c r="T110" s="7">
        <v>5828</v>
      </c>
      <c r="U110" s="14">
        <v>2.4021962937542801E-3</v>
      </c>
      <c r="V110" s="27" t="s">
        <v>26</v>
      </c>
    </row>
    <row r="111" spans="1:22">
      <c r="A111" s="7" t="s">
        <v>58</v>
      </c>
      <c r="B111" s="7" t="s">
        <v>45</v>
      </c>
      <c r="C111" s="7" t="s">
        <v>27</v>
      </c>
      <c r="D111" s="7">
        <v>7.5</v>
      </c>
      <c r="E111" s="7">
        <v>1.51</v>
      </c>
      <c r="F111" s="7">
        <v>40</v>
      </c>
      <c r="G111" s="4">
        <f t="shared" si="23"/>
        <v>2440.4040404040406</v>
      </c>
      <c r="H111" s="1"/>
      <c r="I111" s="1">
        <v>3927.3</v>
      </c>
      <c r="J111" s="16">
        <f t="shared" si="18"/>
        <v>7.6388358414177676E-4</v>
      </c>
      <c r="K111" s="10">
        <v>9.8908425127118196E-3</v>
      </c>
      <c r="L111" s="7"/>
      <c r="M111" s="10">
        <f t="shared" si="19"/>
        <v>1.8325140478313202E-3</v>
      </c>
      <c r="N111" s="31">
        <f t="shared" si="20"/>
        <v>24.137652031021979</v>
      </c>
      <c r="O111" s="19">
        <f t="shared" si="21"/>
        <v>17.305708063245586</v>
      </c>
      <c r="P111" s="19">
        <f t="shared" si="22"/>
        <v>32.042893923540305</v>
      </c>
      <c r="Q111" s="7" t="s">
        <v>37</v>
      </c>
      <c r="R111" s="7" t="s">
        <v>46</v>
      </c>
      <c r="S111" s="7">
        <v>31</v>
      </c>
      <c r="T111" s="7">
        <v>4688</v>
      </c>
      <c r="U111" s="14">
        <v>6.6126279863481102E-3</v>
      </c>
      <c r="V111" s="27" t="s">
        <v>26</v>
      </c>
    </row>
    <row r="112" spans="1:22">
      <c r="A112" s="7" t="s">
        <v>60</v>
      </c>
      <c r="B112" s="7" t="s">
        <v>45</v>
      </c>
      <c r="C112" s="7" t="s">
        <v>23</v>
      </c>
      <c r="D112" s="7">
        <v>8</v>
      </c>
      <c r="E112" s="7">
        <v>2.2999999999999998</v>
      </c>
      <c r="F112" s="7">
        <v>40</v>
      </c>
      <c r="G112" s="4">
        <f t="shared" si="23"/>
        <v>3484.848484848485</v>
      </c>
      <c r="H112" s="1"/>
      <c r="I112" s="1">
        <v>6034.8</v>
      </c>
      <c r="J112" s="16">
        <f t="shared" si="18"/>
        <v>4.9711672300656188E-4</v>
      </c>
      <c r="K112" s="14">
        <v>0</v>
      </c>
      <c r="L112" s="7"/>
      <c r="M112" s="10">
        <f t="shared" si="19"/>
        <v>0</v>
      </c>
      <c r="N112" s="31">
        <f t="shared" si="20"/>
        <v>0</v>
      </c>
      <c r="O112" s="19">
        <f t="shared" si="21"/>
        <v>0</v>
      </c>
      <c r="P112" s="19">
        <f t="shared" si="22"/>
        <v>0</v>
      </c>
      <c r="Q112" s="7">
        <v>0</v>
      </c>
      <c r="R112" s="7">
        <v>0</v>
      </c>
      <c r="S112" s="7">
        <v>0</v>
      </c>
      <c r="T112" s="7">
        <v>0</v>
      </c>
      <c r="U112" s="14">
        <v>0</v>
      </c>
      <c r="V112" s="27" t="s">
        <v>44</v>
      </c>
    </row>
    <row r="113" spans="1:22">
      <c r="A113" s="7" t="s">
        <v>60</v>
      </c>
      <c r="B113" s="7" t="s">
        <v>45</v>
      </c>
      <c r="C113" s="7" t="s">
        <v>27</v>
      </c>
      <c r="D113" s="7">
        <v>8.1</v>
      </c>
      <c r="E113" s="7">
        <v>1.45</v>
      </c>
      <c r="F113" s="7">
        <v>40</v>
      </c>
      <c r="G113" s="4">
        <f t="shared" si="23"/>
        <v>2169.8466142910588</v>
      </c>
      <c r="H113" s="1"/>
      <c r="I113" s="1">
        <v>6866.7</v>
      </c>
      <c r="J113" s="16">
        <f t="shared" si="18"/>
        <v>4.3689108305299489E-4</v>
      </c>
      <c r="K113" s="14">
        <v>0</v>
      </c>
      <c r="L113" s="7"/>
      <c r="M113" s="10">
        <f t="shared" si="19"/>
        <v>0</v>
      </c>
      <c r="N113" s="31">
        <f t="shared" si="20"/>
        <v>0</v>
      </c>
      <c r="O113" s="19">
        <f t="shared" si="21"/>
        <v>0</v>
      </c>
      <c r="P113" s="19">
        <f t="shared" si="22"/>
        <v>0</v>
      </c>
      <c r="Q113" s="7">
        <v>0</v>
      </c>
      <c r="R113" s="7">
        <v>0</v>
      </c>
      <c r="S113" s="7">
        <v>0</v>
      </c>
      <c r="T113" s="7">
        <v>0</v>
      </c>
      <c r="U113" s="14">
        <v>0</v>
      </c>
      <c r="V113" s="27" t="s">
        <v>44</v>
      </c>
    </row>
    <row r="114" spans="1:22">
      <c r="A114" s="7" t="s">
        <v>61</v>
      </c>
      <c r="B114" s="7" t="s">
        <v>45</v>
      </c>
      <c r="C114" s="7" t="s">
        <v>23</v>
      </c>
      <c r="D114" s="7">
        <v>7.5</v>
      </c>
      <c r="E114" s="7">
        <v>1.31</v>
      </c>
      <c r="F114" s="7">
        <v>40</v>
      </c>
      <c r="G114" s="4">
        <f t="shared" si="23"/>
        <v>2117.1717171717178</v>
      </c>
      <c r="H114" s="1"/>
      <c r="I114" s="1">
        <v>3510.8</v>
      </c>
      <c r="J114" s="16">
        <f t="shared" si="18"/>
        <v>8.5450609547681438E-4</v>
      </c>
      <c r="K114" s="10">
        <v>3.7407022157674698E-2</v>
      </c>
      <c r="L114" s="7"/>
      <c r="M114" s="10">
        <f t="shared" si="19"/>
        <v>3.1793539125158483E-3</v>
      </c>
      <c r="N114" s="31">
        <f t="shared" si="20"/>
        <v>79.197089335844638</v>
      </c>
      <c r="O114" s="19">
        <f t="shared" si="21"/>
        <v>63.769949014980412</v>
      </c>
      <c r="P114" s="19">
        <f t="shared" si="22"/>
        <v>96.239726820498745</v>
      </c>
      <c r="Q114" s="7" t="s">
        <v>24</v>
      </c>
      <c r="R114" s="7" t="s">
        <v>46</v>
      </c>
      <c r="S114" s="7">
        <v>100</v>
      </c>
      <c r="T114" s="7">
        <v>4468</v>
      </c>
      <c r="U114" s="14">
        <v>2.23813786929274E-2</v>
      </c>
      <c r="V114" s="27" t="s">
        <v>26</v>
      </c>
    </row>
    <row r="115" spans="1:22">
      <c r="A115" s="7" t="s">
        <v>61</v>
      </c>
      <c r="B115" s="7" t="s">
        <v>45</v>
      </c>
      <c r="C115" s="7" t="s">
        <v>27</v>
      </c>
      <c r="D115" s="7">
        <v>9.1999999999999993</v>
      </c>
      <c r="E115" s="7">
        <v>2.75</v>
      </c>
      <c r="F115" s="7">
        <v>40</v>
      </c>
      <c r="G115" s="4">
        <f t="shared" si="23"/>
        <v>3623.188405797102</v>
      </c>
      <c r="H115" s="1"/>
      <c r="I115" s="1">
        <v>5361.8</v>
      </c>
      <c r="J115" s="16">
        <f t="shared" si="18"/>
        <v>5.5951359618038716E-4</v>
      </c>
      <c r="K115" s="10">
        <v>0.10516342965419199</v>
      </c>
      <c r="L115" s="7"/>
      <c r="M115" s="10">
        <f t="shared" si="19"/>
        <v>4.8784073454702691E-3</v>
      </c>
      <c r="N115" s="31">
        <f t="shared" si="20"/>
        <v>381.02691903692755</v>
      </c>
      <c r="O115" s="19">
        <f t="shared" si="21"/>
        <v>319.7493464915766</v>
      </c>
      <c r="P115" s="19">
        <f t="shared" si="22"/>
        <v>446.54658492616579</v>
      </c>
      <c r="Q115" s="7" t="s">
        <v>24</v>
      </c>
      <c r="R115" s="7" t="s">
        <v>46</v>
      </c>
      <c r="S115" s="7">
        <v>425</v>
      </c>
      <c r="T115" s="7">
        <v>7090</v>
      </c>
      <c r="U115" s="14">
        <v>5.99435825105782E-2</v>
      </c>
      <c r="V115" s="27" t="s">
        <v>26</v>
      </c>
    </row>
    <row r="116" spans="1:22">
      <c r="A116" s="7" t="s">
        <v>62</v>
      </c>
      <c r="B116" s="7" t="s">
        <v>45</v>
      </c>
      <c r="C116" s="7" t="s">
        <v>23</v>
      </c>
      <c r="D116" s="7">
        <v>9.5</v>
      </c>
      <c r="E116" s="7">
        <v>1.47</v>
      </c>
      <c r="F116" s="7">
        <v>40</v>
      </c>
      <c r="G116" s="4">
        <f t="shared" si="23"/>
        <v>1875.598086124402</v>
      </c>
      <c r="H116" s="1"/>
      <c r="I116" s="1">
        <v>3406.8</v>
      </c>
      <c r="J116" s="16">
        <f t="shared" si="18"/>
        <v>8.8059175766114824E-4</v>
      </c>
      <c r="K116" s="10">
        <v>1.05943849759627E-3</v>
      </c>
      <c r="L116" s="7"/>
      <c r="M116" s="10">
        <f t="shared" si="19"/>
        <v>7.2645390207866345E-4</v>
      </c>
      <c r="N116" s="31">
        <f t="shared" si="20"/>
        <v>1.9870808184580759</v>
      </c>
      <c r="O116" s="19">
        <f t="shared" si="21"/>
        <v>0.54959983765432319</v>
      </c>
      <c r="P116" s="19">
        <f t="shared" si="22"/>
        <v>3.7515703308769512</v>
      </c>
      <c r="Q116" s="7" t="s">
        <v>63</v>
      </c>
      <c r="R116" s="7" t="s">
        <v>46</v>
      </c>
      <c r="S116" s="7">
        <v>4</v>
      </c>
      <c r="T116" s="7">
        <v>3699</v>
      </c>
      <c r="U116" s="14">
        <v>1.0813733441470601E-3</v>
      </c>
      <c r="V116" s="27" t="s">
        <v>26</v>
      </c>
    </row>
    <row r="117" spans="1:22">
      <c r="A117" s="7" t="s">
        <v>62</v>
      </c>
      <c r="B117" s="7" t="s">
        <v>45</v>
      </c>
      <c r="C117" s="7" t="s">
        <v>27</v>
      </c>
      <c r="D117" s="7">
        <v>7.9</v>
      </c>
      <c r="E117" s="7">
        <v>3.1</v>
      </c>
      <c r="F117" s="7">
        <v>40</v>
      </c>
      <c r="G117" s="4">
        <f t="shared" si="23"/>
        <v>4756.4250095895668</v>
      </c>
      <c r="H117" s="1"/>
      <c r="I117" s="1">
        <v>3390.1</v>
      </c>
      <c r="J117" s="16">
        <f t="shared" si="18"/>
        <v>8.8492964809297665E-4</v>
      </c>
      <c r="K117" s="10">
        <v>1.0993953325670899E-3</v>
      </c>
      <c r="L117" s="7"/>
      <c r="M117" s="10">
        <f t="shared" si="19"/>
        <v>7.3767934929835173E-4</v>
      </c>
      <c r="N117" s="31">
        <f t="shared" si="20"/>
        <v>5.229191455248146</v>
      </c>
      <c r="O117" s="19">
        <f t="shared" si="21"/>
        <v>1.5140179552851829</v>
      </c>
      <c r="P117" s="19">
        <f t="shared" si="22"/>
        <v>9.7864569166656157</v>
      </c>
      <c r="Q117" s="7" t="s">
        <v>34</v>
      </c>
      <c r="R117" s="7" t="s">
        <v>57</v>
      </c>
      <c r="S117" s="7">
        <v>5</v>
      </c>
      <c r="T117" s="7">
        <v>4709</v>
      </c>
      <c r="U117" s="14">
        <v>1.06179655977914E-3</v>
      </c>
      <c r="V117" s="27" t="s">
        <v>26</v>
      </c>
    </row>
    <row r="118" spans="1:22">
      <c r="A118" s="7" t="s">
        <v>64</v>
      </c>
      <c r="B118" s="7" t="s">
        <v>48</v>
      </c>
      <c r="C118" s="7" t="s">
        <v>23</v>
      </c>
      <c r="D118" s="7">
        <v>8.3000000000000007</v>
      </c>
      <c r="E118" s="7">
        <v>4.55</v>
      </c>
      <c r="F118" s="7">
        <v>40</v>
      </c>
      <c r="G118" s="4">
        <f t="shared" si="23"/>
        <v>6644.7608616283314</v>
      </c>
      <c r="H118" s="7">
        <v>50</v>
      </c>
      <c r="I118" s="5">
        <v>3272</v>
      </c>
      <c r="J118" s="16">
        <f t="shared" si="18"/>
        <v>9.1687041564792176E-4</v>
      </c>
      <c r="K118" s="14">
        <v>0.48367678054253999</v>
      </c>
      <c r="L118" s="14">
        <v>4.9393223328334191E-3</v>
      </c>
      <c r="M118" s="10">
        <f t="shared" si="19"/>
        <v>9.1783468398810263E-3</v>
      </c>
      <c r="N118" s="31">
        <f t="shared" si="20"/>
        <v>3213.9165410274654</v>
      </c>
      <c r="O118" s="19">
        <f t="shared" si="21"/>
        <v>2774.5771866308091</v>
      </c>
      <c r="P118" s="19">
        <f t="shared" si="22"/>
        <v>3667.8929961895842</v>
      </c>
      <c r="Q118" s="7" t="s">
        <v>65</v>
      </c>
      <c r="R118" s="22" t="s">
        <v>38</v>
      </c>
      <c r="S118" s="7">
        <v>918</v>
      </c>
      <c r="T118" s="7">
        <v>2753</v>
      </c>
      <c r="U118" s="14">
        <v>0.33345441336723602</v>
      </c>
      <c r="V118" s="27" t="s">
        <v>31</v>
      </c>
    </row>
    <row r="119" spans="1:22">
      <c r="A119" s="7" t="s">
        <v>64</v>
      </c>
      <c r="B119" s="7" t="s">
        <v>48</v>
      </c>
      <c r="C119" s="7" t="s">
        <v>27</v>
      </c>
      <c r="D119" s="7">
        <v>8.1</v>
      </c>
      <c r="E119" s="7">
        <v>5.17</v>
      </c>
      <c r="F119" s="7">
        <v>40</v>
      </c>
      <c r="G119" s="4">
        <f t="shared" si="23"/>
        <v>7736.625514403293</v>
      </c>
      <c r="H119" s="7">
        <v>50</v>
      </c>
      <c r="I119" s="5">
        <v>4706.2</v>
      </c>
      <c r="J119" s="16">
        <f t="shared" si="18"/>
        <v>6.374569716544134E-4</v>
      </c>
      <c r="K119" s="14">
        <v>0.377703152122775</v>
      </c>
      <c r="L119" s="14">
        <v>3.2801609670243853E-3</v>
      </c>
      <c r="M119" s="10">
        <f t="shared" si="19"/>
        <v>8.2847129881239608E-3</v>
      </c>
      <c r="N119" s="31">
        <f t="shared" si="20"/>
        <v>2922.1478435836093</v>
      </c>
      <c r="O119" s="19">
        <f t="shared" si="21"/>
        <v>2515.0858670961593</v>
      </c>
      <c r="P119" s="19">
        <f t="shared" si="22"/>
        <v>3344.5927933230819</v>
      </c>
      <c r="Q119" s="7" t="s">
        <v>65</v>
      </c>
      <c r="R119" s="22" t="s">
        <v>38</v>
      </c>
      <c r="S119" s="7">
        <v>999</v>
      </c>
      <c r="T119" s="7">
        <v>4101</v>
      </c>
      <c r="U119" s="14">
        <v>0.243599122165326</v>
      </c>
      <c r="V119" s="27" t="s">
        <v>31</v>
      </c>
    </row>
    <row r="120" spans="1:22">
      <c r="A120" s="7" t="s">
        <v>66</v>
      </c>
      <c r="B120" s="7" t="s">
        <v>48</v>
      </c>
      <c r="C120" s="7" t="s">
        <v>23</v>
      </c>
      <c r="D120" s="7">
        <v>7.8</v>
      </c>
      <c r="E120" s="7">
        <v>1.47</v>
      </c>
      <c r="F120" s="7">
        <v>40</v>
      </c>
      <c r="G120" s="4">
        <f t="shared" si="23"/>
        <v>2284.3822843822845</v>
      </c>
      <c r="H120" s="7">
        <v>50</v>
      </c>
      <c r="I120" s="5">
        <v>2969.9</v>
      </c>
      <c r="J120" s="16">
        <f t="shared" si="18"/>
        <v>1.0101350213811912E-3</v>
      </c>
      <c r="K120" s="14">
        <v>2.8216225808677799E-2</v>
      </c>
      <c r="L120" s="14">
        <v>1.0858918469576015E-4</v>
      </c>
      <c r="M120" s="10">
        <f t="shared" si="19"/>
        <v>2.8289048403247578E-3</v>
      </c>
      <c r="N120" s="31">
        <f t="shared" si="20"/>
        <v>64.456646369473759</v>
      </c>
      <c r="O120" s="19">
        <f t="shared" si="21"/>
        <v>51.03502471586868</v>
      </c>
      <c r="P120" s="19">
        <f t="shared" si="22"/>
        <v>79.429220047424735</v>
      </c>
      <c r="Q120" s="7" t="s">
        <v>24</v>
      </c>
      <c r="R120" s="22" t="s">
        <v>25</v>
      </c>
      <c r="S120" s="7">
        <v>63</v>
      </c>
      <c r="T120" s="7">
        <v>3599</v>
      </c>
      <c r="U120" s="14">
        <v>1.75048624617949E-2</v>
      </c>
      <c r="V120" s="27" t="s">
        <v>31</v>
      </c>
    </row>
    <row r="121" spans="1:22">
      <c r="A121" s="7" t="s">
        <v>66</v>
      </c>
      <c r="B121" s="7" t="s">
        <v>48</v>
      </c>
      <c r="C121" s="7" t="s">
        <v>27</v>
      </c>
      <c r="D121" s="7">
        <v>6.7</v>
      </c>
      <c r="E121" s="7">
        <v>1.32</v>
      </c>
      <c r="F121" s="7">
        <v>40</v>
      </c>
      <c r="G121" s="4">
        <f t="shared" si="23"/>
        <v>2388.0597014925379</v>
      </c>
      <c r="H121" s="4">
        <v>46.2</v>
      </c>
      <c r="I121" s="5">
        <v>2793</v>
      </c>
      <c r="J121" s="16">
        <f t="shared" si="18"/>
        <v>1.0741138560687433E-3</v>
      </c>
      <c r="K121" s="14">
        <v>0</v>
      </c>
      <c r="L121" s="10" t="s">
        <v>28</v>
      </c>
      <c r="M121" s="10">
        <f t="shared" si="19"/>
        <v>0</v>
      </c>
      <c r="N121" s="31">
        <f t="shared" si="20"/>
        <v>0</v>
      </c>
      <c r="O121" s="19">
        <f t="shared" si="21"/>
        <v>0</v>
      </c>
      <c r="P121" s="19">
        <f t="shared" si="22"/>
        <v>0</v>
      </c>
      <c r="Q121" s="14" t="s">
        <v>28</v>
      </c>
      <c r="R121" s="14" t="s">
        <v>28</v>
      </c>
      <c r="S121" s="7">
        <v>0</v>
      </c>
      <c r="T121" s="7">
        <v>0</v>
      </c>
      <c r="U121" s="14">
        <v>0</v>
      </c>
      <c r="V121" s="27" t="s">
        <v>31</v>
      </c>
    </row>
    <row r="122" spans="1:22">
      <c r="A122" s="7" t="s">
        <v>67</v>
      </c>
      <c r="B122" s="7" t="s">
        <v>48</v>
      </c>
      <c r="C122" s="7" t="s">
        <v>23</v>
      </c>
      <c r="D122" s="7">
        <v>8.4</v>
      </c>
      <c r="E122" s="7">
        <v>4.6399999999999997</v>
      </c>
      <c r="F122" s="7">
        <v>40</v>
      </c>
      <c r="G122" s="4">
        <f t="shared" si="23"/>
        <v>6695.5266955266961</v>
      </c>
      <c r="H122" s="7">
        <v>50</v>
      </c>
      <c r="I122" s="5">
        <v>3446.5</v>
      </c>
      <c r="J122" s="16">
        <f t="shared" si="18"/>
        <v>8.7044828086464525E-4</v>
      </c>
      <c r="K122" s="14">
        <v>7.31620374384616E-2</v>
      </c>
      <c r="L122" s="14">
        <v>7.163552156374118E-4</v>
      </c>
      <c r="M122" s="10">
        <f t="shared" si="19"/>
        <v>4.1976754747703694E-3</v>
      </c>
      <c r="N122" s="31">
        <f t="shared" si="20"/>
        <v>489.8583747683432</v>
      </c>
      <c r="O122" s="19">
        <f t="shared" si="21"/>
        <v>406.34239937971728</v>
      </c>
      <c r="P122" s="19">
        <f t="shared" si="22"/>
        <v>580.11970572508517</v>
      </c>
      <c r="Q122" s="7" t="s">
        <v>24</v>
      </c>
      <c r="R122" s="22" t="s">
        <v>25</v>
      </c>
      <c r="S122" s="7">
        <v>61</v>
      </c>
      <c r="T122" s="7">
        <v>1313</v>
      </c>
      <c r="U122" s="14">
        <v>4.6458492003046498E-2</v>
      </c>
      <c r="V122" s="27" t="s">
        <v>31</v>
      </c>
    </row>
    <row r="123" spans="1:22">
      <c r="A123" s="7" t="s">
        <v>67</v>
      </c>
      <c r="B123" s="7" t="s">
        <v>48</v>
      </c>
      <c r="C123" s="7" t="s">
        <v>27</v>
      </c>
      <c r="D123" s="7">
        <v>7.4</v>
      </c>
      <c r="E123" s="7">
        <v>2.85</v>
      </c>
      <c r="F123" s="7">
        <v>40</v>
      </c>
      <c r="G123" s="4">
        <f t="shared" si="23"/>
        <v>4668.3046683046678</v>
      </c>
      <c r="H123" s="7">
        <v>50</v>
      </c>
      <c r="I123" s="5">
        <v>3727.5</v>
      </c>
      <c r="J123" s="16">
        <f t="shared" si="18"/>
        <v>8.0482897384305833E-4</v>
      </c>
      <c r="K123" s="14">
        <v>6.9609868154353993E-2</v>
      </c>
      <c r="L123" s="14">
        <v>6.504513717494341E-4</v>
      </c>
      <c r="M123" s="10">
        <f t="shared" si="19"/>
        <v>4.1120267872768396E-3</v>
      </c>
      <c r="N123" s="31">
        <f t="shared" si="20"/>
        <v>324.9600724650432</v>
      </c>
      <c r="O123" s="19">
        <f t="shared" si="21"/>
        <v>269.07221318366823</v>
      </c>
      <c r="P123" s="19">
        <f t="shared" si="22"/>
        <v>385.45501826975533</v>
      </c>
      <c r="Q123" s="7" t="s">
        <v>24</v>
      </c>
      <c r="R123" s="22" t="s">
        <v>25</v>
      </c>
      <c r="S123" s="7">
        <v>61</v>
      </c>
      <c r="T123" s="7">
        <v>1382</v>
      </c>
      <c r="U123" s="14">
        <v>4.4138929088277899E-2</v>
      </c>
      <c r="V123" s="27" t="s">
        <v>31</v>
      </c>
    </row>
    <row r="124" spans="1:22">
      <c r="A124" s="7" t="s">
        <v>68</v>
      </c>
      <c r="B124" s="7" t="s">
        <v>45</v>
      </c>
      <c r="C124" s="7" t="s">
        <v>23</v>
      </c>
      <c r="D124" s="7">
        <v>9.5</v>
      </c>
      <c r="E124" s="7">
        <v>3.48</v>
      </c>
      <c r="F124" s="7">
        <v>40</v>
      </c>
      <c r="G124" s="4">
        <f t="shared" si="23"/>
        <v>4440.1913875598084</v>
      </c>
      <c r="H124" s="1"/>
      <c r="I124" s="1">
        <v>4618.3</v>
      </c>
      <c r="J124" s="16">
        <f t="shared" si="18"/>
        <v>6.4958967585475173E-4</v>
      </c>
      <c r="K124" s="10">
        <v>0.41979678586666203</v>
      </c>
      <c r="L124" s="7"/>
      <c r="M124" s="10">
        <f t="shared" si="19"/>
        <v>8.655347007526076E-3</v>
      </c>
      <c r="N124" s="31">
        <f t="shared" si="20"/>
        <v>1863.9780731304418</v>
      </c>
      <c r="O124" s="19">
        <f t="shared" si="21"/>
        <v>1606.4810747843289</v>
      </c>
      <c r="P124" s="19">
        <f t="shared" si="22"/>
        <v>2130.6986068139531</v>
      </c>
      <c r="Q124" s="7" t="s">
        <v>34</v>
      </c>
      <c r="R124" s="7" t="s">
        <v>57</v>
      </c>
      <c r="S124" s="7">
        <v>2181</v>
      </c>
      <c r="T124" s="7">
        <v>7967</v>
      </c>
      <c r="U124" s="14">
        <v>0.27375423622442502</v>
      </c>
      <c r="V124" s="27" t="s">
        <v>26</v>
      </c>
    </row>
    <row r="125" spans="1:22">
      <c r="A125" s="7" t="s">
        <v>68</v>
      </c>
      <c r="B125" s="7" t="s">
        <v>45</v>
      </c>
      <c r="C125" s="7" t="s">
        <v>27</v>
      </c>
      <c r="D125" s="7">
        <v>5.8</v>
      </c>
      <c r="E125" s="7">
        <v>9.43</v>
      </c>
      <c r="F125" s="7">
        <v>40</v>
      </c>
      <c r="G125" s="4">
        <f t="shared" si="23"/>
        <v>19707.419017763845</v>
      </c>
      <c r="H125" s="1"/>
      <c r="I125" s="1">
        <v>4966.7</v>
      </c>
      <c r="J125" s="16">
        <f t="shared" si="18"/>
        <v>6.0402279179334374E-4</v>
      </c>
      <c r="K125" s="10">
        <v>0.33273589702976902</v>
      </c>
      <c r="L125" s="7"/>
      <c r="M125" s="10">
        <f t="shared" si="19"/>
        <v>7.8609559581174146E-3</v>
      </c>
      <c r="N125" s="31">
        <f t="shared" si="20"/>
        <v>6557.3657450171822</v>
      </c>
      <c r="O125" s="19">
        <f t="shared" si="21"/>
        <v>5634.1530010219294</v>
      </c>
      <c r="P125" s="19">
        <f t="shared" si="22"/>
        <v>7517.7590857196692</v>
      </c>
      <c r="Q125" s="7" t="s">
        <v>69</v>
      </c>
      <c r="R125" s="7" t="s">
        <v>46</v>
      </c>
      <c r="S125" s="7">
        <v>4</v>
      </c>
      <c r="T125" s="7">
        <v>11</v>
      </c>
      <c r="U125" s="14">
        <v>0.36363636363636298</v>
      </c>
      <c r="V125" s="27" t="s">
        <v>26</v>
      </c>
    </row>
    <row r="126" spans="1:22">
      <c r="A126" s="7" t="s">
        <v>70</v>
      </c>
      <c r="B126" s="7" t="s">
        <v>45</v>
      </c>
      <c r="C126" s="7" t="s">
        <v>23</v>
      </c>
      <c r="D126" s="7">
        <v>8.3000000000000007</v>
      </c>
      <c r="E126" s="7">
        <v>1.64</v>
      </c>
      <c r="F126" s="7">
        <v>40</v>
      </c>
      <c r="G126" s="4">
        <f t="shared" si="23"/>
        <v>2395.0346841913106</v>
      </c>
      <c r="H126" s="1"/>
      <c r="I126" s="1">
        <v>3109.4</v>
      </c>
      <c r="J126" s="16">
        <f t="shared" si="18"/>
        <v>9.6481636328552131E-4</v>
      </c>
      <c r="K126" s="10">
        <v>1.2991555488932199E-3</v>
      </c>
      <c r="L126" s="7"/>
      <c r="M126" s="10">
        <f t="shared" si="19"/>
        <v>7.9049683341629378E-4</v>
      </c>
      <c r="N126" s="31">
        <f t="shared" si="20"/>
        <v>3.1115225997588616</v>
      </c>
      <c r="O126" s="19">
        <f t="shared" si="21"/>
        <v>1.072064634065425</v>
      </c>
      <c r="P126" s="19">
        <f t="shared" si="22"/>
        <v>5.6053647255584007</v>
      </c>
      <c r="Q126" s="7" t="s">
        <v>24</v>
      </c>
      <c r="R126" s="7" t="s">
        <v>46</v>
      </c>
      <c r="S126" s="7">
        <v>5</v>
      </c>
      <c r="T126" s="7">
        <v>3980</v>
      </c>
      <c r="U126" s="14">
        <v>1.25628140703517E-3</v>
      </c>
      <c r="V126" s="27" t="s">
        <v>26</v>
      </c>
    </row>
    <row r="127" spans="1:22">
      <c r="A127" s="7" t="s">
        <v>70</v>
      </c>
      <c r="B127" s="7" t="s">
        <v>45</v>
      </c>
      <c r="C127" s="7" t="s">
        <v>27</v>
      </c>
      <c r="D127" s="7">
        <v>9</v>
      </c>
      <c r="E127" s="7">
        <v>2.17</v>
      </c>
      <c r="F127" s="7">
        <v>40</v>
      </c>
      <c r="G127" s="4">
        <f t="shared" si="23"/>
        <v>2922.5589225589229</v>
      </c>
      <c r="H127" s="1"/>
      <c r="I127" s="1">
        <v>3591.7</v>
      </c>
      <c r="J127" s="16">
        <f t="shared" si="18"/>
        <v>8.3525906952139665E-4</v>
      </c>
      <c r="K127" s="10">
        <v>9.1380563214843898E-3</v>
      </c>
      <c r="L127" s="7"/>
      <c r="M127" s="10">
        <f t="shared" si="19"/>
        <v>1.7734026036181662E-3</v>
      </c>
      <c r="N127" s="31">
        <f t="shared" si="20"/>
        <v>26.706508037200173</v>
      </c>
      <c r="O127" s="19">
        <f t="shared" si="21"/>
        <v>18.940798302541875</v>
      </c>
      <c r="P127" s="19">
        <f t="shared" si="22"/>
        <v>35.716107436456916</v>
      </c>
      <c r="Q127" s="7" t="s">
        <v>24</v>
      </c>
      <c r="R127" s="7" t="s">
        <v>46</v>
      </c>
      <c r="S127" s="7">
        <v>28</v>
      </c>
      <c r="T127" s="7">
        <v>4514</v>
      </c>
      <c r="U127" s="14">
        <v>6.2029242357111202E-3</v>
      </c>
      <c r="V127" s="27" t="s">
        <v>26</v>
      </c>
    </row>
    <row r="128" spans="1:22">
      <c r="A128" s="7" t="s">
        <v>71</v>
      </c>
      <c r="B128" s="7" t="s">
        <v>45</v>
      </c>
      <c r="C128" s="7" t="s">
        <v>23</v>
      </c>
      <c r="D128" s="7">
        <v>9.1999999999999993</v>
      </c>
      <c r="E128" s="7">
        <v>2.37</v>
      </c>
      <c r="F128" s="7">
        <v>40</v>
      </c>
      <c r="G128" s="4">
        <f t="shared" si="23"/>
        <v>3122.5296442687754</v>
      </c>
      <c r="H128" s="1"/>
      <c r="I128" s="1">
        <v>6418</v>
      </c>
      <c r="J128" s="16">
        <f t="shared" si="18"/>
        <v>4.6743533811156125E-4</v>
      </c>
      <c r="K128" s="10">
        <v>2.3168465583362999E-2</v>
      </c>
      <c r="L128" s="7"/>
      <c r="M128" s="10">
        <f t="shared" si="19"/>
        <v>2.607126687329825E-3</v>
      </c>
      <c r="N128" s="31">
        <f t="shared" si="20"/>
        <v>72.344220596271839</v>
      </c>
      <c r="O128" s="19">
        <f t="shared" si="21"/>
        <v>56.498983401273776</v>
      </c>
      <c r="P128" s="19">
        <f t="shared" si="22"/>
        <v>90.143257079482296</v>
      </c>
      <c r="Q128" s="7" t="s">
        <v>24</v>
      </c>
      <c r="R128" s="7" t="s">
        <v>72</v>
      </c>
      <c r="S128" s="7">
        <v>128</v>
      </c>
      <c r="T128" s="7">
        <v>9469</v>
      </c>
      <c r="U128" s="14">
        <v>1.35177949097053E-2</v>
      </c>
      <c r="V128" s="27" t="s">
        <v>31</v>
      </c>
    </row>
    <row r="129" spans="1:22">
      <c r="A129" s="7" t="s">
        <v>71</v>
      </c>
      <c r="B129" s="7" t="s">
        <v>45</v>
      </c>
      <c r="C129" s="7" t="s">
        <v>27</v>
      </c>
      <c r="D129" s="7">
        <v>9.6999999999999993</v>
      </c>
      <c r="E129" s="7">
        <v>2.29</v>
      </c>
      <c r="F129" s="7">
        <v>40</v>
      </c>
      <c r="G129" s="4">
        <f t="shared" si="23"/>
        <v>2861.6057482036867</v>
      </c>
      <c r="H129" s="1"/>
      <c r="I129" s="1">
        <v>6942.6</v>
      </c>
      <c r="J129" s="16">
        <f t="shared" si="18"/>
        <v>4.3211476968282772E-4</v>
      </c>
      <c r="K129" s="14">
        <v>4.1314479028411203E-3</v>
      </c>
      <c r="L129" s="7"/>
      <c r="M129" s="10">
        <f t="shared" si="19"/>
        <v>1.2764718737294436E-3</v>
      </c>
      <c r="N129" s="31">
        <f t="shared" si="20"/>
        <v>11.822575067174217</v>
      </c>
      <c r="O129" s="19">
        <f t="shared" si="21"/>
        <v>7.1894379179829455</v>
      </c>
      <c r="P129" s="19">
        <f t="shared" si="22"/>
        <v>17.332374436673771</v>
      </c>
      <c r="Q129" s="7" t="s">
        <v>24</v>
      </c>
      <c r="R129" s="7" t="s">
        <v>72</v>
      </c>
      <c r="S129" s="7">
        <v>28</v>
      </c>
      <c r="T129" s="7">
        <v>10009</v>
      </c>
      <c r="U129" s="14">
        <v>2.0699999999999998E-3</v>
      </c>
      <c r="V129" s="27" t="s">
        <v>31</v>
      </c>
    </row>
    <row r="130" spans="1:22">
      <c r="A130" s="7" t="s">
        <v>73</v>
      </c>
      <c r="B130" s="7" t="s">
        <v>48</v>
      </c>
      <c r="C130" s="7" t="s">
        <v>23</v>
      </c>
      <c r="D130" s="7">
        <v>7.2</v>
      </c>
      <c r="E130" s="7">
        <v>3.2</v>
      </c>
      <c r="F130" s="7">
        <v>40</v>
      </c>
      <c r="G130" s="4">
        <f t="shared" si="23"/>
        <v>5387.2053872053875</v>
      </c>
      <c r="H130" s="7">
        <v>50</v>
      </c>
      <c r="I130" s="5">
        <v>3433</v>
      </c>
      <c r="J130" s="16">
        <f t="shared" ref="J130:J161" si="24">3/I130</f>
        <v>8.7387124963588696E-4</v>
      </c>
      <c r="K130" s="14">
        <v>0.16821300019233801</v>
      </c>
      <c r="L130" s="14">
        <v>1.3220977794211977E-3</v>
      </c>
      <c r="M130" s="10">
        <f t="shared" ref="M130:M161" si="25">0.0124*(K130^0.4142)</f>
        <v>5.9261510050085389E-3</v>
      </c>
      <c r="N130" s="31">
        <f t="shared" ref="N130:N161" si="26">G130*K130</f>
        <v>906.19798083414423</v>
      </c>
      <c r="O130" s="19">
        <f t="shared" ref="O130:O161" si="27">G130*0.88*(K130-M130)</f>
        <v>769.35987762882121</v>
      </c>
      <c r="P130" s="19">
        <f t="shared" ref="P130:P161" si="28">G130*1.12*(K130+M130)</f>
        <v>1050.6981782681651</v>
      </c>
      <c r="Q130" s="7" t="s">
        <v>24</v>
      </c>
      <c r="R130" s="22" t="s">
        <v>38</v>
      </c>
      <c r="S130" s="7">
        <v>378</v>
      </c>
      <c r="T130" s="7">
        <v>3800</v>
      </c>
      <c r="U130" s="14">
        <v>9.9473684210526298E-2</v>
      </c>
      <c r="V130" s="27" t="s">
        <v>26</v>
      </c>
    </row>
    <row r="131" spans="1:22">
      <c r="A131" s="7" t="s">
        <v>73</v>
      </c>
      <c r="B131" s="7" t="s">
        <v>48</v>
      </c>
      <c r="C131" s="7" t="s">
        <v>27</v>
      </c>
      <c r="D131" s="7">
        <v>8.6999999999999993</v>
      </c>
      <c r="E131" s="7">
        <v>4.91</v>
      </c>
      <c r="F131" s="7">
        <v>40</v>
      </c>
      <c r="G131" s="4">
        <f t="shared" si="23"/>
        <v>6840.8220132358074</v>
      </c>
      <c r="H131" s="7">
        <v>50</v>
      </c>
      <c r="I131" s="5">
        <v>3822.7</v>
      </c>
      <c r="J131" s="16">
        <f t="shared" si="24"/>
        <v>7.8478562272739165E-4</v>
      </c>
      <c r="K131" s="14">
        <v>0.28699659112321602</v>
      </c>
      <c r="L131" s="14">
        <v>2.1360159764631536E-3</v>
      </c>
      <c r="M131" s="10">
        <f t="shared" si="25"/>
        <v>7.3939111954182228E-3</v>
      </c>
      <c r="N131" s="31">
        <f t="shared" si="26"/>
        <v>1963.2925982793324</v>
      </c>
      <c r="O131" s="19">
        <f t="shared" si="27"/>
        <v>1683.1867076726285</v>
      </c>
      <c r="P131" s="19">
        <f t="shared" si="28"/>
        <v>2255.5377921987233</v>
      </c>
      <c r="Q131" s="7" t="s">
        <v>74</v>
      </c>
      <c r="R131" s="22" t="s">
        <v>25</v>
      </c>
      <c r="S131" s="7">
        <v>953</v>
      </c>
      <c r="T131" s="7">
        <v>5420</v>
      </c>
      <c r="U131" s="14">
        <v>0.175830258302583</v>
      </c>
      <c r="V131" s="27" t="s">
        <v>26</v>
      </c>
    </row>
    <row r="132" spans="1:22">
      <c r="A132" s="7" t="s">
        <v>75</v>
      </c>
      <c r="B132" s="7" t="s">
        <v>48</v>
      </c>
      <c r="C132" s="7" t="s">
        <v>23</v>
      </c>
      <c r="D132" s="7">
        <v>7.1</v>
      </c>
      <c r="E132" s="7">
        <v>2.98</v>
      </c>
      <c r="F132" s="7">
        <v>40</v>
      </c>
      <c r="G132" s="4">
        <f t="shared" si="23"/>
        <v>5087.494664959454</v>
      </c>
      <c r="H132" s="7">
        <v>50</v>
      </c>
      <c r="I132" s="5">
        <v>2881.6</v>
      </c>
      <c r="J132" s="16">
        <f t="shared" si="24"/>
        <v>1.0410882842865074E-3</v>
      </c>
      <c r="K132" s="14">
        <v>7.4367911266873393E-2</v>
      </c>
      <c r="L132" s="14">
        <v>4.5489905387993088E-4</v>
      </c>
      <c r="M132" s="10">
        <f t="shared" si="25"/>
        <v>4.2261956045293019E-3</v>
      </c>
      <c r="N132" s="31">
        <f t="shared" si="26"/>
        <v>378.34635181439648</v>
      </c>
      <c r="O132" s="19">
        <f t="shared" si="27"/>
        <v>314.0241317164851</v>
      </c>
      <c r="P132" s="19">
        <f t="shared" si="28"/>
        <v>447.82875133417616</v>
      </c>
      <c r="Q132" s="22" t="s">
        <v>30</v>
      </c>
      <c r="R132" s="22" t="s">
        <v>38</v>
      </c>
      <c r="S132" s="22">
        <v>150</v>
      </c>
      <c r="T132" s="22">
        <v>3411</v>
      </c>
      <c r="U132" s="14">
        <v>4.3975373790677202E-2</v>
      </c>
      <c r="V132" s="27" t="s">
        <v>31</v>
      </c>
    </row>
    <row r="133" spans="1:22">
      <c r="A133" s="7" t="s">
        <v>75</v>
      </c>
      <c r="B133" s="7" t="s">
        <v>48</v>
      </c>
      <c r="C133" s="7" t="s">
        <v>27</v>
      </c>
      <c r="D133" s="7">
        <v>8.6</v>
      </c>
      <c r="E133" s="7">
        <v>3.34</v>
      </c>
      <c r="F133" s="7">
        <v>40</v>
      </c>
      <c r="G133" s="4">
        <f t="shared" ref="G133:G164" si="29">(F133*E133)*1000/3.3/D133</f>
        <v>4707.5405214940101</v>
      </c>
      <c r="H133" s="7">
        <v>50</v>
      </c>
      <c r="I133" s="5">
        <v>3485.7</v>
      </c>
      <c r="J133" s="16">
        <f t="shared" si="24"/>
        <v>8.6065926499698773E-4</v>
      </c>
      <c r="K133" s="14">
        <v>2.0017621843165599E-2</v>
      </c>
      <c r="L133" s="14">
        <v>6.1146678932563043E-5</v>
      </c>
      <c r="M133" s="10">
        <f t="shared" si="25"/>
        <v>2.4539557919899097E-3</v>
      </c>
      <c r="N133" s="31">
        <f t="shared" si="26"/>
        <v>94.233765970645678</v>
      </c>
      <c r="O133" s="19">
        <f t="shared" si="27"/>
        <v>72.759869284870462</v>
      </c>
      <c r="P133" s="19">
        <f t="shared" si="28"/>
        <v>118.48016577532029</v>
      </c>
      <c r="Q133" s="22" t="s">
        <v>30</v>
      </c>
      <c r="R133" s="22" t="s">
        <v>38</v>
      </c>
      <c r="S133" s="22">
        <v>52</v>
      </c>
      <c r="T133" s="22">
        <v>4121</v>
      </c>
      <c r="U133" s="14">
        <v>1.2618296529968501E-2</v>
      </c>
      <c r="V133" s="27" t="s">
        <v>31</v>
      </c>
    </row>
    <row r="134" spans="1:22">
      <c r="A134" s="7" t="s">
        <v>76</v>
      </c>
      <c r="B134" s="7" t="s">
        <v>45</v>
      </c>
      <c r="C134" s="7" t="s">
        <v>23</v>
      </c>
      <c r="D134" s="7">
        <v>7.7</v>
      </c>
      <c r="E134" s="7">
        <v>1.35</v>
      </c>
      <c r="F134" s="7">
        <v>40</v>
      </c>
      <c r="G134" s="4">
        <f t="shared" si="29"/>
        <v>2125.1475796930345</v>
      </c>
      <c r="H134" s="1"/>
      <c r="I134" s="1">
        <v>1986.7</v>
      </c>
      <c r="J134" s="16">
        <f t="shared" si="24"/>
        <v>1.5100417778225197E-3</v>
      </c>
      <c r="K134" s="10">
        <v>2.7761411637823399E-3</v>
      </c>
      <c r="L134" s="7"/>
      <c r="M134" s="10">
        <f t="shared" si="25"/>
        <v>1.0826676826926058E-3</v>
      </c>
      <c r="N134" s="31">
        <f t="shared" si="26"/>
        <v>5.8997096750982436</v>
      </c>
      <c r="O134" s="19">
        <f t="shared" si="27"/>
        <v>3.1670153412587236</v>
      </c>
      <c r="P134" s="19">
        <f t="shared" si="28"/>
        <v>9.1846028742544181</v>
      </c>
      <c r="Q134" s="7" t="s">
        <v>24</v>
      </c>
      <c r="R134" s="7" t="s">
        <v>77</v>
      </c>
      <c r="S134" s="7">
        <v>6</v>
      </c>
      <c r="T134" s="7">
        <v>2360</v>
      </c>
      <c r="U134" s="14">
        <v>2.5423728813559299E-3</v>
      </c>
      <c r="V134" s="27" t="s">
        <v>26</v>
      </c>
    </row>
    <row r="135" spans="1:22">
      <c r="A135" s="7" t="s">
        <v>76</v>
      </c>
      <c r="B135" s="7" t="s">
        <v>45</v>
      </c>
      <c r="C135" s="7" t="s">
        <v>27</v>
      </c>
      <c r="D135" s="7">
        <v>8</v>
      </c>
      <c r="E135" s="7">
        <v>1.22</v>
      </c>
      <c r="F135" s="7">
        <v>40</v>
      </c>
      <c r="G135" s="4">
        <f t="shared" si="29"/>
        <v>1848.4848484848485</v>
      </c>
      <c r="H135" s="1"/>
      <c r="I135" s="1">
        <v>3115.6</v>
      </c>
      <c r="J135" s="16">
        <f t="shared" si="24"/>
        <v>9.6289639234818333E-4</v>
      </c>
      <c r="K135" s="10">
        <v>3.3942298093241501E-3</v>
      </c>
      <c r="L135" s="7"/>
      <c r="M135" s="10">
        <f t="shared" si="25"/>
        <v>1.1766700735909913E-3</v>
      </c>
      <c r="N135" s="31">
        <f t="shared" si="26"/>
        <v>6.2741823748113079</v>
      </c>
      <c r="O135" s="19">
        <f t="shared" si="27"/>
        <v>3.607230503459272</v>
      </c>
      <c r="P135" s="19">
        <f t="shared" si="28"/>
        <v>9.463147878810986</v>
      </c>
      <c r="Q135" s="7" t="s">
        <v>42</v>
      </c>
      <c r="R135" s="7" t="s">
        <v>46</v>
      </c>
      <c r="S135" s="7">
        <v>8</v>
      </c>
      <c r="T135" s="7">
        <v>2748</v>
      </c>
      <c r="U135" s="14">
        <v>2.9112081513828201E-3</v>
      </c>
      <c r="V135" s="27" t="s">
        <v>26</v>
      </c>
    </row>
    <row r="136" spans="1:22">
      <c r="A136" s="7" t="s">
        <v>78</v>
      </c>
      <c r="B136" s="7" t="s">
        <v>45</v>
      </c>
      <c r="C136" s="7" t="s">
        <v>23</v>
      </c>
      <c r="D136" s="7">
        <v>8.4</v>
      </c>
      <c r="E136" s="7">
        <v>5.75</v>
      </c>
      <c r="F136" s="7">
        <v>40</v>
      </c>
      <c r="G136" s="4">
        <f t="shared" si="29"/>
        <v>8297.2582972582968</v>
      </c>
      <c r="H136" s="1"/>
      <c r="I136" s="1">
        <v>4115.3</v>
      </c>
      <c r="J136" s="16">
        <f t="shared" si="24"/>
        <v>7.2898695113357472E-4</v>
      </c>
      <c r="K136" s="10">
        <v>0.159497911030129</v>
      </c>
      <c r="L136" s="7"/>
      <c r="M136" s="10">
        <f t="shared" si="25"/>
        <v>5.7969933999792783E-3</v>
      </c>
      <c r="N136" s="31">
        <f t="shared" si="26"/>
        <v>1323.3953656901035</v>
      </c>
      <c r="O136" s="19">
        <f t="shared" si="27"/>
        <v>1122.260668410617</v>
      </c>
      <c r="P136" s="19">
        <f t="shared" si="28"/>
        <v>1536.0738593505012</v>
      </c>
      <c r="Q136" s="7" t="s">
        <v>34</v>
      </c>
      <c r="R136" s="7" t="s">
        <v>57</v>
      </c>
      <c r="S136" s="7">
        <v>348</v>
      </c>
      <c r="T136" s="7">
        <v>3694</v>
      </c>
      <c r="U136" s="14">
        <v>9.4206821873308005E-2</v>
      </c>
      <c r="V136" s="27" t="s">
        <v>31</v>
      </c>
    </row>
    <row r="137" spans="1:22">
      <c r="A137" s="7" t="s">
        <v>78</v>
      </c>
      <c r="B137" s="7" t="s">
        <v>45</v>
      </c>
      <c r="C137" s="7" t="s">
        <v>27</v>
      </c>
      <c r="D137" s="7">
        <v>8.5</v>
      </c>
      <c r="E137" s="7">
        <v>2.91</v>
      </c>
      <c r="F137" s="7">
        <v>40</v>
      </c>
      <c r="G137" s="4">
        <f t="shared" si="29"/>
        <v>4149.7326203208559</v>
      </c>
      <c r="H137" s="1"/>
      <c r="I137" s="1">
        <v>4252.2</v>
      </c>
      <c r="J137" s="16">
        <f t="shared" si="24"/>
        <v>7.0551714406660089E-4</v>
      </c>
      <c r="K137" s="10">
        <v>5.5288157677236202E-2</v>
      </c>
      <c r="L137" s="7"/>
      <c r="M137" s="10">
        <f t="shared" si="25"/>
        <v>3.7378331266843716E-3</v>
      </c>
      <c r="N137" s="31">
        <f t="shared" si="26"/>
        <v>229.43107143067002</v>
      </c>
      <c r="O137" s="19">
        <f t="shared" si="27"/>
        <v>188.24965577048573</v>
      </c>
      <c r="P137" s="19">
        <f t="shared" si="28"/>
        <v>274.33512902408262</v>
      </c>
      <c r="Q137" s="7" t="s">
        <v>34</v>
      </c>
      <c r="R137" s="7" t="s">
        <v>57</v>
      </c>
      <c r="S137" s="7">
        <v>123</v>
      </c>
      <c r="T137" s="7">
        <v>3746</v>
      </c>
      <c r="U137" s="14">
        <v>3.2835024025627303E-2</v>
      </c>
      <c r="V137" s="27" t="s">
        <v>31</v>
      </c>
    </row>
    <row r="138" spans="1:22">
      <c r="A138" s="7" t="s">
        <v>79</v>
      </c>
      <c r="B138" s="7" t="s">
        <v>48</v>
      </c>
      <c r="C138" s="7" t="s">
        <v>23</v>
      </c>
      <c r="D138" s="7">
        <v>8.1999999999999993</v>
      </c>
      <c r="E138" s="7">
        <v>1.52</v>
      </c>
      <c r="F138" s="7">
        <v>40</v>
      </c>
      <c r="G138" s="4">
        <f t="shared" si="29"/>
        <v>2246.858832224686</v>
      </c>
      <c r="H138" s="7">
        <v>50</v>
      </c>
      <c r="I138" s="5">
        <v>3479.9</v>
      </c>
      <c r="J138" s="16">
        <f t="shared" si="24"/>
        <v>8.6209373832581398E-4</v>
      </c>
      <c r="K138" s="14">
        <v>2.5451924690736399E-2</v>
      </c>
      <c r="L138" s="14">
        <v>8.9345111131449847E-5</v>
      </c>
      <c r="M138" s="10">
        <f t="shared" si="25"/>
        <v>2.7106358003715987E-3</v>
      </c>
      <c r="N138" s="31">
        <f t="shared" si="26"/>
        <v>57.186881788498638</v>
      </c>
      <c r="O138" s="19">
        <f t="shared" si="27"/>
        <v>44.964889903550564</v>
      </c>
      <c r="P138" s="19">
        <f t="shared" si="28"/>
        <v>70.870573510808967</v>
      </c>
      <c r="Q138" s="7" t="s">
        <v>34</v>
      </c>
      <c r="R138" s="22" t="s">
        <v>35</v>
      </c>
      <c r="S138" s="7">
        <v>62</v>
      </c>
      <c r="T138" s="7">
        <v>3924</v>
      </c>
      <c r="U138" s="14">
        <v>1.5800203873598401E-2</v>
      </c>
      <c r="V138" s="27" t="s">
        <v>31</v>
      </c>
    </row>
    <row r="139" spans="1:22">
      <c r="A139" s="7" t="s">
        <v>79</v>
      </c>
      <c r="B139" s="7" t="s">
        <v>48</v>
      </c>
      <c r="C139" s="7" t="s">
        <v>27</v>
      </c>
      <c r="D139" s="7">
        <v>8.4</v>
      </c>
      <c r="E139" s="7">
        <v>1.59</v>
      </c>
      <c r="F139" s="7">
        <v>40</v>
      </c>
      <c r="G139" s="4">
        <f t="shared" si="29"/>
        <v>2294.3722943722942</v>
      </c>
      <c r="H139" s="7">
        <v>50</v>
      </c>
      <c r="I139" s="5">
        <v>3441.1</v>
      </c>
      <c r="J139" s="16">
        <f t="shared" si="24"/>
        <v>8.7181424544477057E-4</v>
      </c>
      <c r="K139" s="14">
        <v>4.7486980985255098E-3</v>
      </c>
      <c r="L139" s="14">
        <v>7.3980785450738993E-6</v>
      </c>
      <c r="M139" s="10">
        <f t="shared" si="25"/>
        <v>1.3522558467533E-3</v>
      </c>
      <c r="N139" s="31">
        <f t="shared" si="26"/>
        <v>10.895281351595324</v>
      </c>
      <c r="O139" s="19">
        <f t="shared" si="27"/>
        <v>6.8575786416734132</v>
      </c>
      <c r="P139" s="19">
        <f t="shared" si="28"/>
        <v>15.677602865443728</v>
      </c>
      <c r="Q139" s="7" t="s">
        <v>34</v>
      </c>
      <c r="R139" s="22" t="s">
        <v>35</v>
      </c>
      <c r="S139" s="7">
        <v>14</v>
      </c>
      <c r="T139" s="7">
        <v>3876</v>
      </c>
      <c r="U139" s="14">
        <v>3.61197110423117E-3</v>
      </c>
      <c r="V139" s="27" t="s">
        <v>31</v>
      </c>
    </row>
    <row r="140" spans="1:22">
      <c r="A140" s="7" t="s">
        <v>80</v>
      </c>
      <c r="B140" s="7" t="s">
        <v>48</v>
      </c>
      <c r="C140" s="7" t="s">
        <v>23</v>
      </c>
      <c r="D140" s="7">
        <v>5.8</v>
      </c>
      <c r="E140" s="7">
        <v>1.89</v>
      </c>
      <c r="F140" s="7">
        <v>40</v>
      </c>
      <c r="G140" s="4">
        <f t="shared" si="29"/>
        <v>3949.8432601880882</v>
      </c>
      <c r="H140" s="7">
        <v>50</v>
      </c>
      <c r="I140" s="5">
        <v>4322.3</v>
      </c>
      <c r="J140" s="16">
        <f t="shared" si="24"/>
        <v>6.9407491381903155E-4</v>
      </c>
      <c r="K140" s="14">
        <v>6.31040694183502E-2</v>
      </c>
      <c r="L140" s="14">
        <v>2.9923437426089523E-4</v>
      </c>
      <c r="M140" s="10">
        <f t="shared" si="25"/>
        <v>3.9482572947295846E-3</v>
      </c>
      <c r="N140" s="31">
        <f t="shared" si="26"/>
        <v>249.25118328251179</v>
      </c>
      <c r="O140" s="19">
        <f t="shared" si="27"/>
        <v>205.6174435193434</v>
      </c>
      <c r="P140" s="19">
        <f t="shared" si="28"/>
        <v>296.62772243729847</v>
      </c>
      <c r="Q140" s="7" t="s">
        <v>24</v>
      </c>
      <c r="R140" s="22" t="s">
        <v>25</v>
      </c>
      <c r="S140" s="7">
        <v>181</v>
      </c>
      <c r="T140" s="7">
        <v>4932</v>
      </c>
      <c r="U140" s="14">
        <v>3.6699107866991099E-2</v>
      </c>
      <c r="V140" s="27" t="s">
        <v>31</v>
      </c>
    </row>
    <row r="141" spans="1:22">
      <c r="A141" s="7" t="s">
        <v>80</v>
      </c>
      <c r="B141" s="7" t="s">
        <v>48</v>
      </c>
      <c r="C141" s="7" t="s">
        <v>27</v>
      </c>
      <c r="D141" s="7">
        <v>5.8</v>
      </c>
      <c r="E141" s="7">
        <v>1.7</v>
      </c>
      <c r="F141" s="7">
        <v>40</v>
      </c>
      <c r="G141" s="4">
        <f t="shared" si="29"/>
        <v>3552.7690700104499</v>
      </c>
      <c r="H141" s="7">
        <v>50</v>
      </c>
      <c r="I141" s="5">
        <v>4738</v>
      </c>
      <c r="J141" s="16">
        <f t="shared" si="24"/>
        <v>6.3317855635289147E-4</v>
      </c>
      <c r="K141" s="14">
        <v>3.09520243622385E-3</v>
      </c>
      <c r="L141" s="14">
        <v>6.8097319639175766E-6</v>
      </c>
      <c r="M141" s="10">
        <f t="shared" si="25"/>
        <v>1.1325701031329599E-3</v>
      </c>
      <c r="N141" s="31">
        <f t="shared" si="26"/>
        <v>10.996539480837086</v>
      </c>
      <c r="O141" s="19">
        <f t="shared" si="27"/>
        <v>6.13604591495083</v>
      </c>
      <c r="P141" s="19">
        <f t="shared" si="28"/>
        <v>16.822735454410385</v>
      </c>
      <c r="Q141" s="7" t="s">
        <v>81</v>
      </c>
      <c r="R141" s="22" t="s">
        <v>25</v>
      </c>
      <c r="S141" s="7">
        <v>4</v>
      </c>
      <c r="T141" s="7">
        <v>1271</v>
      </c>
      <c r="U141" s="14">
        <v>3.1471282454760001E-3</v>
      </c>
      <c r="V141" s="27" t="s">
        <v>31</v>
      </c>
    </row>
    <row r="142" spans="1:22">
      <c r="A142" s="7" t="s">
        <v>82</v>
      </c>
      <c r="B142" s="7" t="s">
        <v>45</v>
      </c>
      <c r="C142" s="7" t="s">
        <v>23</v>
      </c>
      <c r="D142" s="7">
        <v>8.1</v>
      </c>
      <c r="E142" s="7">
        <v>1.1599999999999999</v>
      </c>
      <c r="F142" s="7">
        <v>40</v>
      </c>
      <c r="G142" s="4">
        <f t="shared" si="29"/>
        <v>1735.8772914328472</v>
      </c>
      <c r="H142" s="1"/>
      <c r="I142" s="1">
        <v>4837.6000000000004</v>
      </c>
      <c r="J142" s="16">
        <f t="shared" si="24"/>
        <v>6.2014221928228868E-4</v>
      </c>
      <c r="K142" s="14">
        <v>0</v>
      </c>
      <c r="L142" s="7"/>
      <c r="M142" s="10">
        <f t="shared" si="25"/>
        <v>0</v>
      </c>
      <c r="N142" s="31">
        <f t="shared" si="26"/>
        <v>0</v>
      </c>
      <c r="O142" s="19">
        <f t="shared" si="27"/>
        <v>0</v>
      </c>
      <c r="P142" s="19">
        <f t="shared" si="28"/>
        <v>0</v>
      </c>
      <c r="Q142" s="7">
        <v>0</v>
      </c>
      <c r="R142" s="7">
        <v>0</v>
      </c>
      <c r="S142" s="7">
        <v>0</v>
      </c>
      <c r="T142" s="7">
        <v>0</v>
      </c>
      <c r="U142" s="14">
        <v>0</v>
      </c>
      <c r="V142" s="27" t="s">
        <v>44</v>
      </c>
    </row>
    <row r="143" spans="1:22">
      <c r="A143" s="7" t="s">
        <v>82</v>
      </c>
      <c r="B143" s="7" t="s">
        <v>45</v>
      </c>
      <c r="C143" s="7" t="s">
        <v>27</v>
      </c>
      <c r="D143" s="7">
        <v>9.1999999999999993</v>
      </c>
      <c r="E143" s="7">
        <v>1.06</v>
      </c>
      <c r="F143" s="7">
        <v>40</v>
      </c>
      <c r="G143" s="4">
        <f t="shared" si="29"/>
        <v>1396.5744400527014</v>
      </c>
      <c r="H143" s="1"/>
      <c r="I143" s="1">
        <v>4293.8</v>
      </c>
      <c r="J143" s="16">
        <f t="shared" si="24"/>
        <v>6.9868182029903577E-4</v>
      </c>
      <c r="K143" s="14">
        <v>0</v>
      </c>
      <c r="L143" s="7"/>
      <c r="M143" s="10">
        <f t="shared" si="25"/>
        <v>0</v>
      </c>
      <c r="N143" s="31">
        <f t="shared" si="26"/>
        <v>0</v>
      </c>
      <c r="O143" s="19">
        <f t="shared" si="27"/>
        <v>0</v>
      </c>
      <c r="P143" s="19">
        <f t="shared" si="28"/>
        <v>0</v>
      </c>
      <c r="Q143" s="7">
        <v>0</v>
      </c>
      <c r="R143" s="7">
        <v>0</v>
      </c>
      <c r="S143" s="7">
        <v>0</v>
      </c>
      <c r="T143" s="7">
        <v>0</v>
      </c>
      <c r="U143" s="14">
        <v>0</v>
      </c>
      <c r="V143" s="27" t="s">
        <v>44</v>
      </c>
    </row>
    <row r="144" spans="1:22">
      <c r="A144" s="7" t="s">
        <v>83</v>
      </c>
      <c r="B144" s="7" t="s">
        <v>48</v>
      </c>
      <c r="C144" s="7" t="s">
        <v>23</v>
      </c>
      <c r="D144" s="7">
        <v>8.8000000000000007</v>
      </c>
      <c r="E144" s="7">
        <v>1.81</v>
      </c>
      <c r="F144" s="7">
        <v>40</v>
      </c>
      <c r="G144" s="4">
        <f t="shared" si="29"/>
        <v>2493.1129476584019</v>
      </c>
      <c r="H144" s="7">
        <v>50</v>
      </c>
      <c r="I144" s="5">
        <v>4908.5</v>
      </c>
      <c r="J144" s="16">
        <f t="shared" si="24"/>
        <v>6.1118467963736372E-4</v>
      </c>
      <c r="K144" s="14">
        <v>2.9343081516223401E-2</v>
      </c>
      <c r="L144" s="14">
        <v>8.7979060200247787E-5</v>
      </c>
      <c r="M144" s="10">
        <f t="shared" si="25"/>
        <v>2.87516355277666E-3</v>
      </c>
      <c r="N144" s="31">
        <f t="shared" si="26"/>
        <v>73.155616452292492</v>
      </c>
      <c r="O144" s="19">
        <f t="shared" si="27"/>
        <v>58.069007895561924</v>
      </c>
      <c r="P144" s="19">
        <f t="shared" si="28"/>
        <v>89.962570804238183</v>
      </c>
      <c r="Q144" s="7" t="s">
        <v>24</v>
      </c>
      <c r="R144" s="22" t="s">
        <v>25</v>
      </c>
      <c r="S144" s="7">
        <v>107</v>
      </c>
      <c r="T144" s="7">
        <v>6152</v>
      </c>
      <c r="U144" s="14">
        <v>1.7392717815344599E-2</v>
      </c>
      <c r="V144" s="27" t="s">
        <v>31</v>
      </c>
    </row>
    <row r="145" spans="1:22">
      <c r="A145" s="7" t="s">
        <v>83</v>
      </c>
      <c r="B145" s="7" t="s">
        <v>48</v>
      </c>
      <c r="C145" s="7" t="s">
        <v>27</v>
      </c>
      <c r="D145" s="7">
        <v>6.5</v>
      </c>
      <c r="E145" s="7">
        <v>1.69</v>
      </c>
      <c r="F145" s="7">
        <v>40</v>
      </c>
      <c r="G145" s="4">
        <f t="shared" si="29"/>
        <v>3151.515151515152</v>
      </c>
      <c r="H145" s="7">
        <v>50</v>
      </c>
      <c r="I145" s="5">
        <v>4093.7</v>
      </c>
      <c r="J145" s="16">
        <f t="shared" si="24"/>
        <v>7.328333781175954E-4</v>
      </c>
      <c r="K145" s="14">
        <v>1.0346199761241501E-2</v>
      </c>
      <c r="L145" s="14">
        <v>1.9909609006393606E-5</v>
      </c>
      <c r="M145" s="10">
        <f t="shared" si="25"/>
        <v>1.8669982768519239E-3</v>
      </c>
      <c r="N145" s="31">
        <f t="shared" si="26"/>
        <v>32.60620530815504</v>
      </c>
      <c r="O145" s="19">
        <f t="shared" si="27"/>
        <v>23.515652116707098</v>
      </c>
      <c r="P145" s="19">
        <f t="shared" si="28"/>
        <v>43.108888105367342</v>
      </c>
      <c r="Q145" s="7" t="s">
        <v>24</v>
      </c>
      <c r="R145" s="22" t="s">
        <v>25</v>
      </c>
      <c r="S145" s="7">
        <v>37</v>
      </c>
      <c r="T145" s="7">
        <v>5473</v>
      </c>
      <c r="U145" s="14">
        <v>6.7604604421706597E-3</v>
      </c>
      <c r="V145" s="27" t="s">
        <v>31</v>
      </c>
    </row>
    <row r="146" spans="1:22">
      <c r="A146" s="7" t="s">
        <v>84</v>
      </c>
      <c r="B146" s="7" t="s">
        <v>48</v>
      </c>
      <c r="C146" s="7" t="s">
        <v>23</v>
      </c>
      <c r="D146" s="7">
        <v>8</v>
      </c>
      <c r="E146" s="7">
        <v>3.1</v>
      </c>
      <c r="F146" s="7">
        <v>40</v>
      </c>
      <c r="G146" s="4">
        <f t="shared" si="29"/>
        <v>4696.969696969697</v>
      </c>
      <c r="H146" s="7">
        <v>50</v>
      </c>
      <c r="I146" s="5">
        <v>4867</v>
      </c>
      <c r="J146" s="16">
        <f t="shared" si="24"/>
        <v>6.1639613725087328E-4</v>
      </c>
      <c r="K146" s="14">
        <v>0.29259755670710402</v>
      </c>
      <c r="L146" s="14">
        <v>1.9458276208695259E-3</v>
      </c>
      <c r="M146" s="10">
        <f t="shared" si="25"/>
        <v>7.4533412734357641E-3</v>
      </c>
      <c r="N146" s="31">
        <f t="shared" si="26"/>
        <v>1374.3218572606402</v>
      </c>
      <c r="O146" s="19">
        <f t="shared" si="27"/>
        <v>1178.596090459162</v>
      </c>
      <c r="P146" s="19">
        <f t="shared" si="28"/>
        <v>1578.4495724067185</v>
      </c>
      <c r="Q146" s="7" t="s">
        <v>24</v>
      </c>
      <c r="R146" s="22" t="s">
        <v>38</v>
      </c>
      <c r="S146" s="7">
        <v>1220</v>
      </c>
      <c r="T146" s="7">
        <v>6822</v>
      </c>
      <c r="U146" s="14">
        <v>0.17883318674875401</v>
      </c>
      <c r="V146" s="27" t="s">
        <v>26</v>
      </c>
    </row>
    <row r="147" spans="1:22">
      <c r="A147" s="7" t="s">
        <v>84</v>
      </c>
      <c r="B147" s="7" t="s">
        <v>48</v>
      </c>
      <c r="C147" s="7" t="s">
        <v>27</v>
      </c>
      <c r="D147" s="7">
        <v>7.5</v>
      </c>
      <c r="E147" s="7">
        <v>6.66</v>
      </c>
      <c r="F147" s="7">
        <v>40</v>
      </c>
      <c r="G147" s="4">
        <f t="shared" si="29"/>
        <v>10763.636363636364</v>
      </c>
      <c r="H147" s="7">
        <v>50</v>
      </c>
      <c r="I147" s="5">
        <v>7049.3</v>
      </c>
      <c r="J147" s="16">
        <f t="shared" si="24"/>
        <v>4.2557417048501268E-4</v>
      </c>
      <c r="K147" s="14">
        <v>0.41095803340166198</v>
      </c>
      <c r="L147" s="14">
        <v>2.4177386202486697E-3</v>
      </c>
      <c r="M147" s="10">
        <f t="shared" si="25"/>
        <v>8.5793937285572643E-3</v>
      </c>
      <c r="N147" s="31">
        <f t="shared" si="26"/>
        <v>4423.4028322506165</v>
      </c>
      <c r="O147" s="19">
        <f t="shared" si="27"/>
        <v>3811.3304749836479</v>
      </c>
      <c r="P147" s="19">
        <f t="shared" si="28"/>
        <v>5057.6381033531015</v>
      </c>
      <c r="Q147" s="7" t="s">
        <v>24</v>
      </c>
      <c r="R147" s="22" t="s">
        <v>38</v>
      </c>
      <c r="S147" s="7">
        <v>2351</v>
      </c>
      <c r="T147" s="7">
        <v>8830</v>
      </c>
      <c r="U147" s="14">
        <v>0.26625141562853899</v>
      </c>
      <c r="V147" s="27" t="s">
        <v>26</v>
      </c>
    </row>
    <row r="148" spans="1:22">
      <c r="A148" s="7" t="s">
        <v>85</v>
      </c>
      <c r="B148" s="7" t="s">
        <v>45</v>
      </c>
      <c r="C148" s="7" t="s">
        <v>23</v>
      </c>
      <c r="D148" s="7">
        <v>8.6999999999999993</v>
      </c>
      <c r="E148" s="7">
        <v>1.51</v>
      </c>
      <c r="F148" s="7">
        <v>40</v>
      </c>
      <c r="G148" s="4">
        <f t="shared" si="29"/>
        <v>2103.7965865552073</v>
      </c>
      <c r="H148" s="1"/>
      <c r="I148" s="1">
        <v>4494.6000000000004</v>
      </c>
      <c r="J148" s="16">
        <f t="shared" si="24"/>
        <v>6.6746762782005065E-4</v>
      </c>
      <c r="K148" s="10">
        <v>5.4451347820450198E-3</v>
      </c>
      <c r="L148" s="7"/>
      <c r="M148" s="10">
        <f t="shared" si="25"/>
        <v>1.4311213523592451E-3</v>
      </c>
      <c r="N148" s="31">
        <f t="shared" si="26"/>
        <v>11.455455967799345</v>
      </c>
      <c r="O148" s="19">
        <f t="shared" si="27"/>
        <v>7.4313076215485312</v>
      </c>
      <c r="P148" s="19">
        <f t="shared" si="28"/>
        <v>16.202193485899681</v>
      </c>
      <c r="Q148" s="7" t="s">
        <v>24</v>
      </c>
      <c r="R148" s="7" t="s">
        <v>46</v>
      </c>
      <c r="S148" s="7">
        <v>20</v>
      </c>
      <c r="T148" s="7">
        <v>5146</v>
      </c>
      <c r="U148" s="14">
        <v>3.88651379712398E-3</v>
      </c>
      <c r="V148" s="27" t="s">
        <v>26</v>
      </c>
    </row>
    <row r="149" spans="1:22">
      <c r="A149" s="7" t="s">
        <v>85</v>
      </c>
      <c r="B149" s="7" t="s">
        <v>45</v>
      </c>
      <c r="C149" s="7" t="s">
        <v>27</v>
      </c>
      <c r="D149" s="7">
        <v>8</v>
      </c>
      <c r="E149" s="7">
        <v>2.83</v>
      </c>
      <c r="F149" s="7">
        <v>40</v>
      </c>
      <c r="G149" s="4">
        <f t="shared" si="29"/>
        <v>4287.878787878788</v>
      </c>
      <c r="H149" s="1"/>
      <c r="I149" s="1">
        <v>6159.4</v>
      </c>
      <c r="J149" s="16">
        <f t="shared" si="24"/>
        <v>4.8706042796376272E-4</v>
      </c>
      <c r="K149" s="10">
        <v>0.136761691820384</v>
      </c>
      <c r="L149" s="7"/>
      <c r="M149" s="10">
        <f t="shared" si="25"/>
        <v>5.4392393042220306E-3</v>
      </c>
      <c r="N149" s="31">
        <f t="shared" si="26"/>
        <v>586.4175573510405</v>
      </c>
      <c r="O149" s="19">
        <f t="shared" si="27"/>
        <v>495.52338749431789</v>
      </c>
      <c r="P149" s="19">
        <f t="shared" si="28"/>
        <v>682.90919892810803</v>
      </c>
      <c r="Q149" s="7" t="s">
        <v>24</v>
      </c>
      <c r="R149" s="7" t="s">
        <v>46</v>
      </c>
      <c r="S149" s="7">
        <v>624</v>
      </c>
      <c r="T149" s="7">
        <v>7982</v>
      </c>
      <c r="U149" s="14">
        <v>7.8175895765472306E-2</v>
      </c>
      <c r="V149" s="27" t="s">
        <v>26</v>
      </c>
    </row>
    <row r="150" spans="1:22">
      <c r="A150" s="7" t="s">
        <v>86</v>
      </c>
      <c r="B150" s="7" t="s">
        <v>45</v>
      </c>
      <c r="C150" s="7" t="s">
        <v>23</v>
      </c>
      <c r="D150" s="7">
        <v>7.2</v>
      </c>
      <c r="E150" s="7">
        <v>1.48</v>
      </c>
      <c r="F150" s="7">
        <v>40</v>
      </c>
      <c r="G150" s="4">
        <f t="shared" si="29"/>
        <v>2491.5824915824915</v>
      </c>
      <c r="H150" s="1"/>
      <c r="I150" s="1">
        <v>6144.6</v>
      </c>
      <c r="J150" s="16">
        <f t="shared" si="24"/>
        <v>4.8823357094033784E-4</v>
      </c>
      <c r="K150" s="14">
        <v>0</v>
      </c>
      <c r="L150" s="7"/>
      <c r="M150" s="10">
        <f t="shared" si="25"/>
        <v>0</v>
      </c>
      <c r="N150" s="31">
        <f t="shared" si="26"/>
        <v>0</v>
      </c>
      <c r="O150" s="19">
        <f t="shared" si="27"/>
        <v>0</v>
      </c>
      <c r="P150" s="19">
        <f t="shared" si="28"/>
        <v>0</v>
      </c>
      <c r="Q150" s="7">
        <v>0</v>
      </c>
      <c r="R150" s="7">
        <v>0</v>
      </c>
      <c r="S150" s="7">
        <v>0</v>
      </c>
      <c r="T150" s="7">
        <v>0</v>
      </c>
      <c r="U150" s="14">
        <v>0</v>
      </c>
      <c r="V150" s="27" t="s">
        <v>44</v>
      </c>
    </row>
    <row r="151" spans="1:22">
      <c r="A151" s="7" t="s">
        <v>86</v>
      </c>
      <c r="B151" s="7" t="s">
        <v>45</v>
      </c>
      <c r="C151" s="7" t="s">
        <v>27</v>
      </c>
      <c r="D151" s="7">
        <v>3.7</v>
      </c>
      <c r="E151" s="7">
        <v>0.31</v>
      </c>
      <c r="F151" s="7">
        <v>40</v>
      </c>
      <c r="G151" s="4">
        <f t="shared" si="29"/>
        <v>1015.5610155610157</v>
      </c>
      <c r="H151" s="1"/>
      <c r="I151" s="1">
        <v>3527.1</v>
      </c>
      <c r="J151" s="16">
        <f t="shared" si="24"/>
        <v>8.5055711491026625E-4</v>
      </c>
      <c r="K151" s="14">
        <v>0</v>
      </c>
      <c r="L151" s="7"/>
      <c r="M151" s="10">
        <f t="shared" si="25"/>
        <v>0</v>
      </c>
      <c r="N151" s="31">
        <f t="shared" si="26"/>
        <v>0</v>
      </c>
      <c r="O151" s="19">
        <f t="shared" si="27"/>
        <v>0</v>
      </c>
      <c r="P151" s="19">
        <f t="shared" si="28"/>
        <v>0</v>
      </c>
      <c r="Q151" s="7">
        <v>0</v>
      </c>
      <c r="R151" s="7">
        <v>0</v>
      </c>
      <c r="S151" s="7">
        <v>0</v>
      </c>
      <c r="T151" s="7">
        <v>0</v>
      </c>
      <c r="U151" s="14">
        <v>0</v>
      </c>
      <c r="V151" s="27" t="s">
        <v>44</v>
      </c>
    </row>
    <row r="152" spans="1:22">
      <c r="A152" s="7" t="s">
        <v>87</v>
      </c>
      <c r="B152" s="7" t="s">
        <v>45</v>
      </c>
      <c r="C152" s="7" t="s">
        <v>23</v>
      </c>
      <c r="D152" s="7">
        <v>6.6</v>
      </c>
      <c r="E152" s="7">
        <v>3.35</v>
      </c>
      <c r="F152" s="7">
        <v>40</v>
      </c>
      <c r="G152" s="4">
        <f t="shared" si="29"/>
        <v>6152.4334251606988</v>
      </c>
      <c r="H152" s="1"/>
      <c r="I152" s="1">
        <v>5453.5</v>
      </c>
      <c r="J152" s="16">
        <f t="shared" si="24"/>
        <v>5.5010543687540115E-4</v>
      </c>
      <c r="K152" s="10">
        <v>0.23323115520180901</v>
      </c>
      <c r="L152" s="7"/>
      <c r="M152" s="10">
        <f t="shared" si="25"/>
        <v>6.7851410417534E-3</v>
      </c>
      <c r="N152" s="31">
        <f t="shared" si="26"/>
        <v>1434.9391550524524</v>
      </c>
      <c r="O152" s="19">
        <f t="shared" si="27"/>
        <v>1226.0107433312105</v>
      </c>
      <c r="P152" s="19">
        <f t="shared" si="28"/>
        <v>1653.8863976232258</v>
      </c>
      <c r="Q152" s="7" t="s">
        <v>24</v>
      </c>
      <c r="R152" s="7" t="s">
        <v>46</v>
      </c>
      <c r="S152" s="7">
        <v>839</v>
      </c>
      <c r="T152" s="7">
        <v>6030</v>
      </c>
      <c r="U152" s="14">
        <v>0.139137645107794</v>
      </c>
      <c r="V152" s="27" t="s">
        <v>31</v>
      </c>
    </row>
    <row r="153" spans="1:22">
      <c r="A153" s="7" t="s">
        <v>87</v>
      </c>
      <c r="B153" s="7" t="s">
        <v>45</v>
      </c>
      <c r="C153" s="7" t="s">
        <v>27</v>
      </c>
      <c r="D153" s="7">
        <v>8.9</v>
      </c>
      <c r="E153" s="7">
        <v>1.65</v>
      </c>
      <c r="F153" s="7">
        <v>40</v>
      </c>
      <c r="G153" s="4">
        <f t="shared" si="29"/>
        <v>2247.1910112359551</v>
      </c>
      <c r="H153" s="1"/>
      <c r="I153" s="1">
        <v>5678.5</v>
      </c>
      <c r="J153" s="16">
        <f t="shared" si="24"/>
        <v>5.2830853218279481E-4</v>
      </c>
      <c r="K153" s="10">
        <v>0.16552470579602499</v>
      </c>
      <c r="L153" s="7"/>
      <c r="M153" s="10">
        <f t="shared" si="25"/>
        <v>5.8867374571636398E-3</v>
      </c>
      <c r="N153" s="31">
        <f t="shared" si="26"/>
        <v>371.96563100230338</v>
      </c>
      <c r="O153" s="19">
        <f t="shared" si="27"/>
        <v>315.68856660269211</v>
      </c>
      <c r="P153" s="19">
        <f t="shared" si="28"/>
        <v>431.41756504173321</v>
      </c>
      <c r="Q153" s="7" t="s">
        <v>24</v>
      </c>
      <c r="R153" s="7" t="s">
        <v>46</v>
      </c>
      <c r="S153" s="7">
        <v>614</v>
      </c>
      <c r="T153" s="7">
        <v>6390</v>
      </c>
      <c r="U153" s="14">
        <v>9.6087636932707304E-2</v>
      </c>
      <c r="V153" s="27" t="s">
        <v>31</v>
      </c>
    </row>
    <row r="154" spans="1:22">
      <c r="A154" s="7" t="s">
        <v>88</v>
      </c>
      <c r="B154" s="7" t="s">
        <v>45</v>
      </c>
      <c r="C154" s="7" t="s">
        <v>23</v>
      </c>
      <c r="D154" s="7">
        <v>7.1</v>
      </c>
      <c r="E154" s="7">
        <v>0.64</v>
      </c>
      <c r="F154" s="7">
        <v>40</v>
      </c>
      <c r="G154" s="4">
        <f t="shared" si="29"/>
        <v>1092.6163038839097</v>
      </c>
      <c r="H154" s="1"/>
      <c r="I154" s="1">
        <v>1699.8</v>
      </c>
      <c r="J154" s="16">
        <f t="shared" si="24"/>
        <v>1.7649135192375574E-3</v>
      </c>
      <c r="K154" s="10">
        <v>2.9847805742993699E-2</v>
      </c>
      <c r="L154" s="7"/>
      <c r="M154" s="10">
        <f t="shared" si="25"/>
        <v>2.8955455764024213E-3</v>
      </c>
      <c r="N154" s="31">
        <f t="shared" si="26"/>
        <v>32.612199189954708</v>
      </c>
      <c r="O154" s="19">
        <f t="shared" si="27"/>
        <v>25.914661418393873</v>
      </c>
      <c r="P154" s="19">
        <f t="shared" si="28"/>
        <v>40.069029834815439</v>
      </c>
      <c r="Q154" s="7" t="s">
        <v>34</v>
      </c>
      <c r="R154" s="7" t="s">
        <v>57</v>
      </c>
      <c r="S154" s="7">
        <v>31</v>
      </c>
      <c r="T154" s="7">
        <v>1541</v>
      </c>
      <c r="U154" s="14">
        <v>2.01168072680077E-2</v>
      </c>
      <c r="V154" s="27" t="s">
        <v>26</v>
      </c>
    </row>
    <row r="155" spans="1:22">
      <c r="A155" s="7" t="s">
        <v>88</v>
      </c>
      <c r="B155" s="7" t="s">
        <v>45</v>
      </c>
      <c r="C155" s="7" t="s">
        <v>27</v>
      </c>
      <c r="D155" s="7">
        <v>8.8000000000000007</v>
      </c>
      <c r="E155" s="7">
        <v>0.85</v>
      </c>
      <c r="F155" s="7">
        <v>40</v>
      </c>
      <c r="G155" s="4">
        <f t="shared" si="29"/>
        <v>1170.7988980716254</v>
      </c>
      <c r="H155" s="1"/>
      <c r="I155" s="1">
        <v>2816.2</v>
      </c>
      <c r="J155" s="16">
        <f t="shared" si="24"/>
        <v>1.0652652510475108E-3</v>
      </c>
      <c r="K155" s="10">
        <v>0.108764928936842</v>
      </c>
      <c r="L155" s="7"/>
      <c r="M155" s="10">
        <f t="shared" si="25"/>
        <v>4.9469256074908602E-3</v>
      </c>
      <c r="N155" s="31">
        <f t="shared" si="26"/>
        <v>127.34185894809326</v>
      </c>
      <c r="O155" s="19">
        <f t="shared" si="27"/>
        <v>106.9640034302406</v>
      </c>
      <c r="P155" s="19">
        <f t="shared" si="28"/>
        <v>149.10975967796819</v>
      </c>
      <c r="Q155" s="7" t="s">
        <v>34</v>
      </c>
      <c r="R155" s="7" t="s">
        <v>57</v>
      </c>
      <c r="S155" s="7">
        <v>166</v>
      </c>
      <c r="T155" s="7">
        <v>2554</v>
      </c>
      <c r="U155" s="14">
        <v>6.4996084573218302E-2</v>
      </c>
      <c r="V155" s="27" t="s">
        <v>26</v>
      </c>
    </row>
    <row r="156" spans="1:22">
      <c r="A156" s="7" t="s">
        <v>89</v>
      </c>
      <c r="B156" s="7" t="s">
        <v>45</v>
      </c>
      <c r="C156" s="7" t="s">
        <v>23</v>
      </c>
      <c r="D156" s="7">
        <v>8.4</v>
      </c>
      <c r="E156" s="7">
        <v>1.38</v>
      </c>
      <c r="F156" s="7">
        <v>40</v>
      </c>
      <c r="G156" s="4">
        <f t="shared" si="29"/>
        <v>1991.3419913419909</v>
      </c>
      <c r="H156" s="1"/>
      <c r="I156" s="1">
        <v>3851</v>
      </c>
      <c r="J156" s="16">
        <f t="shared" si="24"/>
        <v>7.7901843676967026E-4</v>
      </c>
      <c r="K156" s="18">
        <v>0.25543866994644199</v>
      </c>
      <c r="L156" s="7"/>
      <c r="M156" s="10">
        <f t="shared" si="25"/>
        <v>7.0456296859158331E-3</v>
      </c>
      <c r="N156" s="31">
        <f t="shared" si="26"/>
        <v>508.66574967689735</v>
      </c>
      <c r="O156" s="19">
        <f t="shared" si="27"/>
        <v>435.27923245654102</v>
      </c>
      <c r="P156" s="19">
        <f t="shared" si="28"/>
        <v>585.41952887701609</v>
      </c>
      <c r="Q156" s="7" t="s">
        <v>24</v>
      </c>
      <c r="R156" s="7" t="s">
        <v>46</v>
      </c>
      <c r="S156" s="7">
        <v>713</v>
      </c>
      <c r="T156" s="7">
        <v>4602</v>
      </c>
      <c r="U156" s="14">
        <v>0.154932637983485</v>
      </c>
      <c r="V156" s="29" t="s">
        <v>26</v>
      </c>
    </row>
    <row r="157" spans="1:22">
      <c r="A157" s="7" t="s">
        <v>89</v>
      </c>
      <c r="B157" s="7" t="s">
        <v>45</v>
      </c>
      <c r="C157" s="7" t="s">
        <v>27</v>
      </c>
      <c r="D157" s="7">
        <v>8</v>
      </c>
      <c r="E157" s="7">
        <v>1.69</v>
      </c>
      <c r="F157" s="7">
        <v>40</v>
      </c>
      <c r="G157" s="4">
        <f t="shared" si="29"/>
        <v>2560.606060606061</v>
      </c>
      <c r="H157" s="1"/>
      <c r="I157" s="1">
        <v>5570.7</v>
      </c>
      <c r="J157" s="16">
        <f t="shared" si="24"/>
        <v>5.385319618719371E-4</v>
      </c>
      <c r="K157" s="18">
        <v>0.37678148232315001</v>
      </c>
      <c r="L157" s="7"/>
      <c r="M157" s="10">
        <f t="shared" si="25"/>
        <v>8.2763333935924957E-3</v>
      </c>
      <c r="N157" s="31">
        <f t="shared" si="26"/>
        <v>964.78894716079333</v>
      </c>
      <c r="O157" s="19">
        <f t="shared" si="27"/>
        <v>830.36493558793632</v>
      </c>
      <c r="P157" s="19">
        <f t="shared" si="28"/>
        <v>1104.2991418009854</v>
      </c>
      <c r="Q157" s="7" t="s">
        <v>24</v>
      </c>
      <c r="R157" s="7" t="s">
        <v>46</v>
      </c>
      <c r="S157" s="7">
        <v>1616</v>
      </c>
      <c r="T157" s="7">
        <v>6718</v>
      </c>
      <c r="U157" s="14">
        <v>0.24054778207799901</v>
      </c>
      <c r="V157" s="27" t="s">
        <v>26</v>
      </c>
    </row>
    <row r="158" spans="1:22">
      <c r="A158" s="7" t="s">
        <v>90</v>
      </c>
      <c r="B158" s="7" t="s">
        <v>45</v>
      </c>
      <c r="C158" s="7" t="s">
        <v>23</v>
      </c>
      <c r="D158" s="7">
        <v>8.5</v>
      </c>
      <c r="E158" s="7">
        <v>2.1</v>
      </c>
      <c r="F158" s="7">
        <v>40</v>
      </c>
      <c r="G158" s="4">
        <f t="shared" si="29"/>
        <v>2994.6524064171126</v>
      </c>
      <c r="H158" s="1"/>
      <c r="I158" s="1">
        <v>5233.3</v>
      </c>
      <c r="J158" s="16">
        <f t="shared" si="24"/>
        <v>5.7325205893031159E-4</v>
      </c>
      <c r="K158" s="10">
        <v>0.214700158891686</v>
      </c>
      <c r="L158" s="7"/>
      <c r="M158" s="10">
        <f t="shared" si="25"/>
        <v>6.5564182590819222E-3</v>
      </c>
      <c r="N158" s="31">
        <f t="shared" si="26"/>
        <v>642.95234748312396</v>
      </c>
      <c r="O158" s="19">
        <f t="shared" si="27"/>
        <v>548.51997531415668</v>
      </c>
      <c r="P158" s="19">
        <f t="shared" si="28"/>
        <v>742.09692614418009</v>
      </c>
      <c r="Q158" s="7" t="s">
        <v>91</v>
      </c>
      <c r="R158" s="7" t="s">
        <v>46</v>
      </c>
      <c r="S158" s="7">
        <v>513</v>
      </c>
      <c r="T158" s="7">
        <v>3987</v>
      </c>
      <c r="U158" s="14">
        <v>0.128668171557561</v>
      </c>
      <c r="V158" s="27" t="s">
        <v>31</v>
      </c>
    </row>
    <row r="159" spans="1:22">
      <c r="A159" s="7" t="s">
        <v>90</v>
      </c>
      <c r="B159" s="7" t="s">
        <v>45</v>
      </c>
      <c r="C159" s="7" t="s">
        <v>27</v>
      </c>
      <c r="D159" s="7">
        <v>9.5</v>
      </c>
      <c r="E159" s="7">
        <v>2.7</v>
      </c>
      <c r="F159" s="7">
        <v>40</v>
      </c>
      <c r="G159" s="4">
        <f t="shared" si="29"/>
        <v>3444.9760765550241</v>
      </c>
      <c r="H159" s="1"/>
      <c r="I159" s="1">
        <v>4227.2</v>
      </c>
      <c r="J159" s="16">
        <f t="shared" si="24"/>
        <v>7.0968962906888726E-4</v>
      </c>
      <c r="K159" s="10">
        <v>9.2965849482914802E-3</v>
      </c>
      <c r="L159" s="7"/>
      <c r="M159" s="10">
        <f t="shared" si="25"/>
        <v>1.7860814289733951E-3</v>
      </c>
      <c r="N159" s="31">
        <f t="shared" si="26"/>
        <v>32.026512740525675</v>
      </c>
      <c r="O159" s="19">
        <f t="shared" si="27"/>
        <v>22.768684353301143</v>
      </c>
      <c r="P159" s="19">
        <f t="shared" si="28"/>
        <v>42.761062998212424</v>
      </c>
      <c r="Q159" s="7" t="s">
        <v>91</v>
      </c>
      <c r="R159" s="7" t="s">
        <v>46</v>
      </c>
      <c r="S159" s="7">
        <v>21</v>
      </c>
      <c r="T159" s="7">
        <v>3191</v>
      </c>
      <c r="U159" s="14">
        <v>6.5810090880601604E-3</v>
      </c>
      <c r="V159" s="27" t="s">
        <v>31</v>
      </c>
    </row>
    <row r="160" spans="1:22">
      <c r="A160" s="7" t="s">
        <v>92</v>
      </c>
      <c r="B160" s="7" t="s">
        <v>45</v>
      </c>
      <c r="C160" s="7" t="s">
        <v>23</v>
      </c>
      <c r="D160" s="7">
        <v>6.5</v>
      </c>
      <c r="E160" s="7">
        <v>1.23</v>
      </c>
      <c r="F160" s="7">
        <v>40</v>
      </c>
      <c r="G160" s="4">
        <f t="shared" si="29"/>
        <v>2293.7062937062938</v>
      </c>
      <c r="H160" s="1"/>
      <c r="I160" s="1">
        <v>4755.3999999999996</v>
      </c>
      <c r="J160" s="16">
        <f t="shared" si="24"/>
        <v>6.3086175716028101E-4</v>
      </c>
      <c r="K160" s="10">
        <v>6.9609868154353993E-2</v>
      </c>
      <c r="L160" s="7"/>
      <c r="M160" s="10">
        <f t="shared" si="25"/>
        <v>4.1120267872768396E-3</v>
      </c>
      <c r="N160" s="31">
        <f t="shared" si="26"/>
        <v>159.66459268970706</v>
      </c>
      <c r="O160" s="19">
        <f t="shared" si="27"/>
        <v>132.20487365170035</v>
      </c>
      <c r="P160" s="19">
        <f t="shared" si="28"/>
        <v>189.38793934096159</v>
      </c>
      <c r="Q160" s="7" t="s">
        <v>24</v>
      </c>
      <c r="R160" s="7" t="s">
        <v>46</v>
      </c>
      <c r="S160" s="7">
        <v>250</v>
      </c>
      <c r="T160" s="7">
        <v>6265</v>
      </c>
      <c r="U160" s="14">
        <v>3.9904229848363899E-2</v>
      </c>
      <c r="V160" s="27" t="s">
        <v>31</v>
      </c>
    </row>
    <row r="161" spans="1:22">
      <c r="A161" s="7" t="s">
        <v>92</v>
      </c>
      <c r="B161" s="7" t="s">
        <v>45</v>
      </c>
      <c r="C161" s="7" t="s">
        <v>27</v>
      </c>
      <c r="D161" s="7">
        <v>7.5</v>
      </c>
      <c r="E161" s="7">
        <v>1.48</v>
      </c>
      <c r="F161" s="7">
        <v>40</v>
      </c>
      <c r="G161" s="4">
        <f t="shared" si="29"/>
        <v>2391.9191919191921</v>
      </c>
      <c r="H161" s="1"/>
      <c r="I161" s="1">
        <v>5926.9</v>
      </c>
      <c r="J161" s="16">
        <f t="shared" si="24"/>
        <v>5.0616679883244199E-4</v>
      </c>
      <c r="K161" s="10">
        <v>6.2353465480827E-2</v>
      </c>
      <c r="L161" s="7"/>
      <c r="M161" s="10">
        <f t="shared" si="25"/>
        <v>3.9287368818014265E-3</v>
      </c>
      <c r="N161" s="31">
        <f t="shared" si="26"/>
        <v>149.14445076626095</v>
      </c>
      <c r="O161" s="19">
        <f t="shared" si="27"/>
        <v>122.97756206443785</v>
      </c>
      <c r="P161" s="19">
        <f t="shared" si="28"/>
        <v>177.56667254350367</v>
      </c>
      <c r="Q161" s="7" t="s">
        <v>93</v>
      </c>
      <c r="R161" s="7" t="s">
        <v>46</v>
      </c>
      <c r="S161" s="7">
        <v>261</v>
      </c>
      <c r="T161" s="7">
        <v>7345</v>
      </c>
      <c r="U161" s="14">
        <v>3.5534377127297401E-2</v>
      </c>
      <c r="V161" s="27" t="s">
        <v>31</v>
      </c>
    </row>
    <row r="162" spans="1:22">
      <c r="A162" s="7" t="s">
        <v>94</v>
      </c>
      <c r="B162" s="7" t="s">
        <v>45</v>
      </c>
      <c r="C162" s="7" t="s">
        <v>23</v>
      </c>
      <c r="D162" s="7">
        <v>8.4</v>
      </c>
      <c r="E162" s="7">
        <v>1.89</v>
      </c>
      <c r="F162" s="7">
        <v>40</v>
      </c>
      <c r="G162" s="4">
        <f t="shared" si="29"/>
        <v>2727.2727272727275</v>
      </c>
      <c r="H162" s="1"/>
      <c r="I162" s="1">
        <v>5260.1</v>
      </c>
      <c r="J162" s="16">
        <f t="shared" ref="J162:J193" si="30">3/I162</f>
        <v>5.7033136252162501E-4</v>
      </c>
      <c r="K162" s="10">
        <v>0.26248620848428</v>
      </c>
      <c r="L162" s="7"/>
      <c r="M162" s="10">
        <f t="shared" ref="M162:M177" si="31">0.0124*(K162^0.4142)</f>
        <v>7.1255040817224452E-3</v>
      </c>
      <c r="N162" s="31">
        <f t="shared" ref="N162:N177" si="32">G162*K162</f>
        <v>715.87147768440002</v>
      </c>
      <c r="O162" s="19">
        <f t="shared" ref="O162:O177" si="33">G162*0.88*(K162-M162)</f>
        <v>612.86569056613814</v>
      </c>
      <c r="P162" s="19">
        <f t="shared" ref="P162:P177" si="34">G162*1.12*(K162+M162)</f>
        <v>823.54123111069862</v>
      </c>
      <c r="Q162" s="7" t="s">
        <v>24</v>
      </c>
      <c r="R162" s="7" t="s">
        <v>46</v>
      </c>
      <c r="S162" s="7">
        <v>999</v>
      </c>
      <c r="T162" s="7">
        <v>6305</v>
      </c>
      <c r="U162" s="14">
        <v>0.158445678033306</v>
      </c>
      <c r="V162" s="27" t="s">
        <v>31</v>
      </c>
    </row>
    <row r="163" spans="1:22">
      <c r="A163" s="7" t="s">
        <v>94</v>
      </c>
      <c r="B163" s="7" t="s">
        <v>45</v>
      </c>
      <c r="C163" s="7" t="s">
        <v>27</v>
      </c>
      <c r="D163" s="7">
        <v>7.4</v>
      </c>
      <c r="E163" s="7">
        <v>1.67</v>
      </c>
      <c r="F163" s="7">
        <v>40</v>
      </c>
      <c r="G163" s="4">
        <f t="shared" si="29"/>
        <v>2735.4627354627355</v>
      </c>
      <c r="H163" s="1"/>
      <c r="I163" s="1">
        <v>4243</v>
      </c>
      <c r="J163" s="16">
        <f t="shared" si="30"/>
        <v>7.0704690077775156E-4</v>
      </c>
      <c r="K163" s="10">
        <v>0.16064892305994399</v>
      </c>
      <c r="L163" s="7"/>
      <c r="M163" s="10">
        <f t="shared" si="31"/>
        <v>5.814284487735159E-3</v>
      </c>
      <c r="N163" s="31">
        <f t="shared" si="32"/>
        <v>439.44914252269695</v>
      </c>
      <c r="O163" s="19">
        <f t="shared" si="33"/>
        <v>372.71905789634417</v>
      </c>
      <c r="P163" s="19">
        <f t="shared" si="34"/>
        <v>509.99636920094861</v>
      </c>
      <c r="Q163" s="7" t="s">
        <v>24</v>
      </c>
      <c r="R163" s="7" t="s">
        <v>46</v>
      </c>
      <c r="S163" s="7">
        <v>472</v>
      </c>
      <c r="T163" s="7">
        <v>5030</v>
      </c>
      <c r="U163" s="14">
        <v>9.3836978131212695E-2</v>
      </c>
      <c r="V163" s="27" t="s">
        <v>31</v>
      </c>
    </row>
    <row r="164" spans="1:22">
      <c r="A164" s="7" t="s">
        <v>95</v>
      </c>
      <c r="B164" s="7" t="s">
        <v>45</v>
      </c>
      <c r="C164" s="7" t="s">
        <v>23</v>
      </c>
      <c r="D164" s="7">
        <v>8.1</v>
      </c>
      <c r="E164" s="7">
        <v>1.79</v>
      </c>
      <c r="F164" s="7">
        <v>40</v>
      </c>
      <c r="G164" s="4">
        <f t="shared" si="29"/>
        <v>2678.6382341937901</v>
      </c>
      <c r="H164" s="1"/>
      <c r="I164" s="1">
        <v>5201.2</v>
      </c>
      <c r="J164" s="16">
        <f t="shared" si="30"/>
        <v>5.767899715450281E-4</v>
      </c>
      <c r="K164" s="10">
        <v>4.4500763297845797E-3</v>
      </c>
      <c r="L164" s="7"/>
      <c r="M164" s="10">
        <f t="shared" si="31"/>
        <v>1.3163624557793313E-3</v>
      </c>
      <c r="N164" s="31">
        <f t="shared" si="32"/>
        <v>11.920144602041749</v>
      </c>
      <c r="O164" s="19">
        <f t="shared" si="33"/>
        <v>7.3867955021819185</v>
      </c>
      <c r="P164" s="19">
        <f t="shared" si="34"/>
        <v>17.299747814887439</v>
      </c>
      <c r="Q164" s="7" t="s">
        <v>63</v>
      </c>
      <c r="R164" s="7" t="s">
        <v>46</v>
      </c>
      <c r="S164" s="7">
        <v>13</v>
      </c>
      <c r="T164" s="7">
        <v>3782</v>
      </c>
      <c r="U164" s="14">
        <v>3.43733474352194E-3</v>
      </c>
      <c r="V164" s="27" t="s">
        <v>26</v>
      </c>
    </row>
    <row r="165" spans="1:22">
      <c r="A165" s="7" t="s">
        <v>95</v>
      </c>
      <c r="B165" s="7" t="s">
        <v>45</v>
      </c>
      <c r="C165" s="7" t="s">
        <v>27</v>
      </c>
      <c r="D165" s="7">
        <v>8.8000000000000007</v>
      </c>
      <c r="E165" s="7">
        <v>2.68</v>
      </c>
      <c r="F165" s="7">
        <v>40</v>
      </c>
      <c r="G165" s="4">
        <f t="shared" ref="G165:G196" si="35">(F165*E165)*1000/3.3/D165</f>
        <v>3691.4600550964187</v>
      </c>
      <c r="H165" s="1"/>
      <c r="I165" s="1">
        <v>4423.1000000000004</v>
      </c>
      <c r="J165" s="16">
        <f t="shared" si="30"/>
        <v>6.7825733083131735E-4</v>
      </c>
      <c r="K165" s="10">
        <v>7.0351658644983196E-3</v>
      </c>
      <c r="L165" s="7"/>
      <c r="M165" s="10">
        <f t="shared" si="31"/>
        <v>1.5913390394460306E-3</v>
      </c>
      <c r="N165" s="31">
        <f t="shared" si="32"/>
        <v>25.970033769773412</v>
      </c>
      <c r="O165" s="19">
        <f t="shared" si="33"/>
        <v>17.684188958957741</v>
      </c>
      <c r="P165" s="19">
        <f t="shared" si="34"/>
        <v>35.66572606016441</v>
      </c>
      <c r="Q165" s="7" t="s">
        <v>63</v>
      </c>
      <c r="R165" s="7" t="s">
        <v>46</v>
      </c>
      <c r="S165" s="7">
        <v>15</v>
      </c>
      <c r="T165" s="7">
        <v>2843</v>
      </c>
      <c r="U165" s="14">
        <v>5.2761167780513499E-3</v>
      </c>
      <c r="V165" s="27" t="s">
        <v>26</v>
      </c>
    </row>
    <row r="166" spans="1:22">
      <c r="A166" s="7" t="s">
        <v>96</v>
      </c>
      <c r="B166" s="7" t="s">
        <v>45</v>
      </c>
      <c r="C166" s="7" t="s">
        <v>23</v>
      </c>
      <c r="D166" s="7">
        <v>8.3000000000000007</v>
      </c>
      <c r="E166" s="7">
        <v>1.5</v>
      </c>
      <c r="F166" s="7">
        <v>40</v>
      </c>
      <c r="G166" s="4">
        <f t="shared" si="35"/>
        <v>2190.5805038335161</v>
      </c>
      <c r="H166" s="1"/>
      <c r="I166" s="1">
        <v>4708</v>
      </c>
      <c r="J166" s="16">
        <f t="shared" si="30"/>
        <v>6.3721325403568395E-4</v>
      </c>
      <c r="K166" s="10">
        <v>0.16876648110167</v>
      </c>
      <c r="L166" s="7"/>
      <c r="M166" s="10">
        <f t="shared" si="31"/>
        <v>5.9342197849834516E-3</v>
      </c>
      <c r="N166" s="31">
        <f t="shared" si="32"/>
        <v>369.69656320190586</v>
      </c>
      <c r="O166" s="19">
        <f t="shared" si="33"/>
        <v>313.89351579120301</v>
      </c>
      <c r="P166" s="19">
        <f t="shared" si="34"/>
        <v>428.61946329255625</v>
      </c>
      <c r="Q166" s="7" t="s">
        <v>97</v>
      </c>
      <c r="R166" s="7" t="s">
        <v>98</v>
      </c>
      <c r="S166" s="7">
        <v>873</v>
      </c>
      <c r="T166" s="7">
        <v>8986</v>
      </c>
      <c r="U166" s="14">
        <v>9.7151123970620895E-2</v>
      </c>
      <c r="V166" s="27" t="s">
        <v>26</v>
      </c>
    </row>
    <row r="167" spans="1:22">
      <c r="A167" s="7" t="s">
        <v>96</v>
      </c>
      <c r="B167" s="7" t="s">
        <v>45</v>
      </c>
      <c r="C167" s="7" t="s">
        <v>27</v>
      </c>
      <c r="D167" s="7">
        <v>8.6</v>
      </c>
      <c r="E167" s="7">
        <v>2.6</v>
      </c>
      <c r="F167" s="7">
        <v>40</v>
      </c>
      <c r="G167" s="4">
        <f t="shared" si="35"/>
        <v>3664.5525017618043</v>
      </c>
      <c r="H167" s="1"/>
      <c r="I167" s="1">
        <v>5233.1000000000004</v>
      </c>
      <c r="J167" s="16">
        <f t="shared" si="30"/>
        <v>5.7327396762912994E-4</v>
      </c>
      <c r="K167" s="10">
        <v>0.18214870023632099</v>
      </c>
      <c r="L167" s="7"/>
      <c r="M167" s="10">
        <f t="shared" si="31"/>
        <v>6.1247753809676297E-3</v>
      </c>
      <c r="N167" s="31">
        <f t="shared" si="32"/>
        <v>667.49347514367105</v>
      </c>
      <c r="O167" s="19">
        <f t="shared" si="33"/>
        <v>567.643044494783</v>
      </c>
      <c r="P167" s="19">
        <f t="shared" si="34"/>
        <v>772.73060041937208</v>
      </c>
      <c r="Q167" s="7" t="s">
        <v>97</v>
      </c>
      <c r="R167" s="7" t="s">
        <v>98</v>
      </c>
      <c r="S167" s="7">
        <v>1077</v>
      </c>
      <c r="T167" s="7">
        <v>10252</v>
      </c>
      <c r="U167" s="14">
        <v>0.105052672649239</v>
      </c>
      <c r="V167" s="27" t="s">
        <v>26</v>
      </c>
    </row>
    <row r="168" spans="1:22">
      <c r="A168" s="7" t="s">
        <v>99</v>
      </c>
      <c r="B168" s="7" t="s">
        <v>45</v>
      </c>
      <c r="C168" s="7" t="s">
        <v>23</v>
      </c>
      <c r="D168" s="7">
        <v>8.4</v>
      </c>
      <c r="E168" s="7">
        <v>1.79</v>
      </c>
      <c r="F168" s="7">
        <v>40</v>
      </c>
      <c r="G168" s="4">
        <f t="shared" si="35"/>
        <v>2582.972582972583</v>
      </c>
      <c r="H168" s="1"/>
      <c r="I168" s="1">
        <v>4819.2</v>
      </c>
      <c r="J168" s="16">
        <f t="shared" si="30"/>
        <v>6.2250996015936254E-4</v>
      </c>
      <c r="K168" s="10">
        <v>8.6380771953996599E-2</v>
      </c>
      <c r="L168" s="7"/>
      <c r="M168" s="10">
        <f t="shared" si="31"/>
        <v>4.4966143287862408E-3</v>
      </c>
      <c r="N168" s="31">
        <f t="shared" si="32"/>
        <v>223.11916565318026</v>
      </c>
      <c r="O168" s="19">
        <f t="shared" si="33"/>
        <v>186.12399003063689</v>
      </c>
      <c r="P168" s="19">
        <f t="shared" si="34"/>
        <v>262.90185284231325</v>
      </c>
      <c r="Q168" s="7" t="s">
        <v>100</v>
      </c>
      <c r="R168" s="7" t="s">
        <v>46</v>
      </c>
      <c r="S168" s="7">
        <v>235</v>
      </c>
      <c r="T168" s="7">
        <v>4693</v>
      </c>
      <c r="U168" s="14">
        <v>5.0074579160451702E-2</v>
      </c>
      <c r="V168" s="27" t="s">
        <v>31</v>
      </c>
    </row>
    <row r="169" spans="1:22">
      <c r="A169" s="7" t="s">
        <v>99</v>
      </c>
      <c r="B169" s="7" t="s">
        <v>45</v>
      </c>
      <c r="C169" s="7" t="s">
        <v>27</v>
      </c>
      <c r="D169" s="7">
        <v>5.7</v>
      </c>
      <c r="E169" s="7">
        <v>0.84</v>
      </c>
      <c r="F169" s="7">
        <v>40</v>
      </c>
      <c r="G169" s="4">
        <f t="shared" si="35"/>
        <v>1786.2838915470495</v>
      </c>
      <c r="H169" s="1"/>
      <c r="I169" s="1">
        <v>2817.6</v>
      </c>
      <c r="J169" s="16">
        <f t="shared" si="30"/>
        <v>1.0647359454855196E-3</v>
      </c>
      <c r="K169" s="10">
        <v>8.8977220608469701E-2</v>
      </c>
      <c r="L169" s="7"/>
      <c r="M169" s="10">
        <f t="shared" si="31"/>
        <v>4.5521124187354019E-3</v>
      </c>
      <c r="N169" s="31">
        <f t="shared" si="32"/>
        <v>158.93857588753758</v>
      </c>
      <c r="O169" s="19">
        <f t="shared" si="33"/>
        <v>132.71034550526656</v>
      </c>
      <c r="P169" s="19">
        <f t="shared" si="34"/>
        <v>187.11833389047226</v>
      </c>
      <c r="Q169" s="7" t="s">
        <v>100</v>
      </c>
      <c r="R169" s="7" t="s">
        <v>46</v>
      </c>
      <c r="S169" s="7">
        <v>151</v>
      </c>
      <c r="T169" s="7">
        <v>2851</v>
      </c>
      <c r="U169" s="14">
        <v>5.2963872325499803E-2</v>
      </c>
      <c r="V169" s="27" t="s">
        <v>31</v>
      </c>
    </row>
    <row r="170" spans="1:22">
      <c r="A170" s="7" t="s">
        <v>101</v>
      </c>
      <c r="B170" s="7" t="s">
        <v>45</v>
      </c>
      <c r="C170" s="7" t="s">
        <v>23</v>
      </c>
      <c r="D170" s="7">
        <v>8.6</v>
      </c>
      <c r="E170" s="7">
        <v>2.2599999999999998</v>
      </c>
      <c r="F170" s="7">
        <v>40</v>
      </c>
      <c r="G170" s="4">
        <f t="shared" si="35"/>
        <v>3185.3417899929527</v>
      </c>
      <c r="H170" s="1"/>
      <c r="I170" s="1">
        <v>5813.7</v>
      </c>
      <c r="J170" s="16">
        <f t="shared" si="30"/>
        <v>5.1602249858093813E-4</v>
      </c>
      <c r="K170" s="10">
        <v>0.20783712823821399</v>
      </c>
      <c r="L170" s="7"/>
      <c r="M170" s="10">
        <f t="shared" si="31"/>
        <v>6.4687833600615662E-3</v>
      </c>
      <c r="N170" s="31">
        <f t="shared" si="32"/>
        <v>662.03229008930737</v>
      </c>
      <c r="O170" s="19">
        <f t="shared" si="33"/>
        <v>564.45576362744112</v>
      </c>
      <c r="P170" s="19">
        <f t="shared" si="34"/>
        <v>764.55408518330535</v>
      </c>
      <c r="Q170" s="7" t="s">
        <v>34</v>
      </c>
      <c r="R170" s="7" t="s">
        <v>57</v>
      </c>
      <c r="S170" s="7">
        <v>788</v>
      </c>
      <c r="T170" s="7">
        <v>6433</v>
      </c>
      <c r="U170" s="14">
        <v>0.122493393440074</v>
      </c>
      <c r="V170" s="27" t="s">
        <v>31</v>
      </c>
    </row>
    <row r="171" spans="1:22">
      <c r="A171" s="7" t="s">
        <v>101</v>
      </c>
      <c r="B171" s="7" t="s">
        <v>45</v>
      </c>
      <c r="C171" s="7" t="s">
        <v>27</v>
      </c>
      <c r="D171" s="7">
        <v>7.1</v>
      </c>
      <c r="E171" s="7">
        <v>2.58</v>
      </c>
      <c r="F171" s="7">
        <v>40</v>
      </c>
      <c r="G171" s="4">
        <f t="shared" si="35"/>
        <v>4404.6094750320108</v>
      </c>
      <c r="H171" s="1"/>
      <c r="I171" s="1">
        <v>4140.2</v>
      </c>
      <c r="J171" s="16">
        <f t="shared" si="30"/>
        <v>7.2460267619921747E-4</v>
      </c>
      <c r="K171" s="10">
        <v>9.7828671428435598E-2</v>
      </c>
      <c r="L171" s="7"/>
      <c r="M171" s="10">
        <f t="shared" si="31"/>
        <v>4.7344852383866577E-3</v>
      </c>
      <c r="N171" s="31">
        <f t="shared" si="32"/>
        <v>430.89709310348081</v>
      </c>
      <c r="O171" s="19">
        <f t="shared" si="33"/>
        <v>360.83831041551372</v>
      </c>
      <c r="P171" s="19">
        <f t="shared" si="34"/>
        <v>505.96072984114323</v>
      </c>
      <c r="Q171" s="7" t="s">
        <v>34</v>
      </c>
      <c r="R171" s="7" t="s">
        <v>57</v>
      </c>
      <c r="S171" s="7">
        <v>259</v>
      </c>
      <c r="T171" s="7">
        <v>4563</v>
      </c>
      <c r="U171" s="14">
        <v>5.6760902914749001E-2</v>
      </c>
      <c r="V171" s="27" t="s">
        <v>31</v>
      </c>
    </row>
    <row r="172" spans="1:22">
      <c r="A172" s="7" t="s">
        <v>102</v>
      </c>
      <c r="B172" s="7" t="s">
        <v>45</v>
      </c>
      <c r="C172" s="7" t="s">
        <v>23</v>
      </c>
      <c r="D172" s="7">
        <v>8.3000000000000007</v>
      </c>
      <c r="E172" s="7">
        <v>2.1800000000000002</v>
      </c>
      <c r="F172" s="7">
        <v>40</v>
      </c>
      <c r="G172" s="4">
        <f t="shared" si="35"/>
        <v>3183.643665571376</v>
      </c>
      <c r="H172" s="1"/>
      <c r="I172" s="1">
        <v>5942.1</v>
      </c>
      <c r="J172" s="16">
        <f t="shared" si="30"/>
        <v>5.0487201494421163E-4</v>
      </c>
      <c r="K172" s="10">
        <v>5.4252433381203101E-3</v>
      </c>
      <c r="L172" s="7"/>
      <c r="M172" s="10">
        <f t="shared" si="31"/>
        <v>1.4289536004891404E-3</v>
      </c>
      <c r="N172" s="31">
        <f t="shared" si="32"/>
        <v>17.272041587590031</v>
      </c>
      <c r="O172" s="19">
        <f t="shared" si="33"/>
        <v>11.196031007917686</v>
      </c>
      <c r="P172" s="19">
        <f t="shared" si="34"/>
        <v>24.439879146124621</v>
      </c>
      <c r="Q172" s="7" t="s">
        <v>24</v>
      </c>
      <c r="R172" s="7" t="s">
        <v>72</v>
      </c>
      <c r="S172" s="7">
        <v>30</v>
      </c>
      <c r="T172" s="7">
        <v>8230</v>
      </c>
      <c r="U172" s="14">
        <v>3.6452004860267301E-3</v>
      </c>
      <c r="V172" s="27" t="s">
        <v>26</v>
      </c>
    </row>
    <row r="173" spans="1:22">
      <c r="A173" s="7" t="s">
        <v>102</v>
      </c>
      <c r="B173" s="7" t="s">
        <v>45</v>
      </c>
      <c r="C173" s="7" t="s">
        <v>27</v>
      </c>
      <c r="D173" s="7">
        <v>7.8</v>
      </c>
      <c r="E173" s="7">
        <v>1.94</v>
      </c>
      <c r="F173" s="7">
        <v>40</v>
      </c>
      <c r="G173" s="4">
        <f t="shared" si="35"/>
        <v>3014.7630147630148</v>
      </c>
      <c r="H173" s="1"/>
      <c r="I173" s="1">
        <v>6036.2</v>
      </c>
      <c r="J173" s="16">
        <f t="shared" si="30"/>
        <v>4.9700142473741761E-4</v>
      </c>
      <c r="K173" s="10">
        <v>2.6951837894363E-2</v>
      </c>
      <c r="L173" s="7"/>
      <c r="M173" s="10">
        <f t="shared" si="31"/>
        <v>2.7756927726074452E-3</v>
      </c>
      <c r="N173" s="31">
        <f t="shared" si="32"/>
        <v>81.253404063813861</v>
      </c>
      <c r="O173" s="19">
        <f t="shared" si="33"/>
        <v>64.139106374298493</v>
      </c>
      <c r="P173" s="19">
        <f t="shared" si="34"/>
        <v>100.37603517201771</v>
      </c>
      <c r="Q173" s="7" t="s">
        <v>24</v>
      </c>
      <c r="R173" s="7" t="s">
        <v>72</v>
      </c>
      <c r="S173" s="7">
        <v>141</v>
      </c>
      <c r="T173" s="7">
        <v>9010</v>
      </c>
      <c r="U173" s="14">
        <v>1.5649278579356201E-2</v>
      </c>
      <c r="V173" s="27" t="s">
        <v>26</v>
      </c>
    </row>
    <row r="174" spans="1:22">
      <c r="A174" s="7" t="s">
        <v>103</v>
      </c>
      <c r="B174" s="7" t="s">
        <v>45</v>
      </c>
      <c r="C174" s="7" t="s">
        <v>23</v>
      </c>
      <c r="D174" s="7">
        <v>6.3</v>
      </c>
      <c r="E174" s="7">
        <v>2.34</v>
      </c>
      <c r="F174" s="7">
        <v>40</v>
      </c>
      <c r="G174" s="4">
        <f t="shared" si="35"/>
        <v>4502.1645021645027</v>
      </c>
      <c r="H174" s="1"/>
      <c r="I174" s="1">
        <v>5484.1</v>
      </c>
      <c r="J174" s="16">
        <f t="shared" si="30"/>
        <v>5.4703597673273644E-4</v>
      </c>
      <c r="K174" s="14">
        <v>0</v>
      </c>
      <c r="L174" s="7"/>
      <c r="M174" s="10">
        <f t="shared" si="31"/>
        <v>0</v>
      </c>
      <c r="N174" s="31">
        <f t="shared" si="32"/>
        <v>0</v>
      </c>
      <c r="O174" s="19">
        <f t="shared" si="33"/>
        <v>0</v>
      </c>
      <c r="P174" s="19">
        <f t="shared" si="34"/>
        <v>0</v>
      </c>
      <c r="Q174" s="7">
        <v>0</v>
      </c>
      <c r="R174" s="7">
        <v>0</v>
      </c>
      <c r="S174" s="7">
        <v>0</v>
      </c>
      <c r="T174" s="7">
        <v>0</v>
      </c>
      <c r="U174" s="14">
        <v>0</v>
      </c>
      <c r="V174" s="27" t="s">
        <v>44</v>
      </c>
    </row>
    <row r="175" spans="1:22">
      <c r="A175" s="7" t="s">
        <v>103</v>
      </c>
      <c r="B175" s="7" t="s">
        <v>45</v>
      </c>
      <c r="C175" s="7" t="s">
        <v>27</v>
      </c>
      <c r="D175" s="7">
        <v>7.6</v>
      </c>
      <c r="E175" s="7">
        <v>7.02</v>
      </c>
      <c r="F175" s="7">
        <v>40</v>
      </c>
      <c r="G175" s="4">
        <f t="shared" si="35"/>
        <v>11196.172248803827</v>
      </c>
      <c r="H175" s="1"/>
      <c r="I175" s="1">
        <v>6244.9</v>
      </c>
      <c r="J175" s="16">
        <f t="shared" si="30"/>
        <v>4.803919998718955E-4</v>
      </c>
      <c r="K175" s="14">
        <v>0</v>
      </c>
      <c r="L175" s="7"/>
      <c r="M175" s="10">
        <f t="shared" si="31"/>
        <v>0</v>
      </c>
      <c r="N175" s="31">
        <f t="shared" si="32"/>
        <v>0</v>
      </c>
      <c r="O175" s="19">
        <f t="shared" si="33"/>
        <v>0</v>
      </c>
      <c r="P175" s="19">
        <f t="shared" si="34"/>
        <v>0</v>
      </c>
      <c r="Q175" s="7">
        <v>0</v>
      </c>
      <c r="R175" s="7">
        <v>0</v>
      </c>
      <c r="S175" s="7">
        <v>0</v>
      </c>
      <c r="T175" s="7">
        <v>0</v>
      </c>
      <c r="U175" s="14">
        <v>0</v>
      </c>
      <c r="V175" s="27" t="s">
        <v>44</v>
      </c>
    </row>
    <row r="176" spans="1:22">
      <c r="A176" s="7" t="s">
        <v>104</v>
      </c>
      <c r="B176" s="7" t="s">
        <v>45</v>
      </c>
      <c r="C176" s="7" t="s">
        <v>23</v>
      </c>
      <c r="D176" s="7">
        <v>3.4</v>
      </c>
      <c r="E176" s="7">
        <v>1.46</v>
      </c>
      <c r="F176" s="7">
        <v>40</v>
      </c>
      <c r="G176" s="4">
        <f t="shared" si="35"/>
        <v>5204.9910873440294</v>
      </c>
      <c r="H176" s="1"/>
      <c r="I176" s="1">
        <v>4445.3</v>
      </c>
      <c r="J176" s="16">
        <f t="shared" si="30"/>
        <v>6.7487008750815463E-4</v>
      </c>
      <c r="K176" s="14">
        <v>0</v>
      </c>
      <c r="L176" s="7"/>
      <c r="M176" s="14">
        <f t="shared" si="31"/>
        <v>0</v>
      </c>
      <c r="N176" s="31">
        <f t="shared" si="32"/>
        <v>0</v>
      </c>
      <c r="O176" s="19">
        <f t="shared" si="33"/>
        <v>0</v>
      </c>
      <c r="P176" s="19">
        <f t="shared" si="34"/>
        <v>0</v>
      </c>
      <c r="Q176" s="7">
        <v>0</v>
      </c>
      <c r="R176" s="7">
        <v>0</v>
      </c>
      <c r="S176" s="7">
        <v>0</v>
      </c>
      <c r="T176" s="7">
        <v>0</v>
      </c>
      <c r="U176" s="14">
        <v>0</v>
      </c>
      <c r="V176" s="27" t="s">
        <v>26</v>
      </c>
    </row>
    <row r="177" spans="1:22">
      <c r="A177" s="7" t="s">
        <v>104</v>
      </c>
      <c r="B177" s="7" t="s">
        <v>45</v>
      </c>
      <c r="C177" s="7" t="s">
        <v>27</v>
      </c>
      <c r="D177" s="7">
        <v>8</v>
      </c>
      <c r="E177" s="7">
        <v>3.0590000000000002</v>
      </c>
      <c r="F177" s="7">
        <v>40</v>
      </c>
      <c r="G177" s="4">
        <f t="shared" si="35"/>
        <v>4634.8484848484859</v>
      </c>
      <c r="H177" s="1"/>
      <c r="I177" s="1">
        <v>5749.7</v>
      </c>
      <c r="J177" s="16">
        <f t="shared" si="30"/>
        <v>5.2176635302711449E-4</v>
      </c>
      <c r="K177" s="14">
        <v>5.2462024874579899E-3</v>
      </c>
      <c r="L177" s="7"/>
      <c r="M177" s="14">
        <f t="shared" si="31"/>
        <v>1.4092287815616858E-3</v>
      </c>
      <c r="N177" s="31">
        <f t="shared" si="32"/>
        <v>24.315353650203022</v>
      </c>
      <c r="O177" s="19">
        <f t="shared" si="33"/>
        <v>15.649736755115729</v>
      </c>
      <c r="P177" s="19">
        <f t="shared" si="34"/>
        <v>34.548545397216579</v>
      </c>
      <c r="Q177" s="7" t="s">
        <v>24</v>
      </c>
      <c r="R177" s="7" t="s">
        <v>46</v>
      </c>
      <c r="S177" s="7">
        <v>24</v>
      </c>
      <c r="T177" s="7">
        <v>6608</v>
      </c>
      <c r="U177" s="14">
        <v>3.6319612590798899E-3</v>
      </c>
      <c r="V177" s="27" t="s">
        <v>26</v>
      </c>
    </row>
  </sheetData>
  <autoFilter ref="A1:X177" xr:uid="{21A61AAD-EDB7-4F36-8051-9E1242053842}">
    <sortState xmlns:xlrd2="http://schemas.microsoft.com/office/spreadsheetml/2017/richdata2" ref="A2:X177">
      <sortCondition ref="A1:A177"/>
    </sortState>
  </autoFilter>
  <conditionalFormatting sqref="V67">
    <cfRule type="containsText" dxfId="5" priority="7" operator="containsText" text="QC">
      <formula>NOT(ISERROR(SEARCH("QC",V67)))</formula>
    </cfRule>
    <cfRule type="containsText" dxfId="4" priority="8" operator="containsText" text="Not">
      <formula>NOT(ISERROR(SEARCH("Not",V67)))</formula>
    </cfRule>
    <cfRule type="containsText" dxfId="3" priority="9" operator="containsText" text="Available">
      <formula>NOT(ISERROR(SEARCH("Available",V67)))</formula>
    </cfRule>
    <cfRule type="containsText" dxfId="2" priority="10" operator="containsText" text="QC">
      <formula>NOT(ISERROR(SEARCH("QC",V67)))</formula>
    </cfRule>
    <cfRule type="containsText" dxfId="1" priority="11" operator="containsText" text="Not">
      <formula>NOT(ISERROR(SEARCH("Not",V67)))</formula>
    </cfRule>
    <cfRule type="containsText" dxfId="0" priority="12" operator="containsText" text="'Not available'">
      <formula>NOT(ISERROR(SEARCH("'Not available'",V67)))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8FB726EF1A4D4F9B9C582FA2792ED1" ma:contentTypeVersion="13" ma:contentTypeDescription="Create a new document." ma:contentTypeScope="" ma:versionID="b306fda0fce1c19e19331265c25f5d7b">
  <xsd:schema xmlns:xsd="http://www.w3.org/2001/XMLSchema" xmlns:xs="http://www.w3.org/2001/XMLSchema" xmlns:p="http://schemas.microsoft.com/office/2006/metadata/properties" xmlns:ns2="44645f27-a5f9-4449-acd0-b841a5c0c439" xmlns:ns3="e95516f6-6047-4977-8cfa-8e40292b1aca" targetNamespace="http://schemas.microsoft.com/office/2006/metadata/properties" ma:root="true" ma:fieldsID="89140f283e208995dc062a1f42726e40" ns2:_="" ns3:_="">
    <xsd:import namespace="44645f27-a5f9-4449-acd0-b841a5c0c439"/>
    <xsd:import namespace="e95516f6-6047-4977-8cfa-8e40292b1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45f27-a5f9-4449-acd0-b841a5c0c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1636a95-faaf-4f66-9355-0e2576d3c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516f6-6047-4977-8cfa-8e40292b1a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6949d46-c4bf-402d-9859-fc7ad03969f4}" ma:internalName="TaxCatchAll" ma:showField="CatchAllData" ma:web="e95516f6-6047-4977-8cfa-8e40292b1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5516f6-6047-4977-8cfa-8e40292b1aca" xsi:nil="true"/>
    <lcf76f155ced4ddcb4097134ff3c332f xmlns="44645f27-a5f9-4449-acd0-b841a5c0c4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58B88C-8738-4A5E-9D7E-5AB14D9102DA}"/>
</file>

<file path=customXml/itemProps2.xml><?xml version="1.0" encoding="utf-8"?>
<ds:datastoreItem xmlns:ds="http://schemas.openxmlformats.org/officeDocument/2006/customXml" ds:itemID="{56141357-0416-45A7-A540-404B5EB2728D}"/>
</file>

<file path=customXml/itemProps3.xml><?xml version="1.0" encoding="utf-8"?>
<ds:datastoreItem xmlns:ds="http://schemas.openxmlformats.org/officeDocument/2006/customXml" ds:itemID="{4A9FA438-6A5B-4A9A-8612-CD40008FB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Paske, Iris te</dc:creator>
  <cp:keywords/>
  <dc:description/>
  <cp:lastModifiedBy>Gastgebruiker</cp:lastModifiedBy>
  <cp:revision/>
  <dcterms:created xsi:type="dcterms:W3CDTF">2023-11-07T14:04:18Z</dcterms:created>
  <dcterms:modified xsi:type="dcterms:W3CDTF">2024-12-02T15:57:45Z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0x010100308FB726EF1A4D4F9B9C582FA2792ED1</vt:lpwstr>
  </property>
  <property fmtid="{D5CDD505-2E9C-101B-9397-08002B2CF9AE}" pid="3" name="MediaServiceImageTags">
    <vt:lpwstr/>
  </property>
</Properties>
</file>