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regc\Desktop\Revisions\"/>
    </mc:Choice>
  </mc:AlternateContent>
  <xr:revisionPtr revIDLastSave="0" documentId="13_ncr:1_{560F4EC7-EA02-4312-8E1A-87487F74B72B}" xr6:coauthVersionLast="47" xr6:coauthVersionMax="47" xr10:uidLastSave="{00000000-0000-0000-0000-000000000000}"/>
  <bookViews>
    <workbookView xWindow="-105" yWindow="0" windowWidth="19410" windowHeight="20985" tabRatio="896" firstSheet="34" activeTab="46" xr2:uid="{5169F906-6B4D-4D2E-B55D-42C70ED78884}"/>
  </bookViews>
  <sheets>
    <sheet name="1e" sheetId="1" r:id="rId1"/>
    <sheet name="2b" sheetId="2" r:id="rId2"/>
    <sheet name="2c" sheetId="3" r:id="rId3"/>
    <sheet name="2d" sheetId="4" r:id="rId4"/>
    <sheet name="2e" sheetId="5" r:id="rId5"/>
    <sheet name="2 f" sheetId="68" r:id="rId6"/>
    <sheet name="2 g" sheetId="6" r:id="rId7"/>
    <sheet name="2 i" sheetId="7" r:id="rId8"/>
    <sheet name="2 j" sheetId="8" r:id="rId9"/>
    <sheet name="2k" sheetId="9" r:id="rId10"/>
    <sheet name="3b" sheetId="10" r:id="rId11"/>
    <sheet name="3c" sheetId="11" r:id="rId12"/>
    <sheet name="3d" sheetId="12" r:id="rId13"/>
    <sheet name="3e" sheetId="13" r:id="rId14"/>
    <sheet name="3f-k" sheetId="14" r:id="rId15"/>
    <sheet name="3i" sheetId="15" r:id="rId16"/>
    <sheet name="3" sheetId="16" r:id="rId17"/>
    <sheet name="3n" sheetId="17" r:id="rId18"/>
    <sheet name="3o" sheetId="18" r:id="rId19"/>
    <sheet name="4a" sheetId="19" r:id="rId20"/>
    <sheet name="4b" sheetId="20" r:id="rId21"/>
    <sheet name="4c" sheetId="21" r:id="rId22"/>
    <sheet name="4d" sheetId="24" r:id="rId23"/>
    <sheet name="4e" sheetId="25" r:id="rId24"/>
    <sheet name="4f" sheetId="22" r:id="rId25"/>
    <sheet name="4g" sheetId="31" r:id="rId26"/>
    <sheet name="4h" sheetId="32" r:id="rId27"/>
    <sheet name="4i" sheetId="23" r:id="rId28"/>
    <sheet name="4j" sheetId="26" r:id="rId29"/>
    <sheet name="5a" sheetId="27" r:id="rId30"/>
    <sheet name="5b" sheetId="28" r:id="rId31"/>
    <sheet name="5c" sheetId="29" r:id="rId32"/>
    <sheet name="5d" sheetId="30" r:id="rId33"/>
    <sheet name="5e" sheetId="33" r:id="rId34"/>
    <sheet name="5f" sheetId="34" r:id="rId35"/>
    <sheet name="5g" sheetId="61" r:id="rId36"/>
    <sheet name="5h" sheetId="35" r:id="rId37"/>
    <sheet name="5i" sheetId="36" r:id="rId38"/>
    <sheet name="5j" sheetId="37" r:id="rId39"/>
    <sheet name="6a-c" sheetId="38" r:id="rId40"/>
    <sheet name="6g" sheetId="39" r:id="rId41"/>
    <sheet name="7c " sheetId="59" r:id="rId42"/>
    <sheet name="7d" sheetId="60" r:id="rId43"/>
    <sheet name="s2a" sheetId="40" r:id="rId44"/>
    <sheet name="s2c-e" sheetId="41" r:id="rId45"/>
    <sheet name="s2f-h" sheetId="42" r:id="rId46"/>
    <sheet name="s2i" sheetId="69" r:id="rId47"/>
    <sheet name="s2 j" sheetId="62" r:id="rId48"/>
    <sheet name="s2k" sheetId="63" r:id="rId49"/>
    <sheet name="s2 l" sheetId="67" r:id="rId50"/>
    <sheet name="s2 n" sheetId="64" r:id="rId51"/>
    <sheet name="s2 o" sheetId="43" r:id="rId52"/>
    <sheet name="s2 p" sheetId="65" r:id="rId53"/>
    <sheet name="s2q" sheetId="66" r:id="rId54"/>
    <sheet name="s3a" sheetId="44" r:id="rId55"/>
    <sheet name="s3b" sheetId="45" r:id="rId56"/>
    <sheet name="s3 c" sheetId="47" r:id="rId57"/>
    <sheet name="s3 d" sheetId="46" r:id="rId58"/>
    <sheet name="s3c" sheetId="49" r:id="rId59"/>
    <sheet name="s3fgh" sheetId="48" r:id="rId60"/>
    <sheet name="Sheet50" sheetId="50" r:id="rId61"/>
    <sheet name="Sheet51" sheetId="51" r:id="rId62"/>
    <sheet name="Sheet52" sheetId="52" r:id="rId63"/>
    <sheet name="Sheet53" sheetId="53" r:id="rId64"/>
    <sheet name="Sheet54" sheetId="54" r:id="rId65"/>
    <sheet name="Sheet55" sheetId="55" r:id="rId66"/>
    <sheet name="Sheet56" sheetId="56" r:id="rId67"/>
    <sheet name="Sheet57" sheetId="57" r:id="rId68"/>
    <sheet name="Sheet58" sheetId="58" r:id="rId69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60" l="1"/>
  <c r="G26" i="60"/>
  <c r="G25" i="60"/>
  <c r="G24" i="60"/>
  <c r="G23" i="60"/>
  <c r="G22" i="60"/>
  <c r="G21" i="60"/>
  <c r="G20" i="60"/>
  <c r="G19" i="60"/>
  <c r="G18" i="60"/>
  <c r="G17" i="60"/>
  <c r="G16" i="60"/>
  <c r="G15" i="60"/>
  <c r="G14" i="60"/>
  <c r="G13" i="60"/>
  <c r="G12" i="60"/>
  <c r="G11" i="60"/>
  <c r="G10" i="60"/>
  <c r="G9" i="60"/>
  <c r="G8" i="60"/>
  <c r="G7" i="60"/>
  <c r="G6" i="60"/>
  <c r="G5" i="60"/>
  <c r="G4" i="60"/>
  <c r="V4" i="2"/>
  <c r="W4" i="2"/>
  <c r="X4" i="2"/>
  <c r="Y4" i="2"/>
  <c r="Z4" i="2"/>
  <c r="AA4" i="2"/>
  <c r="V5" i="2"/>
  <c r="W5" i="2"/>
  <c r="X5" i="2"/>
  <c r="Y5" i="2"/>
  <c r="Z5" i="2"/>
  <c r="AA5" i="2"/>
  <c r="V6" i="2"/>
  <c r="W6" i="2"/>
  <c r="X6" i="2"/>
  <c r="Y6" i="2"/>
  <c r="Z6" i="2"/>
  <c r="AA6" i="2"/>
  <c r="V7" i="2"/>
  <c r="W7" i="2"/>
  <c r="X7" i="2"/>
  <c r="Y7" i="2"/>
  <c r="Z7" i="2"/>
  <c r="AA7" i="2"/>
  <c r="V8" i="2"/>
  <c r="W8" i="2"/>
  <c r="X8" i="2"/>
  <c r="Y8" i="2"/>
  <c r="Z8" i="2"/>
  <c r="AA8" i="2"/>
  <c r="V9" i="2"/>
  <c r="W9" i="2"/>
  <c r="X9" i="2"/>
  <c r="Y9" i="2"/>
  <c r="Z9" i="2"/>
  <c r="AA9" i="2"/>
  <c r="V10" i="2"/>
  <c r="W10" i="2"/>
  <c r="X10" i="2"/>
  <c r="Y10" i="2"/>
  <c r="Z10" i="2"/>
  <c r="AA10" i="2"/>
  <c r="V11" i="2"/>
  <c r="W11" i="2"/>
  <c r="X11" i="2"/>
  <c r="Y11" i="2"/>
  <c r="Z11" i="2"/>
  <c r="AA11" i="2"/>
  <c r="V12" i="2"/>
  <c r="W12" i="2"/>
  <c r="X12" i="2"/>
  <c r="Y12" i="2"/>
  <c r="Z12" i="2"/>
  <c r="AA12" i="2"/>
  <c r="V13" i="2"/>
  <c r="W13" i="2"/>
  <c r="X13" i="2"/>
  <c r="Y13" i="2"/>
  <c r="Z13" i="2"/>
  <c r="AA13" i="2"/>
  <c r="V14" i="2"/>
  <c r="W14" i="2"/>
  <c r="X14" i="2"/>
  <c r="Y14" i="2"/>
  <c r="Z14" i="2"/>
  <c r="AA14" i="2"/>
  <c r="V15" i="2"/>
  <c r="W15" i="2"/>
  <c r="X15" i="2"/>
  <c r="Y15" i="2"/>
  <c r="Z15" i="2"/>
  <c r="AA15" i="2"/>
  <c r="V16" i="2"/>
  <c r="W16" i="2"/>
  <c r="X16" i="2"/>
  <c r="Y16" i="2"/>
  <c r="Z16" i="2"/>
  <c r="AA16" i="2"/>
  <c r="V17" i="2"/>
  <c r="W17" i="2"/>
  <c r="X17" i="2"/>
  <c r="Y17" i="2"/>
  <c r="Z17" i="2"/>
  <c r="AA17" i="2"/>
  <c r="V18" i="2"/>
  <c r="W18" i="2"/>
  <c r="X18" i="2"/>
  <c r="Y18" i="2"/>
  <c r="Z18" i="2"/>
  <c r="AA18" i="2"/>
  <c r="W3" i="2"/>
  <c r="X3" i="2"/>
  <c r="Y3" i="2"/>
  <c r="Z3" i="2"/>
  <c r="AA3" i="2"/>
  <c r="V3" i="2"/>
  <c r="N18" i="2"/>
  <c r="O18" i="2"/>
  <c r="P18" i="2"/>
  <c r="Q18" i="2"/>
  <c r="R18" i="2"/>
  <c r="S18" i="2"/>
  <c r="O17" i="2"/>
  <c r="P17" i="2"/>
  <c r="Q17" i="2"/>
  <c r="R17" i="2"/>
  <c r="S17" i="2"/>
  <c r="N16" i="2"/>
  <c r="O16" i="2"/>
  <c r="P16" i="2"/>
  <c r="Q16" i="2"/>
  <c r="R16" i="2"/>
  <c r="S16" i="2"/>
  <c r="O15" i="2"/>
  <c r="P15" i="2"/>
  <c r="Q15" i="2"/>
  <c r="R15" i="2"/>
  <c r="S15" i="2"/>
  <c r="N14" i="2"/>
  <c r="O14" i="2"/>
  <c r="P14" i="2"/>
  <c r="Q14" i="2"/>
  <c r="R14" i="2"/>
  <c r="S14" i="2"/>
  <c r="O13" i="2"/>
  <c r="P13" i="2"/>
  <c r="Q13" i="2"/>
  <c r="R13" i="2"/>
  <c r="S13" i="2"/>
  <c r="N12" i="2"/>
  <c r="O12" i="2"/>
  <c r="P12" i="2"/>
  <c r="Q12" i="2"/>
  <c r="R12" i="2"/>
  <c r="S12" i="2"/>
  <c r="O11" i="2"/>
  <c r="P11" i="2"/>
  <c r="Q11" i="2"/>
  <c r="R11" i="2"/>
  <c r="S11" i="2"/>
  <c r="N10" i="2"/>
  <c r="O10" i="2"/>
  <c r="P10" i="2"/>
  <c r="Q10" i="2"/>
  <c r="R10" i="2"/>
  <c r="S10" i="2"/>
  <c r="O9" i="2"/>
  <c r="P9" i="2"/>
  <c r="Q9" i="2"/>
  <c r="R9" i="2"/>
  <c r="S9" i="2"/>
  <c r="N8" i="2"/>
  <c r="O8" i="2"/>
  <c r="P8" i="2"/>
  <c r="Q8" i="2"/>
  <c r="R8" i="2"/>
  <c r="S8" i="2"/>
  <c r="O7" i="2"/>
  <c r="P7" i="2"/>
  <c r="Q7" i="2"/>
  <c r="R7" i="2"/>
  <c r="S7" i="2"/>
  <c r="N6" i="2"/>
  <c r="O6" i="2"/>
  <c r="P6" i="2"/>
  <c r="Q6" i="2"/>
  <c r="R6" i="2"/>
  <c r="S6" i="2"/>
  <c r="O5" i="2"/>
  <c r="P5" i="2"/>
  <c r="Q5" i="2"/>
  <c r="R5" i="2"/>
  <c r="S5" i="2"/>
  <c r="N17" i="2"/>
  <c r="N15" i="2"/>
  <c r="N13" i="2"/>
  <c r="N11" i="2"/>
  <c r="N9" i="2"/>
  <c r="N7" i="2"/>
  <c r="N5" i="2"/>
  <c r="N4" i="2"/>
  <c r="O4" i="2"/>
  <c r="P4" i="2"/>
  <c r="Q4" i="2"/>
  <c r="R4" i="2"/>
  <c r="S4" i="2"/>
  <c r="O3" i="2"/>
  <c r="P3" i="2"/>
  <c r="Q3" i="2"/>
  <c r="R3" i="2"/>
  <c r="S3" i="2"/>
  <c r="N3" i="2"/>
  <c r="L5" i="2"/>
  <c r="L7" i="2"/>
  <c r="L9" i="2"/>
  <c r="L11" i="2"/>
  <c r="L13" i="2"/>
  <c r="L15" i="2"/>
  <c r="L17" i="2"/>
  <c r="L3" i="2"/>
</calcChain>
</file>

<file path=xl/sharedStrings.xml><?xml version="1.0" encoding="utf-8"?>
<sst xmlns="http://schemas.openxmlformats.org/spreadsheetml/2006/main" count="1259" uniqueCount="886">
  <si>
    <t>MC</t>
  </si>
  <si>
    <r>
      <t>TGF-β</t>
    </r>
    <r>
      <rPr>
        <vertAlign val="subscript"/>
        <sz val="10"/>
        <rFont val="Arial"/>
      </rPr>
      <t>1</t>
    </r>
  </si>
  <si>
    <r>
      <t>DMEM</t>
    </r>
    <r>
      <rPr>
        <vertAlign val="superscript"/>
        <sz val="10"/>
        <rFont val="Arial"/>
      </rPr>
      <t>LOW</t>
    </r>
  </si>
  <si>
    <r>
      <t>DMEM</t>
    </r>
    <r>
      <rPr>
        <vertAlign val="superscript"/>
        <sz val="10"/>
        <rFont val="Arial"/>
      </rPr>
      <t>HIGH</t>
    </r>
  </si>
  <si>
    <t>Glutamate</t>
  </si>
  <si>
    <t>Glycine</t>
  </si>
  <si>
    <t>Glutamine</t>
  </si>
  <si>
    <t>Aspartate</t>
  </si>
  <si>
    <t>Asparagine</t>
  </si>
  <si>
    <t>Alanine</t>
  </si>
  <si>
    <t>Serine</t>
  </si>
  <si>
    <t>Proline</t>
  </si>
  <si>
    <t>Control</t>
  </si>
  <si>
    <t>TGFB1</t>
  </si>
  <si>
    <t>Average</t>
  </si>
  <si>
    <t>foldchange</t>
  </si>
  <si>
    <t>log2</t>
  </si>
  <si>
    <t>reorder</t>
  </si>
  <si>
    <t>Log[CB-839]</t>
  </si>
  <si>
    <t>CB-839</t>
  </si>
  <si>
    <t>CB-839 +TGFB</t>
  </si>
  <si>
    <t>CB-839 +TGFB + Glutamate</t>
  </si>
  <si>
    <t>CB-839 +TGFB + aKG</t>
  </si>
  <si>
    <t>Low</t>
  </si>
  <si>
    <t>High</t>
  </si>
  <si>
    <r>
      <t>TGF-β</t>
    </r>
    <r>
      <rPr>
        <vertAlign val="subscript"/>
        <sz val="10"/>
        <rFont val="Arial"/>
      </rPr>
      <t>1</t>
    </r>
    <r>
      <rPr>
        <sz val="10"/>
        <rFont val="Arial"/>
      </rPr>
      <t xml:space="preserve"> + CB-839</t>
    </r>
  </si>
  <si>
    <t>gln</t>
  </si>
  <si>
    <t>glc</t>
  </si>
  <si>
    <t>pyr</t>
  </si>
  <si>
    <t>control</t>
  </si>
  <si>
    <t>cb839</t>
  </si>
  <si>
    <t>Pyruvate</t>
  </si>
  <si>
    <t>CB-839 + Pyruvate</t>
  </si>
  <si>
    <t>%</t>
  </si>
  <si>
    <t>TGF-B1 + Pyruvate</t>
  </si>
  <si>
    <t>CB839</t>
  </si>
  <si>
    <t>CB839 + TGFB1</t>
  </si>
  <si>
    <t>CB839 + TGFB1 + Pyruvate</t>
  </si>
  <si>
    <t>Acetyl-coA</t>
  </si>
  <si>
    <t>Aconitate</t>
  </si>
  <si>
    <t>aKG</t>
  </si>
  <si>
    <t>Succinate</t>
  </si>
  <si>
    <t>Fumarate</t>
  </si>
  <si>
    <t>Malate</t>
  </si>
  <si>
    <t>m+0</t>
  </si>
  <si>
    <t>m+1</t>
  </si>
  <si>
    <t>m+2</t>
  </si>
  <si>
    <t>m+3</t>
  </si>
  <si>
    <t>m+4</t>
  </si>
  <si>
    <t>m+5</t>
  </si>
  <si>
    <t>TGFB1 + Pyruvate</t>
  </si>
  <si>
    <t>cb839 + acetate</t>
  </si>
  <si>
    <t>cb839 + DCA</t>
  </si>
  <si>
    <t>Sample</t>
  </si>
  <si>
    <t>Group</t>
  </si>
  <si>
    <t>Acetyl-L-carnitine</t>
  </si>
  <si>
    <t>N2-Acetyl-L-aminoadipate</t>
  </si>
  <si>
    <t>N-Acetyl-L-glutamic acid</t>
  </si>
  <si>
    <t>Nopalinic acid</t>
  </si>
  <si>
    <t>Norepinephrine sulfate</t>
  </si>
  <si>
    <t>UDP-N-acetylglucosamine</t>
  </si>
  <si>
    <t>L-Alanine</t>
  </si>
  <si>
    <t>Threonic acid</t>
  </si>
  <si>
    <t>(R)-2-Hydroxyglutarate</t>
  </si>
  <si>
    <t>N-Acetyl-L-leucine</t>
  </si>
  <si>
    <t>L-Hydroxyproline</t>
  </si>
  <si>
    <t>L-Asparagine</t>
  </si>
  <si>
    <t>L-Malic acid</t>
  </si>
  <si>
    <t>L-Aspartate</t>
  </si>
  <si>
    <t>L-Proline</t>
  </si>
  <si>
    <t>1-palmitoyl-2-oleoyl-sn-glycero-3-phosphocholine</t>
  </si>
  <si>
    <t>L-Glutamine</t>
  </si>
  <si>
    <t>L-Lactic Acid</t>
  </si>
  <si>
    <t>N4-(Acetyl-beta-D-glucosaminyl)asparagine</t>
  </si>
  <si>
    <t>Cytidine</t>
  </si>
  <si>
    <t>Glutamic Acid</t>
  </si>
  <si>
    <t>L-Saccharopine</t>
  </si>
  <si>
    <t>CDP-ethanolamine</t>
  </si>
  <si>
    <t>L-beta-Aspartyl-L-aspartic acid</t>
  </si>
  <si>
    <t>3-Dehydrosphinganine</t>
  </si>
  <si>
    <t>2-Oxobutyric acid</t>
  </si>
  <si>
    <t>N-Ethylglycine</t>
  </si>
  <si>
    <t>N-Acetyl-L-aspartic acid</t>
  </si>
  <si>
    <t>1-Oleoyl-2-Stearoyl-sn-Glycero-3-Phosphocholine</t>
  </si>
  <si>
    <t xml:space="preserve">Glutathione </t>
  </si>
  <si>
    <t>2-Oxoglutaric acid</t>
  </si>
  <si>
    <t>Gamma-L-Glutamyl-L-glutamic acid</t>
  </si>
  <si>
    <t>5,6-Dihydrothymine</t>
  </si>
  <si>
    <t>Sphingomyelin</t>
  </si>
  <si>
    <t>CB839_TGFB_1</t>
  </si>
  <si>
    <t>A</t>
  </si>
  <si>
    <t>CB839_TGFB_2</t>
  </si>
  <si>
    <t>CB839_TGFB_3</t>
  </si>
  <si>
    <t>CB839_TGFB_Pyr_1</t>
  </si>
  <si>
    <t>B</t>
  </si>
  <si>
    <t>CB839_TGFB_Pyr_2</t>
  </si>
  <si>
    <t>CB839_TGFB_Pyr_3</t>
  </si>
  <si>
    <t>cb-839 + tgf</t>
  </si>
  <si>
    <t>cb-839 + tgf + pyr</t>
  </si>
  <si>
    <t>cb-839 + tgf + pyr + egcg</t>
  </si>
  <si>
    <t>cb-839 + dmk</t>
  </si>
  <si>
    <t>cb-839 +dmkg +EGCG</t>
  </si>
  <si>
    <r>
      <t>TGF-β</t>
    </r>
    <r>
      <rPr>
        <vertAlign val="subscript"/>
        <sz val="10"/>
        <rFont val="Arial"/>
      </rPr>
      <t>1</t>
    </r>
    <r>
      <rPr>
        <sz val="10"/>
        <rFont val="Arial"/>
      </rPr>
      <t xml:space="preserve"> + CB-839 + aKG</t>
    </r>
  </si>
  <si>
    <r>
      <t>TGF-β</t>
    </r>
    <r>
      <rPr>
        <vertAlign val="subscript"/>
        <sz val="10"/>
        <rFont val="Arial"/>
      </rPr>
      <t>1</t>
    </r>
    <r>
      <rPr>
        <sz val="10"/>
        <rFont val="Arial"/>
      </rPr>
      <t xml:space="preserve"> + CB-839 + aKG + siGDH</t>
    </r>
  </si>
  <si>
    <t>Media</t>
  </si>
  <si>
    <t>cb839 + tgfb</t>
  </si>
  <si>
    <t>pro</t>
  </si>
  <si>
    <t>ala</t>
  </si>
  <si>
    <t>cb839 + alanine</t>
  </si>
  <si>
    <t>cycloserine</t>
  </si>
  <si>
    <t>EGCG</t>
  </si>
  <si>
    <t>GLS</t>
  </si>
  <si>
    <t>IPF</t>
  </si>
  <si>
    <t>GPT2</t>
  </si>
  <si>
    <t>GDH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</si>
  <si>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</si>
  <si>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</si>
  <si>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</si>
  <si>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</si>
  <si>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</si>
  <si>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</si>
  <si>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</si>
  <si>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</si>
  <si>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</si>
  <si>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D-Glutamine and D-glutamate metabolism</t>
  </si>
  <si>
    <t>GLUD1;GLS</t>
  </si>
  <si>
    <t>ECM-receptor interaction</t>
  </si>
  <si>
    <t>24/88</t>
  </si>
  <si>
    <t>ITGB1;TNXB;SDC4;LAMB2;TNC;FN1;THBS2;THBS3;COMP;COL1A1;COL1A2;FRAS1;COL4A2;COL4A1;COL6A2;COL6A1;ITGA11;DAG1;COL4A5;COL6A3;ITGAV;COL6A6;COL6A5;FREM1</t>
  </si>
  <si>
    <t>Circadian rhythm</t>
  </si>
  <si>
    <t>CREB1;PER3;FBXW11;BHLHE40;RORA;CSNK1D;CLOCK;SKP1</t>
  </si>
  <si>
    <t>Non-homologous end-joining</t>
  </si>
  <si>
    <t>RAD50;PRKDC;XRCC5</t>
  </si>
  <si>
    <t>Protein digestion and absorption</t>
  </si>
  <si>
    <t>21/103</t>
  </si>
  <si>
    <t>COL18A1;COL15A1;COL14A1;COL12A1;PRCP;ATP1A1;SLC8A1;COL1A1;COL3A1;COL1A2;COL4A2;COL5A1;COL4A1;COL6A2;COL5A2;COL6A1;COL4A5;COL8A1;COL6A3;COL6A6;COL6A5</t>
  </si>
  <si>
    <t>Vasopressin-regulated water reabsorption</t>
  </si>
  <si>
    <t>DYNC1H1;DYNC1LI2;CREB1;DCTN1;CREB3L2;DYNLL1;AQP3;VAMP2;CREB5</t>
  </si>
  <si>
    <t>Folate biosynthesis</t>
  </si>
  <si>
    <t>QDPR;MOCS2;AKR1C3;PCBD1;PTS</t>
  </si>
  <si>
    <t>AGE-RAGE signaling pathway in diabetic complications</t>
  </si>
  <si>
    <t>19/100</t>
  </si>
  <si>
    <t>JUN;STAT1;MMP2;SERPINE1;STAT3;FN1;NFKB1;TGFBR2;COL1A1;THBD;COL3A1;COL1A2;CCND1;COL4A2;COL4A1;COL4A5;CCL2;BAX;RAC1</t>
  </si>
  <si>
    <t>Th17 cell differentiation</t>
  </si>
  <si>
    <t>20/107</t>
  </si>
  <si>
    <t>JUN;HSP90AA1;HSP90AB1;IL1R1;STAT1;STAT3;NFATC2;RORA;AHR;FOS;HIF1A;NFKB1;RUNX1;TGFBR2;NFKBIA;PPP3CA;CD4;RARA;IL6ST;JAK1</t>
  </si>
  <si>
    <t>Protein processing in endoplasmic reticulum</t>
  </si>
  <si>
    <t>31/171</t>
  </si>
  <si>
    <t>HSP90AB1;TUSC3;UBXN2A;RRBP1;RNF5;HSP90B1;DNAJB1;ERLEC1;LMAN1;HSPH1;MAN1A2;SEC62;UBXN4;SEC63;SKP1;PDIA3;EDEM3;MBTPS1;HSP90AA1;SSR4;UBE2G1;EIF2AK4;DNAJA1;DNAJC1;DNAJC10;BAX;CALR;ATF6;HSPA1B;NFE2L2;HSPA1A</t>
  </si>
  <si>
    <t>Fluid shear stress and atherosclerosis</t>
  </si>
  <si>
    <t>25/139</t>
  </si>
  <si>
    <t>BMPR2;HSP90AB1;SDC4;GSTP1;HSP90B1;THBD;SUMO2;CCL2;ITGAV;RAC1;JUN;HSP90AA1;IL1R1;CAV2;CAV1;MMP2;CYBA;FOS;NFKB1;BMP4;CTNNB1;CALM1;CALM2;BMPR1A;NFE2L2</t>
  </si>
  <si>
    <t>Prostate cancer</t>
  </si>
  <si>
    <t>17/97</t>
  </si>
  <si>
    <t>GSK3B;HSP90AA1;HSP90AB1;GSTP1;IGF1;NFKB1;HSP90B1;NFKBIA;AR;CREB1;CCND1;PLAU;CREB3L2;PDGFC;CTNNB1;FGFR1;CREB5</t>
  </si>
  <si>
    <t>Proximal tubule bicarbonate reclamation</t>
  </si>
  <si>
    <t>GLUD1;ATP1A1;AQP1;GLS</t>
  </si>
  <si>
    <t>Pertussis</t>
  </si>
  <si>
    <t>13/76</t>
  </si>
  <si>
    <t>ITGB1;JUN;C1S;SFTPA2;FOS;NFKB1;GNAI2;C3;IRF1;CFL1;SFTPA1;CALM1;CALM2</t>
  </si>
  <si>
    <t>Focal adhesion</t>
  </si>
  <si>
    <t>34/201</t>
  </si>
  <si>
    <t>ITGB1;GSK3B;TNXB;TNC;THBS2;THBS3;COMP;CCND2;CCND1;PDGFC;ITGAV;RAC1;PAK2;JUN;CAV2;LAMB2;ACTN1;HGF;CAV1;FN1;IGF1;COL1A1;COL1A2;COL4A2;COL4A1;COL6A2;ITGA11;COL6A1;CTNNB1;COL4A5;COL6A3;COL6A6;COL6A5;MYL9</t>
  </si>
  <si>
    <t>Vitamin B6 metabolism</t>
  </si>
  <si>
    <t>PDXK</t>
  </si>
  <si>
    <t>Complement and coagulation cascades</t>
  </si>
  <si>
    <t>14/85</t>
  </si>
  <si>
    <t>CFD;C1S;CFH;PROS1;SERPINE1;F2R;CFI;CLU;C3;THBD;PLAU;CD59;A2M;CFB</t>
  </si>
  <si>
    <t>p53 signaling pathway</t>
  </si>
  <si>
    <t>CCND2;CCND1;SESN3;SIVA1;ZMAT3;GADD45A;IGFBP3;PERP;SERPINE1;BAX;IGF1;GADD45G</t>
  </si>
  <si>
    <t>Hippo signaling pathway</t>
  </si>
  <si>
    <t>26/163</t>
  </si>
  <si>
    <t>YAP1;GSK3B;BMPR2;YWHAB;SERPINE1;AREG;SAV1;PPP2CB;CCND2;RASSF2;CCND1;TEAD1;YWHAG;WWTR1;FBXW11;WNT5A;CSNK1D;AXIN2;BMP5;TGFBR2;BMP4;FRMD6;LATS2;CTNNB1;FAT4;BMPR1A</t>
  </si>
  <si>
    <t>TGF-beta signaling pathway</t>
  </si>
  <si>
    <t>15/94</t>
  </si>
  <si>
    <t>BMPR2;INHBA;LTBP1;THSD4;TGFBR2;BMP5;BMP4;PPP2CB;ZFYVE16;ID4;ID3;NEO1;SKP1;BMPR1A;FBN1</t>
  </si>
  <si>
    <t>Renin secretion</t>
  </si>
  <si>
    <t>PTGER4;PPP3CA;EDNRA;CREB1;PTGER2;GNAQ;PDE3B;CALM1;CALM2;AQP1;GNAI2</t>
  </si>
  <si>
    <t>PD-L1 expression and PD-1 checkpoint pathway in cancer</t>
  </si>
  <si>
    <t>14/89</t>
  </si>
  <si>
    <t>MAP2K3;JUN;STAT1;STAT3;NFATC2;PTPN11;FOS;HIF1A;NFKB1;EML4;NFKBIA;PPP3CA;CD4;JAK1</t>
  </si>
  <si>
    <t>Basal transcription factors</t>
  </si>
  <si>
    <t>GTF2A2;TAF10;TAF11;GTF2H3;MNAT1;TAF2;GTF2I</t>
  </si>
  <si>
    <t>Antigen processing and presentation</t>
  </si>
  <si>
    <t>PDIA3;HSP90AA1;CD4;HSP90AB1;CREB1;PSME2;RFXANK;CALR;B2M;HSPA1B;TAPBP;HSPA1A</t>
  </si>
  <si>
    <t>Small cell lung cancer</t>
  </si>
  <si>
    <t>14/92</t>
  </si>
  <si>
    <t>ITGB1;GADD45A;LAMB2;FN1;NFKB1;GADD45G;NFKBIA;CCND1;COL4A2;COL4A1;TRAF5;COL4A5;BAX;ITGAV</t>
  </si>
  <si>
    <t>Colorectal cancer</t>
  </si>
  <si>
    <t>13/86</t>
  </si>
  <si>
    <t>GSK3B;JUN;GADD45A;AXIN2;FOS;AREG;TGFBR2;GADD45G;CCND1;MSH3;BAX;CTNNB1;RAC1</t>
  </si>
  <si>
    <t>Osteoclast differentiation</t>
  </si>
  <si>
    <t>19/127</t>
  </si>
  <si>
    <t>JUN;JUND;IL1R1;STAT1;FHL2;NFATC2;CYBA;FOS;NFKB1;TGFBR2;NFKBIA;PPP3CA;SOCS1;CREB1;CTSK;FOSB;RAC1;IFNAR1;JAK1</t>
  </si>
  <si>
    <t>Proteoglycans in cancer</t>
  </si>
  <si>
    <t>30/205</t>
  </si>
  <si>
    <t>ITGB1;CD63;DDX5;CAMK2D;SDC4;IQGAP1;HIF1A;RRAS;CCND1;PLAU;ITGAV;RAC1;CAV2;LUM;HGF;CAV1;MMP2;RDX;STAT3;WNT5A;FN1;ANK2;FRS2;PTPN11;IGF1;COL1A1;COL1A2;PDCD4;CTNNB1;FGFR1</t>
  </si>
  <si>
    <t>Amphetamine addiction</t>
  </si>
  <si>
    <t>PPP3CA;CAMK2D;JUN;CREB1;CREB3L2;FOSB;FOS;CALM1;CALM2;CREB5</t>
  </si>
  <si>
    <t>Regulation of actin cytoskeleton</t>
  </si>
  <si>
    <t>31/218</t>
  </si>
  <si>
    <t>ITGB1;CYFIP1;LPAR1;BRK1;IQGAP1;WASL;ITGAE;RRAS;TMSB4X;PDGFC;CFL1;MYH11;ITGAV;RAC1;PAK2;MYH10;WASF2;GSN;ACTN1;RDX;F2R;FN1;BAIAP2;ENAH;CXCL12;ABI2;ITGA11;MYH9;MYL9;FGF10;FGFR1</t>
  </si>
  <si>
    <t>Prolactin signaling pathway</t>
  </si>
  <si>
    <t>GSK3B;CCND2;SOCS1;CCND1;STAT1;IRF1;STAT3;FOS;NFKB1;SOCS5</t>
  </si>
  <si>
    <t>Hedgehog signaling pathway</t>
  </si>
  <si>
    <t>GSK3B;CSNK1G3;CCND2;CCND1;FBXW11;KIF3A;CSNK1A1;CSNK1D</t>
  </si>
  <si>
    <t>Cocaine addiction</t>
  </si>
  <si>
    <t>JUN;CREB1;CREB3L2;FOSB;NFKB1;CREB5;GNAI2</t>
  </si>
  <si>
    <t>Adherens junction</t>
  </si>
  <si>
    <t>ACTN1;CTNNB1;LMO7;WASL;RAC1;IQGAP1;BAIAP2;WASF2;TGFBR2;FGFR1</t>
  </si>
  <si>
    <t>Relaxin signaling pathway</t>
  </si>
  <si>
    <t>18/129</t>
  </si>
  <si>
    <t>JUN;MMP2;FOS;NFKB1;TGFBR2;GNAI2;COL1A1;NFKBIA;ACTA2;COL3A1;COL1A2;CREB1;GNG2;COL4A2;COL4A1;CREB3L2;COL4A5;CREB5</t>
  </si>
  <si>
    <t>Malaria</t>
  </si>
  <si>
    <t>COMP;LRP1;CD81;HGF;CCL2;THBS2;THBS3</t>
  </si>
  <si>
    <t>Wnt signaling pathway</t>
  </si>
  <si>
    <t>23/166</t>
  </si>
  <si>
    <t>GSK3B;JUN;CAMK2D;TLE1;CTBP2;FBXW11;CSNK1A1;SERPINF1;CHD8;WNT5A;NFATC2;AXIN2;PRICKLE1;SFRP4;PPP3CA;CCND2;SFRP2;CCND1;DAAM1;TBL1XR1;CTNNB1;RAC1;SKP1</t>
  </si>
  <si>
    <t>Human cytomegalovirus infection</t>
  </si>
  <si>
    <t>31/225</t>
  </si>
  <si>
    <t>PTGER4;GSK3B;PTGER1;PTGER2;GNAI2;PPP3CA;GNG2;CCND1;CREB3L2;CCL2;ITGAV;RAC1;B2M;JAK1;PDIA3;IL1R1;STAT3;NFATC2;NFKB1;TAPBP;NFKBIA;CXCL12;CREB1;GNAQ;TRAF5;CTNNB1;BAX;CALR;CALM1;CALM2;CREB5</t>
  </si>
  <si>
    <t>IL-17 signaling pathway</t>
  </si>
  <si>
    <t>13/94</t>
  </si>
  <si>
    <t>GSK3B;HSP90AA1;JUN;HSP90AB1;CCL11;JUND;FOS;NFKB1;HSP90B1;NFKBIA;TRAF5;CCL2;FOSB</t>
  </si>
  <si>
    <t>Amoebiasis</t>
  </si>
  <si>
    <t>14/102</t>
  </si>
  <si>
    <t>IL1R1;LAMB2;ACTN1;FN1;HSPB1;NFKB1;COL1A1;COL3A1;COL1A2;COL4A2;COL4A1;PRDX1;GNAQ;COL4A5</t>
  </si>
  <si>
    <t>Kaposi sarcoma-associated herpesvirus infection</t>
  </si>
  <si>
    <t>26/193</t>
  </si>
  <si>
    <t>GSK3B;HIF1A;GABARAP;C3;PPP3CA;GNG2;CCND1;UBB;RAC1;JAK1;GABARAPL2;JUN;STAT1;STAT3;NFATC2;FOS;NFKB1;NFKBIA;RCAN1;CREB1;CTNNB1;BAX;CALM1;IL6ST;CALM2;IFNAR1</t>
  </si>
  <si>
    <t>Thyroid cancer</t>
  </si>
  <si>
    <t>CCND1;GADD45A;BAX;CTNNB1;GADD45G</t>
  </si>
  <si>
    <t>PI3K-Akt signaling pathway</t>
  </si>
  <si>
    <t>47/354</t>
  </si>
  <si>
    <t>ITGB1;GSK3B;TNXB;HSP90AB1;YWHAB;LPAR1;TNC;THBS2;AREG;HSP90B1;THBS3;COMP;PPP2CB;CCND2;GNG2;CCND1;CREB3L2;PDGFC;ITGAV;RAC1;YWHAG;JAK1;HSP90AA1;LAMB2;HGF;F2R;FN1;IGF1;OSMR;NFKB1;COL1A1;COL1A2;CREB1;COL4A2;COL4A1;COL6A2;ITGA11;COL6A1;COL4A5;COL6A3;PKN2;COL6A6;COL6A5;IFNAR1;FGF10;FGFR1;CREB5</t>
  </si>
  <si>
    <t>Mineral absorption</t>
  </si>
  <si>
    <t>SLC34A2;MT1A;MT1M;ATP2B4;ATP1A1;STEAP1;STEAP2;SLC8A1</t>
  </si>
  <si>
    <t>Viral myocarditis</t>
  </si>
  <si>
    <t>SGCD;CCND1;SGCB;CAV1;DAG1;ABL2;RAC1;EIF4G2</t>
  </si>
  <si>
    <t>Thiamine metabolism</t>
  </si>
  <si>
    <t>AK1;NTPCR</t>
  </si>
  <si>
    <t>Axon guidance</t>
  </si>
  <si>
    <t>24/182</t>
  </si>
  <si>
    <t>ITGB1;ROBO2;GSK3B;CAMK2D;BMPR2;SEMA3C;SEMA3D;WNT5A;NFATC2;PTPN11;ROBO1;GNAI2;ENAH;PPP3CA;CXCL12;RRAS;DPYSL2;CFL1;SLIT3;RAC1;MYL9;NEO1;PAK2;EPHA3</t>
  </si>
  <si>
    <t>Estrogen signaling pathway</t>
  </si>
  <si>
    <t>18/137</t>
  </si>
  <si>
    <t>JUN;HSP90AA1;HSP90AB1;MMP2;FOS;HSP90B1;GNAI2;KRT19;CREB1;KRT18;GNAQ;CREB3L2;RARA;CALM1;CALM2;HSPA1B;CREB5;HSPA1A</t>
  </si>
  <si>
    <t>Yersinia infection</t>
  </si>
  <si>
    <t>MAP2K3;ITGB1;GSK3B;JUN;FN1;NFATC2;WASL;FOS;BAIAP2;NFKB1;NFKBIA;RPS6KA3;CD4;GNAQ;CCL2;PKN2;RAC1;WASF2</t>
  </si>
  <si>
    <t>Chronic myeloid leukemia</t>
  </si>
  <si>
    <t>NFKBIA;CCND1;CTBP2;GADD45A;BAX;PTPN11;NFKB1;RUNX1;TGFBR2;GADD45G</t>
  </si>
  <si>
    <t>Pancreatic cancer</t>
  </si>
  <si>
    <t>CCND1;GADD45A;STAT1;STAT3;BAX;RAC1;NFKB1;JAK1;TGFBR2;GADD45G</t>
  </si>
  <si>
    <t>Protein export</t>
  </si>
  <si>
    <t>SRP14;SEC62;SEC63</t>
  </si>
  <si>
    <t>Arrhythmogenic right ventricular cardiomyopathy</t>
  </si>
  <si>
    <t>ITGB1;SGCD;SGCB;LMNA;ITGA11;DAG1;ATP2A2;CTNNB1;ITGAV;SLC8A1</t>
  </si>
  <si>
    <t>Various types of N-glycan biosynthesis</t>
  </si>
  <si>
    <t>FUT8;B4GALT1;TUSC3;MAN1A2;ALG14</t>
  </si>
  <si>
    <t>Basal cell carcinoma</t>
  </si>
  <si>
    <t>BMP4;GSK3B;GADD45A;WNT5A;BAX;CTNNB1;AXIN2;GADD45G</t>
  </si>
  <si>
    <t>Phagosome</t>
  </si>
  <si>
    <t>19/152</t>
  </si>
  <si>
    <t>ITGB1;COLEC12;DYNC1H1;ATP6V0E1;SFTPA2;CYBA;THBS2;TUBB4B;THBS3;COMP;C3;EEA1;MRC2;DYNC1LI2;TUBA1A;ITGAV;CALR;RAC1;SFTPA1</t>
  </si>
  <si>
    <t>Lysosome</t>
  </si>
  <si>
    <t>16/128</t>
  </si>
  <si>
    <t>SCARB2;CD63;NAPSA;CLTB;GNS;LITAF;AP4M1;GNPTG;LAPTM4A;CTSO;NPC2;CTSK;HYAL2;NEU1;CTSH;TPP1</t>
  </si>
  <si>
    <t>Melanoma</t>
  </si>
  <si>
    <t>CCND1;GADD45A;HGF;PDGFC;BAX;IGF1;GADD45G;FGF10;FGFR1</t>
  </si>
  <si>
    <t>Riboflavin metabolism</t>
  </si>
  <si>
    <t>RFK</t>
  </si>
  <si>
    <t>Sulfur relay system</t>
  </si>
  <si>
    <t>MOCS2</t>
  </si>
  <si>
    <t>Aldosterone synthesis and secretion</t>
  </si>
  <si>
    <t>NR4A2;CAMK2D;CREB1;PRKD3;GNAQ;CREB3L2;ATP2B4;ATP1A1;CALM1;CALM2;LDLR;CREB5</t>
  </si>
  <si>
    <t>Pathogenic Escherichia coli infection</t>
  </si>
  <si>
    <t>24/197</t>
  </si>
  <si>
    <t>ITGB1;CYFIP1;JUN;IL1R1;F2R;LPAR1;BRK1;PTPN11;WASL;FOS;TUBB4B;BAIAP2;NFKB1;NFKBIA;CYTH3;MYO1E;TUBA1A;MYH9;BAX;MYH11;RAC1;PAK2;MYH10;WASF2</t>
  </si>
  <si>
    <t>Lipid and atherosclerosis</t>
  </si>
  <si>
    <t>26/215</t>
  </si>
  <si>
    <t>GSK3B;CAMK2D;HSP90AB1;VLDLR;HSP90B1;PPP3CA;CCL2;RAC1;LDLR;MAP2K3;JUN;HSP90AA1;STAT3;NFATC2;CYBA;FOS;NFKB1;MIB1;NFKBIA;BAX;CALM1;ATF6;CALM2;HSPA1B;HSPA1A;NFE2L2</t>
  </si>
  <si>
    <t>Pathways in cancer</t>
  </si>
  <si>
    <t>63/531</t>
  </si>
  <si>
    <t>ITGB1;GSK3B;HSP90AB1;EDNRA;CCND2;CCND1;ITGAV;RAC1;JAK1;IL13RA1;SKP1;HSP90AA1;HGF;MMP2;F2R;WNT5A;FOS;AXIN2;RUNX1;TGFBR2;EML4;AR;COL4A2;MSH3;COL4A1;TRAF5;RARA;COL4A5;IL6ST;IFNAR1;PTGER4;CAMK2D;CTBP2;EPAS1;PTGER1;GSTP1;PTGER2;LPAR1;HIF1A;HSP90B1;GNAI2;GNG2;RUNX1T1;JUN;STAT1;GADD45A;LAMB2;STAT3;FN1;IGF1;NFKB1;GADD45G;BMP4;NFKBIA;CXCL12;GNAQ;CTNNB1;BAX;CALM1;CALM2;NFE2L2;FGF10;FGFR1</t>
  </si>
  <si>
    <t>Endometrial cancer</t>
  </si>
  <si>
    <t>GSK3B;CCND1;GADD45A;BAX;CTNNB1;AXIN2;GADD45G</t>
  </si>
  <si>
    <t>Transcriptional misregulation in cancer</t>
  </si>
  <si>
    <t>23/192</t>
  </si>
  <si>
    <t>SS18;DDX5;FUS;GADD45A;IGFBP3;ETV1;IGF1;MLLT3;KLF3;NFKB1;PBX1;AFF1;RUNX1;GADD45G;ETV6;TGFBR2;ELK4;FUT8;CCND2;PLAU;RARA;BAX;RUNX1T1</t>
  </si>
  <si>
    <t>Necroptosis</t>
  </si>
  <si>
    <t>19/159</t>
  </si>
  <si>
    <t>IL33;HSP90AA1;CAMK2D;HSP90AB1;PARP1;STAT1;STAT3;HMGB1;GLUD1;SHARPIN;CHMP2B;TRAF5;CHMP4B;CHMP3;BAX;RBCK1;SLC25A4;IFNAR1;JAK1</t>
  </si>
  <si>
    <t>Cholesterol metabolism</t>
  </si>
  <si>
    <t>LRP1;NPC2;ANGPTL4;APOE;LDLR;PLTP</t>
  </si>
  <si>
    <t>N-Glycan biosynthesis</t>
  </si>
  <si>
    <t>DPM2;FUT8;B4GALT1;TUSC3;MAN1A2;ALG14</t>
  </si>
  <si>
    <t>Signaling pathways regulating pluripotency of stem cells</t>
  </si>
  <si>
    <t>17/143</t>
  </si>
  <si>
    <t>GSK3B;ZFHX3;BMPR2;PCGF5;WNT5A;STAT3;IGF1;INHBA;AXIN2;BMP4;ID4;ID3;CTNNB1;IL6ST;BMPR1A;FGFR1;JAK1</t>
  </si>
  <si>
    <t>Human papillomavirus infection</t>
  </si>
  <si>
    <t>39/331</t>
  </si>
  <si>
    <t>PTGER4;ITGB1;GSK3B;TNXB;TNC;THBS2;THBS3;COMP;PPP2CB;CCND2;CCND1;CREB3L2;ITGAV;JAK1;ATP6V0E1;CSNK1A1;STAT1;LAMB2;WNT5A;FN1;AXIN2;NFKB1;COL1A1;COL1A2;CREB1;COL4A2;COL4A1;COL6A2;IRF1;ITGA11;COL6A1;CTNNB1;COL4A5;COL6A3;BAX;COL6A6;COL6A5;IFNAR1;CREB5</t>
  </si>
  <si>
    <t>Human immunodeficiency virus 1 infection</t>
  </si>
  <si>
    <t>25/212</t>
  </si>
  <si>
    <t>GNAI2;PPP3CA;GNG2;CFL1;RAC1;B2M;PAK2;SKP1;MAP2K3;PDIA3;JUN;FBXW11;NFATC2;FOS;NFKB1;TAPBP;BST2;NFKBIA;CD4;GNAQ;TRAF5;BAX;CALR;CALM1;CALM2</t>
  </si>
  <si>
    <t>Chagas disease</t>
  </si>
  <si>
    <t>12/102</t>
  </si>
  <si>
    <t>C3;NFKBIA;PPP2CB;JUN;GNAQ;SERPINE1;CCL2;CALR;FOS;NFKB1;TGFBR2;GNAI2</t>
  </si>
  <si>
    <t>Salmonella infection</t>
  </si>
  <si>
    <t>29/249</t>
  </si>
  <si>
    <t>CYFIP1;HSP90AB1;DCTN1;BRK1;WASL;HSP90B1;CYTH3;TUBA1A;RRAS;SNX9;RAC1;VPS39;SKP1;S100A10;GSDMD;MAP2K3;DYNC1H1;JUN;HSP90AA1;DYNLT1;FOS;DYNLL1;TUBB4B;NFKB1;NFKBIA;DYNC1LI2;CTNNB1;BAX;MYL9</t>
  </si>
  <si>
    <t>Bacterial invasion of epithelial cells</t>
  </si>
  <si>
    <t>ITGB1;CAV2;CAV1;CLTB;FN1;CTNNB1;WASL;RAC1;WASF2</t>
  </si>
  <si>
    <t>Leishmaniasis</t>
  </si>
  <si>
    <t>ITGB1;C3;NFKBIA;JUN;STAT1;CYBA;FOS;NFKB1;JAK1</t>
  </si>
  <si>
    <t>Toxoplasmosis</t>
  </si>
  <si>
    <t>13/112</t>
  </si>
  <si>
    <t>MAP2K3;ITGB1;LAMB2;STAT1;STAT3;NFKB1;GNAI2;NFKBIA;SOCS1;LDLR;HSPA1B;JAK1;HSPA1A</t>
  </si>
  <si>
    <t>Thyroid hormone signaling pathway</t>
  </si>
  <si>
    <t>14/121</t>
  </si>
  <si>
    <t>GSK3B;STAT1;DIO2;ATP2A2;ATP1A1;HIF1A;BMP4;RCAN1;MED13;CCND1;RCAN2;CTNNB1;ITGAV;SLC16A2</t>
  </si>
  <si>
    <t>Cellular senescence</t>
  </si>
  <si>
    <t>18/156</t>
  </si>
  <si>
    <t>MAP2K3;FBXW11;GADD45A;IGFBP3;SERPINE1;NFATC2;NFKB1;HIPK3;GADD45G;TGFBR2;PPP3CA;RAD50;CCND2;CCND1;RRAS;CALM1;CALM2;SLC25A4</t>
  </si>
  <si>
    <t>Glycosylphosphatidylinositol (GPI)-anchor biosynthesis</t>
  </si>
  <si>
    <t>DPM2;PIGP;PIGX</t>
  </si>
  <si>
    <t>Leukocyte transendothelial migration</t>
  </si>
  <si>
    <t>13/114</t>
  </si>
  <si>
    <t>ITGB1;ACTN1;MMP2;CYBA;PTPN11;THY1;GNAI2;CXCL12;CTNNB1;RAC1;MYL9;CD99;JAM3</t>
  </si>
  <si>
    <t>cGMP-PKG signaling pathway</t>
  </si>
  <si>
    <t>19/167</t>
  </si>
  <si>
    <t>PDE3B;ATP2B4;NFATC2;ATP2A2;ATP1A1;SLC8A1;GNAI2;PPP3CA;EDNRA;CREB1;GNAQ;CREB3L2;PDE5A;CALM1;MYL9;CALM2;SLC25A4;GTF2I;CREB5</t>
  </si>
  <si>
    <t>Viral carcinogenesis</t>
  </si>
  <si>
    <t>23/203</t>
  </si>
  <si>
    <t>JUN;USP7;GTF2A2;GSN;DDX3X;YWHAB;ACTN1;STAT3;GTF2H3;NFKB1;C3;NFKBIA;CCND2;CREB1;CCND1;CREB3L2;TRAF5;BAX;RAC1;IL6ST;YWHAG;JAK1;CREB5</t>
  </si>
  <si>
    <t>Glycosaminoglycan biosynthesis</t>
  </si>
  <si>
    <t>CSGALNACT1;EXTL2;FUT8;B4GALT1;CSGALNACT2;ST3GAL1</t>
  </si>
  <si>
    <t>Apoptosis</t>
  </si>
  <si>
    <t>16/142</t>
  </si>
  <si>
    <t>JUN;PARP1;GADD45A;FOS;PTPN13;NFKB1;GADD45G;NFKBIA;CTSO;TUBA1A;CTSK;LMNA;CTSH;BAX;SPTAN1;BOK</t>
  </si>
  <si>
    <t>Hypertrophic cardiomyopathy</t>
  </si>
  <si>
    <t>ITGB1;SGCD;SGCB;LMNA;ITGA11;DAG1;ATP2A2;ITGAV;IGF1;SLC8A1</t>
  </si>
  <si>
    <t>B cell receptor signaling pathway</t>
  </si>
  <si>
    <t>NFKBIA;GSK3B;PPP3CA;JUN;CD81;NFATC2;RAC1;FOS;NFKB1</t>
  </si>
  <si>
    <t>NOD-like receptor signaling pathway</t>
  </si>
  <si>
    <t>20/181</t>
  </si>
  <si>
    <t>GSDMD;GABARAPL2;JUN;HSP90AA1;HSP90AB1;STAT1;CYBA;ANTXR1;GABARAP;NFKB1;NFKBIA;SHARPIN;IFI16;TRAF5;CCL2;PKN2;RBCK1;TP53BP1;IFNAR1;JAK1</t>
  </si>
  <si>
    <t>Fatty acid biosynthesis</t>
  </si>
  <si>
    <t>ACSL4;ACSL3</t>
  </si>
  <si>
    <t>Growth hormone synthesis, secretion and action</t>
  </si>
  <si>
    <t>13/119</t>
  </si>
  <si>
    <t>MAP2K3;GSK3B;STAT1;IGFBP3;STAT3;IGF1;FOS;GNAI2;SOCS1;CREB1;GNAQ;CREB3L2;CREB5</t>
  </si>
  <si>
    <t>Neurotrophin signaling pathway</t>
  </si>
  <si>
    <t>GSK3B;JUN;CAMK2D;KIDINS220;FRS2;PTPN11;NFKB1;NFKBIA;RPS6KA3;BAX;RAC1;CALM1;CALM2</t>
  </si>
  <si>
    <t>Epstein-Barr virus infection</t>
  </si>
  <si>
    <t>22/202</t>
  </si>
  <si>
    <t>MAP2K3;PDIA3;ENTPD1;JUN;USP7;PSMD12;GADD45A;STAT1;STAT3;NFKB1;GADD45G;TAPBP;NFKBIA;CCND2;CCND1;TRAF5;BAX;CALR;RAC1;B2M;JAK1;IFNAR1</t>
  </si>
  <si>
    <t>Melanogenesis</t>
  </si>
  <si>
    <t>11/101</t>
  </si>
  <si>
    <t>GSK3B;CAMK2D;CREB1;GNAQ;CREB3L2;WNT5A;TYRP1;CTNNB1;CALM1;CALM2;GNAI2</t>
  </si>
  <si>
    <t>Oocyte meiosis</t>
  </si>
  <si>
    <t>14/129</t>
  </si>
  <si>
    <t>CAMK2D;FBXW11;YWHAB;IGF1;ANAPC11;RPS6KA3;AR;PPP3CA;PPP2CB;CALM1;CALM2;YWHAG;SKP1;CPEB4</t>
  </si>
  <si>
    <t>Proteasome</t>
  </si>
  <si>
    <t>PSMB6;PSMD12;PSMB5;PSMA4;PSME2</t>
  </si>
  <si>
    <t>Measles</t>
  </si>
  <si>
    <t>15/139</t>
  </si>
  <si>
    <t>GSK3B;JUN;STAT1;STAT3;EIF2AK4;FOS;NFKB1;NFKBIA;CCND2;CCND1;BAX;HSPA1B;IFNAR1;JAK1;HSPA1A</t>
  </si>
  <si>
    <t>cAMP signaling pathway</t>
  </si>
  <si>
    <t>23/216</t>
  </si>
  <si>
    <t>JUN;CAMK2D;PTGER2;PDE4D;F2R;PDE3B;ATP2B4;ATP2A2;FOS;ATP1A1;NFKB1;GNAI2;NFKBIA;EDNRA;CREB1;RRAS;CREB3L2;FXYD1;RAC1;CALM1;MYL9;CALM2;CREB5</t>
  </si>
  <si>
    <t>Tight junction</t>
  </si>
  <si>
    <t>18/169</t>
  </si>
  <si>
    <t>ITGB1;JUN;ACTN1;RDX;RUNX1;PPP2CB;MYL6;TUBA1A;CCND1;MYH9;MYH11;RAC1;SYNPO;MYL9;MPDZ;MYH10;RAPGEF6;JAM3</t>
  </si>
  <si>
    <t>Glioma</t>
  </si>
  <si>
    <t>CAMK2D;CCND1;GADD45A;BAX;IGF1;CALM1;CALM2;GADD45G</t>
  </si>
  <si>
    <t>Dopaminergic synapse</t>
  </si>
  <si>
    <t>14/132</t>
  </si>
  <si>
    <t>GSK3B;CAMK2D;FOS;GNAI2;PPP3CA;PPP2CB;CREB1;GNG2;GNAQ;CREB3L2;CALM1;CLOCK;CALM2;CREB5</t>
  </si>
  <si>
    <t>C-type lectin receptor signaling pathway</t>
  </si>
  <si>
    <t>11/104</t>
  </si>
  <si>
    <t>NFKBIA;PPP3CA;JUN;RRAS;STAT1;IRF1;NFATC2;PTPN11;CALM1;CALM2;NFKB1</t>
  </si>
  <si>
    <t>NF-kappa B signaling pathway</t>
  </si>
  <si>
    <t>NFKBIA;CCL13;CXCL12;PARP1;PLAU;IL1R1;GADD45A;TRAF5;NFKB1;GADD45G;TNFSF13B</t>
  </si>
  <si>
    <t>Hepatitis B</t>
  </si>
  <si>
    <t>17/162</t>
  </si>
  <si>
    <t>MAP2K3;JUN;DDX3X;YWHAB;STAT1;STAT3;NFATC2;FOS;NFKB1;TGFBR2;NFKBIA;CREB1;CREB3L2;BAX;IFNAR1;JAK1;CREB5</t>
  </si>
  <si>
    <t>Spinocerebellar ataxia</t>
  </si>
  <si>
    <t>15/143</t>
  </si>
  <si>
    <t>PSMD12;ATP2A2;RORA;VLDLR;PUM2;ATXN2L;PSMB6;ATXN2;ATXN1;FGF14;PSMA4;PSMB5;GNAQ;RB1CC1;SLC25A4</t>
  </si>
  <si>
    <t>Glycosaminoglycan degradation</t>
  </si>
  <si>
    <t>HYAL2;GNS</t>
  </si>
  <si>
    <t>Dilated cardiomyopathy</t>
  </si>
  <si>
    <t>Parathyroid hormone synthesis, secretion and action</t>
  </si>
  <si>
    <t>11/106</t>
  </si>
  <si>
    <t>NR4A2;SLC34A2;JUND;CREB1;GNAQ;PDE4D;CREB3L2;FOS;FGFR1;CREB5;GNAI2</t>
  </si>
  <si>
    <t>Mitophagy</t>
  </si>
  <si>
    <t>GABARAPL2;JUN;RRAS;UBB;TAX1BP1;HIF1A;GABARAP</t>
  </si>
  <si>
    <t>Hepatitis C</t>
  </si>
  <si>
    <t>16/157</t>
  </si>
  <si>
    <t>GSK3B;CD81;YWHAB;STAT1;STAT3;EIF2AK4;NFKB1;NFKBIA;PPP2CB;CCND1;BAX;CTNNB1;LDLR;YWHAG;IFNAR1;JAK1</t>
  </si>
  <si>
    <t>Ether lipid metabolism</t>
  </si>
  <si>
    <t>ENPP2;PLA2G5;PLPP3;PLPP1;PAFAH1B1</t>
  </si>
  <si>
    <t>Adipocytokine signaling pathway</t>
  </si>
  <si>
    <t>NFKBIA;STAT3;LEPR;ACSL4;PTPN11;ACSL3;NFKB1</t>
  </si>
  <si>
    <t>Renal cell carcinoma</t>
  </si>
  <si>
    <t>JUN;EPAS1;HGF;PTPN11;RAC1;HIF1A;PAK2</t>
  </si>
  <si>
    <t>RNA degradation</t>
  </si>
  <si>
    <t>HSPA9;DHX36;EXOSC3;TOB1;DCPS;LSM4;DCP2;LSM2</t>
  </si>
  <si>
    <t>Human T-cell leukemia virus 1 infection</t>
  </si>
  <si>
    <t>22/219</t>
  </si>
  <si>
    <t>JUN;IL1R1;NFATC2;FOS;NFKB1;ANAPC11;TGFBR2;ELK4;NFKBIA;PPP3CA;CD4;XPO1;CCND2;CREB1;CCND1;CREB3L2;BAX;CALR;B2M;SLC25A4;JAK1;CREB5</t>
  </si>
  <si>
    <t>Spliceosome</t>
  </si>
  <si>
    <t>15/150</t>
  </si>
  <si>
    <t>U2AF1L5;DDX5;RBM25;RBM8A;CCDC12;FUS;DDX42;HNRNPU;LSM4;U2SURP;LSM2;SRSF3;SNRPE;HSPA1B;HSPA1A</t>
  </si>
  <si>
    <t>Epithelial cell signaling in Helicobacter pylori infection</t>
  </si>
  <si>
    <t>NFKBIA;JUN;ATP6V0E1;PTPN11;RAC1;NFKB1;JAM3</t>
  </si>
  <si>
    <t>Synthesis and degradation of ketone bodies</t>
  </si>
  <si>
    <t>BDH2</t>
  </si>
  <si>
    <t>Arachidonic acid metabolism</t>
  </si>
  <si>
    <t>GPX1;PTGIS;CYP2U1;AKR1C3;PLA2G5;PTGDS</t>
  </si>
  <si>
    <t>TNF signaling pathway</t>
  </si>
  <si>
    <t>11/112</t>
  </si>
  <si>
    <t>MAP2K3;NFKBIA;JUN;CREB1;IRF1;CREB3L2;TRAF5;CCL2;FOS;NFKB1;CREB5</t>
  </si>
  <si>
    <t>Longevity regulating pathway</t>
  </si>
  <si>
    <t>10/102</t>
  </si>
  <si>
    <t>CREB1;SESN3;RB1CC1;CREB3L2;BAX;IGF1;NFKB1;HSPA1B;CREB5;HSPA1A</t>
  </si>
  <si>
    <t>Vascular smooth muscle contraction</t>
  </si>
  <si>
    <t>13/133</t>
  </si>
  <si>
    <t>PTGIR;PLA2G5;ACTA2;EDNRA;MYL6;CALD1;GNAQ;MYH9;MYH11;CALM1;MYL9;MYH10;CALM2</t>
  </si>
  <si>
    <t>Th1 and Th2 cell differentiation</t>
  </si>
  <si>
    <t>NFKBIA;PPP3CA;JUN;CD4;STAT1;NFATC2;FOS;NFKB1;JAK1</t>
  </si>
  <si>
    <t>Non-small cell lung cancer</t>
  </si>
  <si>
    <t>EML4;CCND1;GADD45A;HGF;STAT3;BAX;GADD45G</t>
  </si>
  <si>
    <t>RNA polymerase</t>
  </si>
  <si>
    <t>POLR2A;POLR3GL;POLR2E</t>
  </si>
  <si>
    <t>Breast cancer</t>
  </si>
  <si>
    <t>14/147</t>
  </si>
  <si>
    <t>GSK3B;JUN;GADD45A;CSNK1A1;WNT5A;IGF1;AXIN2;FOS;GADD45G;CCND1;BAX;CTNNB1;FGF10;FGFR1</t>
  </si>
  <si>
    <t>Apelin signaling pathway</t>
  </si>
  <si>
    <t>13/137</t>
  </si>
  <si>
    <t>GABARAPL2;SERPINE1;PDE3B;SLC8A1;GABARAP;GNAI2;ACTA2;GNG2;CCND1;RRAS;GNAQ;CALM1;CALM2</t>
  </si>
  <si>
    <t>Endocrine and other factor-regulated calcium reabsorption</t>
  </si>
  <si>
    <t>GNAQ;CLTB;ATP2B4;ATP1A1;SLC8A1</t>
  </si>
  <si>
    <t>Shigellosis</t>
  </si>
  <si>
    <t>23/246</t>
  </si>
  <si>
    <t>ITGB1;U2AF1L5;GABARAPL2;GSK3B;JUN;IL1R1;FBXW11;ACTN1;WASL;GABARAP;NFKB1;C3;NFKBIA;CYTH3;SHARPIN;UBB;TRAF5;BAX;RBCK1;RAC1;MYL9;WASF2;SKP1</t>
  </si>
  <si>
    <t>Pathways of neurodegeneration</t>
  </si>
  <si>
    <t>44/475</t>
  </si>
  <si>
    <t>APP;GSK3B;NDUFA13;PSMD12;CAMK2D;DCTN1;NDUFA4L2;ATP2A2;GABARAP;PSMB6;PPP3CA;ATXN2;TUBA1A;PSMB5;ATXN1;UBB;RB1CC1;RAC1;SPG11;MAP2K3;GABARAPL2;PRNP;GPX1;CSNK1A1;FUS;WNT5A;UBE2G1;AXIN2;TUBB4B;COX6C;NFKB1;ATXN2L;CCS;PSMA4;NDUFS8;NDUFS7;GNAQ;CHMP2B;CTNNB1;BAX;CALM1;ATF6;SLC25A4;CALM2</t>
  </si>
  <si>
    <t>Glucagon signaling pathway</t>
  </si>
  <si>
    <t>10/107</t>
  </si>
  <si>
    <t>PPP3CA;CAMK2D;CREB1;GNAQ;CREB3L2;PDE3B;SIK2;CALM1;CALM2;CREB5</t>
  </si>
  <si>
    <t>Thyroid hormone synthesis</t>
  </si>
  <si>
    <t>GPX1;CREB1;GNAQ;CREB3L2;ATP1A1;CREB5;HSP90B1</t>
  </si>
  <si>
    <t>Circadian entrainment</t>
  </si>
  <si>
    <t>CAMK2D;CREB1;GNG2;PER3;GNAQ;FOS;CALM1;CALM2;GNAI2</t>
  </si>
  <si>
    <t>Insulin resistance</t>
  </si>
  <si>
    <t>10/108</t>
  </si>
  <si>
    <t>NFKBIA;MLXIP;RPS6KA3;GSK3B;CREB1;CREB3L2;STAT3;PTPN11;NFKB1;CREB5</t>
  </si>
  <si>
    <t>Cortisol synthesis and secretion</t>
  </si>
  <si>
    <t>CREB1;GNAQ;CREB3L2;LDLR;PBX1;CREB5</t>
  </si>
  <si>
    <t>Prion disease</t>
  </si>
  <si>
    <t>25/273</t>
  </si>
  <si>
    <t>GSK3B;NDUFA13;PSMD12;NDUFA4L2;PSMB6;PPP3CA;TUBA1A;PSMB5;CREB3L2;RAC1;PRNP;CAV2;CAV1;CYBA;COX6C;TUBB4B;PSMA4;CREB1;NDUFS8;NDUFS7;BAX;SLC25A4;HSPA1B;HSPA1A;CREB5</t>
  </si>
  <si>
    <t>Inflammatory mediator regulation of TRP channels</t>
  </si>
  <si>
    <t>MAP2K3;PTGER4;CAMK2D;IL1R1;GNAQ;PTGER2;IGF1;CALM1;CALM2</t>
  </si>
  <si>
    <t>Endocytosis</t>
  </si>
  <si>
    <t>23/252</t>
  </si>
  <si>
    <t>IQSEC1;SH3KBP1;CAV2;CAV1;CLTB;WWP1;STAM;WASL;EPN2;TGFBR2;EEA1;CYTH3;ZFYVE16;RAB31;CHMP2B;PSD3;CHMP4B;CHMP3;LDLR;FOLR1;VPS28;HSPA1B;HSPA1A</t>
  </si>
  <si>
    <t>Gap junction</t>
  </si>
  <si>
    <t>MAP3K2;TUBA1A;GNAQ;PDGFC;LPAR1;CSNK1D;TUBB4B;GNAI2</t>
  </si>
  <si>
    <t>Base excision repair</t>
  </si>
  <si>
    <t>POLE4;PARP1;HMGB1</t>
  </si>
  <si>
    <t>Arginine biosynthesis</t>
  </si>
  <si>
    <t>Rap1 signaling pathway</t>
  </si>
  <si>
    <t>19/210</t>
  </si>
  <si>
    <t>MAP2K3;ITGB1;HGF;F2R;LPAR1;IGF1;GNAI2;ENAH;RRAS;PRKD3;GNAQ;PDGFC;CTNNB1;RAC1;CALM1;CALM2;RAPGEF6;FGF10;FGFR1</t>
  </si>
  <si>
    <t>Cushing syndrome</t>
  </si>
  <si>
    <t>14/155</t>
  </si>
  <si>
    <t>GSK3B;CAMK2D;WNT5A;AHR;AXIN2;PBX1;GNAI2;CREB1;CCND1;GNAQ;CREB3L2;CTNNB1;LDLR;CREB5</t>
  </si>
  <si>
    <t>Acute myeloid leukemia</t>
  </si>
  <si>
    <t>CCND1;STAT3;RARA;NFKB1;RUNX1;RUNX1T1</t>
  </si>
  <si>
    <t>Long-term potentiation</t>
  </si>
  <si>
    <t>PPP3CA;RPS6KA3;CAMK2D;GNAQ;CALM1;CALM2</t>
  </si>
  <si>
    <t>Diabetic cardiomyopathy</t>
  </si>
  <si>
    <t>18/203</t>
  </si>
  <si>
    <t>GSK3B;NDUFA13;CAMK2D;PARP1;MMP2;NDUFA4L2;ATP2A2;CYBA;COX6C;NFKB1;TGFBR2;COL1A1;COL3A1;COL1A2;NDUFS8;NDUFS7;RAC1;SLC25A4</t>
  </si>
  <si>
    <t>MAPK signaling pathway</t>
  </si>
  <si>
    <t>26/294</t>
  </si>
  <si>
    <t>HSPB1;AREG;ELK4;RPS6KA3;PPP3CA;RRAS;PDGFC;RAC1;PAK2;MAP3K2;MAP2K3;JUN;JUND;IL1R1;GADD45A;HGF;IGF1;FOS;NFKB1;GADD45G;TGFBR2;TAOK1;HSPA1B;HSPA1A;FGF10;FGFR1</t>
  </si>
  <si>
    <t>Cell cycle</t>
  </si>
  <si>
    <t>11/124</t>
  </si>
  <si>
    <t>GSK3B;CCND2;CCND1;TFDP2;PRKDC;GADD45A;YWHAB;YWHAG;SKP1;ANAPC11;GADD45G</t>
  </si>
  <si>
    <t>Legionellosis</t>
  </si>
  <si>
    <t>C3;NFKBIA;NFKB1;HSPA1B;HSPA1A</t>
  </si>
  <si>
    <t>Adrenergic signaling in cardiomyocytes</t>
  </si>
  <si>
    <t>13/150</t>
  </si>
  <si>
    <t>CAMK2D;ATP2B4;ATP2A2;ATP1A1;SLC8A1;GNAI2;PPP2CB;CREB1;GNAQ;CREB3L2;CALM1;CALM2;CREB5</t>
  </si>
  <si>
    <t>T cell receptor signaling pathway</t>
  </si>
  <si>
    <t>9/104</t>
  </si>
  <si>
    <t>NFKBIA;GSK3B;PPP3CA;JUN;CD4;NFATC2;FOS;PAK2;NFKB1</t>
  </si>
  <si>
    <t>Toll-like receptor signaling pathway</t>
  </si>
  <si>
    <t>MAP2K3;NFKBIA;JUN;STAT1;CTSK;RAC1;FOS;NFKB1;IFNAR1</t>
  </si>
  <si>
    <t>JAK-STAT signaling pathway</t>
  </si>
  <si>
    <t>14/162</t>
  </si>
  <si>
    <t>STAT1;STAT3;PTPN11;STAM;OSMR;CCND2;SOCS1;CCND1;LEPR;IL6ST;IL13RA1;IFNAR1;SOCS5;JAK1</t>
  </si>
  <si>
    <t>GnRH signaling pathway</t>
  </si>
  <si>
    <t>MAP2K3;MAP3K2;CAMK2D;JUN;MMP2;GNAQ;CALM1;CALM2</t>
  </si>
  <si>
    <t>Purine metabolism</t>
  </si>
  <si>
    <t>11/129</t>
  </si>
  <si>
    <t>DGUOK;ENTPD1;GUK1;PDE4D;AK1;PDE3B;AK3;NME3;PDE5A;NTPCR;APRT</t>
  </si>
  <si>
    <t>Nucleotide excision repair</t>
  </si>
  <si>
    <t>POLE4;XPA;GTF2H3;MNAT1</t>
  </si>
  <si>
    <t>Parkinson disease</t>
  </si>
  <si>
    <t>21/249</t>
  </si>
  <si>
    <t>NDUFA13;PSMD12;CAMK2D;NDUFA4L2;UBE2G1;COX6C;TUBB4B;GNAI2;PSMB6;TUBA1A;PSMA4;PSMB5;NDUFS8;UBB;NDUFS7;BAX;CALM1;ATF6;CALM2;SLC25A4;NFE2L2</t>
  </si>
  <si>
    <t>Oxytocin signaling pathway</t>
  </si>
  <si>
    <t>13/154</t>
  </si>
  <si>
    <t>JUN;CAMK2D;NFATC2;FOS;GNAI2;RCAN1;PPP3CA;MYL6;CCND1;GNAQ;CALM1;MYL9;CALM2</t>
  </si>
  <si>
    <t>Staphylococcus aureus infection</t>
  </si>
  <si>
    <t>CFD;C3;KRT19;KRT18;C1S;CFH;CFI;CFB</t>
  </si>
  <si>
    <t>Non-alcoholic fatty liver disease</t>
  </si>
  <si>
    <t>13/155</t>
  </si>
  <si>
    <t>MLXIP;GSK3B;NDUFA13;JUN;NDUFA4L2;FOS;COX6C;NFKB1;NDUFS8;NDUFS7;LEPR;BAX;RAC1</t>
  </si>
  <si>
    <t>Hepatocellular carcinoma</t>
  </si>
  <si>
    <t>14/168</t>
  </si>
  <si>
    <t>GSK3B;GADD45A;CSNK1A1;HGF;GSTP1;WNT5A;AXIN2;GADD45G;TGFBR2;CCND1;BAX;CTNNB1;BRD7;NFE2L2</t>
  </si>
  <si>
    <t>Amyotrophic lateral sclerosis</t>
  </si>
  <si>
    <t>30/364</t>
  </si>
  <si>
    <t>NDUFA13;PSMD12;DCTN1;NDUFA4L2;GABARAP;PSMB6;PPP3CA;ATXN2;TUBA1A;PSMB5;POM121C;RB1CC1;RAC1;SPG11;MAP2K3;GABARAPL2;GPX1;FUS;COX6C;TUBB4B;SETX;ATXN2L;CCS;PSMA4;NDUFS8;NDUFS7;CHMP2B;SRSF3;BAX;ATF6</t>
  </si>
  <si>
    <t>Choline metabolism in cancer</t>
  </si>
  <si>
    <t>JUN;PDGFC;RAC1;FOS;PLPP3;HIF1A;WASF2;PLPP1</t>
  </si>
  <si>
    <t>Cytokine-cytokine receptor interaction</t>
  </si>
  <si>
    <t>24/295</t>
  </si>
  <si>
    <t>IL32;CCL13;IL33;CCL11;BMPR2;TNFRSF12A;IL1R1;TNFRSF19;CXCL17;INHBA;OSMR;CXCL14;BMP5;TNFSF13B;TGFBR2;BMP4;CD4;CXCL12;LEPR;CCL2;IL6ST;IL13RA1;IFNAR1;BMPR1A</t>
  </si>
  <si>
    <t>Sphingolipid metabolism</t>
  </si>
  <si>
    <t>UGCG;NEU1;PLPP3;PLPP1</t>
  </si>
  <si>
    <t>Insulin secretion</t>
  </si>
  <si>
    <t>CAMK2D;CREB1;GNAQ;CREB3L2;ATP1A1;VAMP2;CREB5</t>
  </si>
  <si>
    <t>Cell adhesion molecules</t>
  </si>
  <si>
    <t>12/148</t>
  </si>
  <si>
    <t>ITGB1;VCAN;CD4;ALCAM;SDC4;SDC3;ITGAV;CD34;NEO1;GLG1;CD99;JAM3</t>
  </si>
  <si>
    <t>Gastric cancer</t>
  </si>
  <si>
    <t>12/149</t>
  </si>
  <si>
    <t>GSK3B;CCND1;GADD45A;CSNK1A1;HGF;WNT5A;BAX;CTNNB1;AXIN2;GADD45G;FGF10;TGFBR2</t>
  </si>
  <si>
    <t>Progesterone-mediated oocyte maturation</t>
  </si>
  <si>
    <t>8/100</t>
  </si>
  <si>
    <t>RPS6KA3;HSP90AA1;HSP90AB1;PDE3B;IGF1;ANAPC11;CPEB4;GNAI2</t>
  </si>
  <si>
    <t>Chemical carcinogenesis</t>
  </si>
  <si>
    <t>19/239</t>
  </si>
  <si>
    <t>JUN;HSP90AA1;HSP90AB1;GSTP1;STAT3;EPHX1;FOS;AHR;NFKB1;GNAI2;HSP90B1;RPS6KA3;AR;CREB1;CCND1;CREB3L2;CYP1B1;FGF10;CREB5</t>
  </si>
  <si>
    <t>Cytosolic DNA-sensing pathway</t>
  </si>
  <si>
    <t>NFKBIA;IL33;POLR3GL;POLR2E;NFKB1</t>
  </si>
  <si>
    <t>Gastric acid secretion</t>
  </si>
  <si>
    <t>CAMK2D;GNAQ;ATP1A1;CALM1;CALM2;GNAI2</t>
  </si>
  <si>
    <t>Ovarian steroidogenesis</t>
  </si>
  <si>
    <t>AKR1C3;CYP1B1;IGF1;LDLR</t>
  </si>
  <si>
    <t>Tuberculosis</t>
  </si>
  <si>
    <t>14/180</t>
  </si>
  <si>
    <t>HSPA9;CAMK2D;STAT1;RFXANK;NFKB1;C3;EEA1;MRC2;PPP3CA;CREB1;BAX;CALM1;CALM2;JAK1</t>
  </si>
  <si>
    <t>Thermogenesis</t>
  </si>
  <si>
    <t>18/232</t>
  </si>
  <si>
    <t>MAP2K3;COA3;NDUFA13;COX17;NDUFA4L2;ACSL4;FRS2;ACSL3;COX6C;RPS6KA3;CREB1;NDUFS8;NDUFS7;CREB3L2;NDUFAF3;COX20;FGFR1;CREB5</t>
  </si>
  <si>
    <t>Inflammatory bowel disease</t>
  </si>
  <si>
    <t>JUN;STAT1;STAT3;RORA;NFKB1</t>
  </si>
  <si>
    <t>FoxO signaling pathway</t>
  </si>
  <si>
    <t>10/131</t>
  </si>
  <si>
    <t>GABARAPL2;USP7;CCND2;CCND1;GADD45A;STAT3;IGF1;GABARAP;GADD45G;TGFBR2</t>
  </si>
  <si>
    <t>Alzheimer disease</t>
  </si>
  <si>
    <t>28/369</t>
  </si>
  <si>
    <t>APP;GSK3B;NDUFA13;PSMD12;LRP1;NDUFA4L2;ATP2A2;PSMB6;PPP3CA;TUBA1A;PSMB5;RB1CC1;APOE;CSNK1A1;WNT5A;AXIN2;COX6C;TUBB4B;NFKB1;PSMA4;NDUFS8;NDUFS7;GNAQ;CTNNB1;CALM1;ATF6;CALM2;SLC25A4</t>
  </si>
  <si>
    <t>Huntington disease</t>
  </si>
  <si>
    <t>23/306</t>
  </si>
  <si>
    <t>NDUFA13;PSMD12;GPX1;DCTN1;CLTB;NDUFA4L2;COX6C;TUBB4B;PSMB6;TUBA1A;PSMA4;PSMB5;CREB1;NDUFS8;NDUFS7;POLR2A;GNAQ;RB1CC1;CREB3L2;POLR2E;BAX;SLC25A4;CREB5</t>
  </si>
  <si>
    <t>Rheumatoid arthritis</t>
  </si>
  <si>
    <t>JUN;ATP6V0E1;CXCL12;CTSK;CCL2;FOS;TNFSF13B</t>
  </si>
  <si>
    <t>Salivary secretion</t>
  </si>
  <si>
    <t>CST2;GNAQ;ATP2B4;ATP1A1;CALM1;CALM2;VAMP2</t>
  </si>
  <si>
    <t>Ras signaling pathway</t>
  </si>
  <si>
    <t>17/232</t>
  </si>
  <si>
    <t>HGF;PTPN11;PLA2G5;IGF1;RASAL2;NFKB1;GNG2;RRAS;PDGFC;ABL2;RAC1;CALM1;RGL1;CALM2;PAK2;FGF10;FGFR1</t>
  </si>
  <si>
    <t>Ferroptosis</t>
  </si>
  <si>
    <t>PRNP;ACSL4;ACSL3</t>
  </si>
  <si>
    <t>Chemokine signaling pathway</t>
  </si>
  <si>
    <t>14/192</t>
  </si>
  <si>
    <t>GSK3B;CCL13;CCL11;STAT1;STAT3;CXCL14;NFKB1;GNAI2;NFKBIA;CXCL12;GNG2;GNAQ;CCL2;RAC1</t>
  </si>
  <si>
    <t>Ubiquitin mediated proteolysis</t>
  </si>
  <si>
    <t>10/140</t>
  </si>
  <si>
    <t>UBE2H;SOCS1;UBB;UBE2B;FBXW11;HUWE1;WWP1;UBE2G1;SKP1;ANAPC11</t>
  </si>
  <si>
    <t>Phototransduction</t>
  </si>
  <si>
    <t>CALM1;CALM2</t>
  </si>
  <si>
    <t>Calcium signaling pathway</t>
  </si>
  <si>
    <t>17/240</t>
  </si>
  <si>
    <t>CAMK2D;PTGER1;HGF;F2R;ATP2B4;ATP2A2;SLC8A1;PPP3CA;EDNRA;STIM2;GNAQ;PDGFC;CALM1;CALM2;SLC25A4;FGF10;FGFR1</t>
  </si>
  <si>
    <t>Cholinergic synapse</t>
  </si>
  <si>
    <t>8/113</t>
  </si>
  <si>
    <t>CAMK2D;CREB1;GNG2;GNAQ;CREB3L2;FOS;CREB5;GNAI2</t>
  </si>
  <si>
    <t>ErbB signaling pathway</t>
  </si>
  <si>
    <t>GSK3B;CAMK2D;JUN;ABL2;AREG;PAK2</t>
  </si>
  <si>
    <t>RNA transport</t>
  </si>
  <si>
    <t>13/186</t>
  </si>
  <si>
    <t>CYFIP1;EIF5B;POP7;RBM8A;EIF1AX;FUS;POP4;UPF3A;EIF5;XPO1;POM121C;SUMO2;EIF4G2</t>
  </si>
  <si>
    <t>Influenza A</t>
  </si>
  <si>
    <t>12/172</t>
  </si>
  <si>
    <t>NFKBIA;DNAJB1;IL33;XPO1;PABPN1;STAT1;CCL2;BAX;SLC25A4;NFKB1;IFNAR1;JAK1</t>
  </si>
  <si>
    <t>Fat digestion and absorption</t>
  </si>
  <si>
    <t>PLA2G5;PLPP3;PLPP1</t>
  </si>
  <si>
    <t>Fatty acid degradation</t>
  </si>
  <si>
    <t>CYP2U1;ACSL4;ACSL3</t>
  </si>
  <si>
    <t>VEGF signaling pathway</t>
  </si>
  <si>
    <t>PPP3CA;HSPB1;NFATC2;RAC1</t>
  </si>
  <si>
    <t>AMPK signaling pathway</t>
  </si>
  <si>
    <t>8/120</t>
  </si>
  <si>
    <t>RAB2A;PPP2CB;CREB1;CCND1;CREB3L2;LEPR;IGF1;CREB5</t>
  </si>
  <si>
    <t>Long-term depression</t>
  </si>
  <si>
    <t>PPP2CB;GNAQ;IGF1;GNAI2</t>
  </si>
  <si>
    <t>Glycosphingolipid biosynthesis</t>
  </si>
  <si>
    <t>B4GALT1;ST3GAL4;ST3GAL1</t>
  </si>
  <si>
    <t>Platelet activation</t>
  </si>
  <si>
    <t>8/124</t>
  </si>
  <si>
    <t>COL1A1;ITGB1;PTGIR;COL3A1;COL1A2;GNAQ;F2R;GNAI2</t>
  </si>
  <si>
    <t>Galactose metabolism</t>
  </si>
  <si>
    <t>B4GALT1;GALM</t>
  </si>
  <si>
    <t>HIF-1 signaling pathway</t>
  </si>
  <si>
    <t>7/109</t>
  </si>
  <si>
    <t>CAMK2D;SERPINE1;STAT3;IGF1;TIMP1;HIF1A;NFKB1</t>
  </si>
  <si>
    <t>Fc gamma R-mediated phagocytosis</t>
  </si>
  <si>
    <t>GSN;CFL1;RAC1;PLPP3;WASF2;PLPP1</t>
  </si>
  <si>
    <t>mRNA surveillance pathway</t>
  </si>
  <si>
    <t>PPP2CB;RBM8A;PABPN1;FUS;CPSF2;UPF3A</t>
  </si>
  <si>
    <t>Peroxisome</t>
  </si>
  <si>
    <t>PRDX5;PRDX1;ACSL4;MPV17;ACSL3</t>
  </si>
  <si>
    <t>Coronavirus disease</t>
  </si>
  <si>
    <t>14/232</t>
  </si>
  <si>
    <t>CFD;JUN;C1S;STAT1;STAT3;FOS;NFKB1;C3;NFKBIA;CCL2;IL6ST;CFB;JAK1;IFNAR1</t>
  </si>
  <si>
    <t>Viral protein interaction with cytokine and cytokine receptor</t>
  </si>
  <si>
    <t>6/100</t>
  </si>
  <si>
    <t>CCL13;CXCL12;CCL11;CCL2;IL6ST;CXCL14</t>
  </si>
  <si>
    <t>Nitrogen metabolism</t>
  </si>
  <si>
    <t>GLUD1</t>
  </si>
  <si>
    <t>Pancreatic secretion</t>
  </si>
  <si>
    <t>6/102</t>
  </si>
  <si>
    <t>GNAQ;ATP2B4;ATP2A2;PLA2G5;RAC1;ATP1A1</t>
  </si>
  <si>
    <t>Autophagy</t>
  </si>
  <si>
    <t>8/137</t>
  </si>
  <si>
    <t>GABARAPL2;PPP2CB;RRAS;RB1CC1;EIF2AK4;HMGB1;HIF1A;GABARAP</t>
  </si>
  <si>
    <t>RIG-I-like receptor signaling pathway</t>
  </si>
  <si>
    <t>NFKBIA;DDX3X;PIN1;NFKB1</t>
  </si>
  <si>
    <t>GABAergic synapse</t>
  </si>
  <si>
    <t>GABARAPL2;GNG2;GABARAP;GLS;GNAI2</t>
  </si>
  <si>
    <t>Other glycan degradation</t>
  </si>
  <si>
    <t>NEU1</t>
  </si>
  <si>
    <t>DNA replication</t>
  </si>
  <si>
    <t>POLE4;RNASEH2C</t>
  </si>
  <si>
    <t>Mucin type O-glycan biosynthesis</t>
  </si>
  <si>
    <t>GALNT2;ST3GAL1</t>
  </si>
  <si>
    <t>African trypanosomiasis</t>
  </si>
  <si>
    <t>GNAQ;APOL1</t>
  </si>
  <si>
    <t>Alanine, aspartate and glutamate metabolism</t>
  </si>
  <si>
    <t>Aldosterone-regulated sodium reabsorption</t>
  </si>
  <si>
    <t>ATP1A1;IGF1</t>
  </si>
  <si>
    <t>PPAR signaling pathway</t>
  </si>
  <si>
    <t>ACSL4;ACSL3;ANGPTL4;PLTP</t>
  </si>
  <si>
    <t>Phospholipase D signaling pathway</t>
  </si>
  <si>
    <t>8/148</t>
  </si>
  <si>
    <t>CYTH3;RRAS;F2R;PDGFC;LPAR1;PTPN11;PLPP3;PLPP1</t>
  </si>
  <si>
    <t>Primary immunodeficiency</t>
  </si>
  <si>
    <t>CD4;RFXANK</t>
  </si>
  <si>
    <t>Metabolism of xenobiotics by cytochrome P450</t>
  </si>
  <si>
    <t>AKR7A2;GSTP1;EPHX1;CYP1B1</t>
  </si>
  <si>
    <t>Oxidative phosphorylation</t>
  </si>
  <si>
    <t>7/133</t>
  </si>
  <si>
    <t>NDUFA13;ATP6V0E1;NDUFS8;NDUFS7;COX17;NDUFA4L2;COX6C</t>
  </si>
  <si>
    <t>MicroRNAs in cancer</t>
  </si>
  <si>
    <t>16/310</t>
  </si>
  <si>
    <t>DNMT1;TNXB;BMPR2;RDX;STAT3;TNC;NFKB1;GLS;FOXP1;CCND2;SOCS1;CCND1;PLAU;PDCD4;CYP1B1;SOX4</t>
  </si>
  <si>
    <t>Insulin signaling pathway</t>
  </si>
  <si>
    <t>7/137</t>
  </si>
  <si>
    <t>GSK3B;SOCS1;PRKAR1A;PRKAR2A;PDE3B;CALM1;CALM2</t>
  </si>
  <si>
    <t>Notch signaling pathway</t>
  </si>
  <si>
    <t>TLE1;ATXN1;CTBP2</t>
  </si>
  <si>
    <t>Hematopoietic cell lineage</t>
  </si>
  <si>
    <t>CD4;IL1R1;CD9;CD59;CD34</t>
  </si>
  <si>
    <t>Sphingolipid signaling pathway</t>
  </si>
  <si>
    <t>6/119</t>
  </si>
  <si>
    <t>PPP2CB;GNAQ;BAX;RAC1;NFKB1;GNAI2</t>
  </si>
  <si>
    <t>Glycerolipid metabolism</t>
  </si>
  <si>
    <t>PLPP3;LPIN2;PLPP1</t>
  </si>
  <si>
    <t>Bladder cancer</t>
  </si>
  <si>
    <t>CCND1;MMP2</t>
  </si>
  <si>
    <t>Tryptophan metabolism</t>
  </si>
  <si>
    <t>TDO2;CYP1B1</t>
  </si>
  <si>
    <t>Retrograde endocannabinoid signaling</t>
  </si>
  <si>
    <t>7/148</t>
  </si>
  <si>
    <t>NDUFA13;NDUFS8;GNG2;NDUFS7;GNAQ;NDUFA4L2;GNAI2</t>
  </si>
  <si>
    <t>Ribosome biogenesis in eukaryotes</t>
  </si>
  <si>
    <t>5/108</t>
  </si>
  <si>
    <t>RRP7A;POP7;XPO1;EIF6;POP4</t>
  </si>
  <si>
    <t>Cardiac muscle contraction</t>
  </si>
  <si>
    <t>ATP2A2;ATP1A1;COX6C;SLC8A1</t>
  </si>
  <si>
    <t>Terpenoid backbone biosynthesis</t>
  </si>
  <si>
    <t>PCYOX1</t>
  </si>
  <si>
    <t>Bile secretion</t>
  </si>
  <si>
    <t>EPHX1;ATP1A1;LDLR;AQP1</t>
  </si>
  <si>
    <t>Morphine addiction</t>
  </si>
  <si>
    <t>GNG2;PDE4D;PDE3B;GNAI2</t>
  </si>
  <si>
    <t>Glutamatergic synapse</t>
  </si>
  <si>
    <t>5/114</t>
  </si>
  <si>
    <t>PPP3CA;GNG2;GNAQ;GLS;GNAI2</t>
  </si>
  <si>
    <t>Mannose type O-glycan biosynthesis</t>
  </si>
  <si>
    <t>B4GALT1</t>
  </si>
  <si>
    <t>Mismatch repair</t>
  </si>
  <si>
    <t>MSH3</t>
  </si>
  <si>
    <t>Renin-angiotensin system</t>
  </si>
  <si>
    <t>PRCP</t>
  </si>
  <si>
    <t>Alcoholism</t>
  </si>
  <si>
    <t>8/186</t>
  </si>
  <si>
    <t>CREB1;GNG2;CREB3L2;FOSB;CALM1;CALM2;CREB5;GNAI2</t>
  </si>
  <si>
    <t>Central carbon metabolism in cancer</t>
  </si>
  <si>
    <t>HIF1A;GLS;FGFR1</t>
  </si>
  <si>
    <t>Other types of O-glycan biosynthesis</t>
  </si>
  <si>
    <t>B4GALT1;GALNT2</t>
  </si>
  <si>
    <t>Neutrophil extracellular trap formation</t>
  </si>
  <si>
    <t>8/189</t>
  </si>
  <si>
    <t>C3;GSDMD;CYBA;HMGB1;RAC1;CLCN3;SLC25A4;NFKB1</t>
  </si>
  <si>
    <t>Vitamin digestion and absorption</t>
  </si>
  <si>
    <t>TCN2</t>
  </si>
  <si>
    <t>Amino sugar and nucleotide sugar metabolism</t>
  </si>
  <si>
    <t>GNPDA1;UXS1</t>
  </si>
  <si>
    <t>Intestinal immune network for IgA production</t>
  </si>
  <si>
    <t>CXCL12;TNFSF13B</t>
  </si>
  <si>
    <t>Glycerophospholipid metabolism</t>
  </si>
  <si>
    <t>PLA2G5;PLPP3;LPIN2;PLPP1</t>
  </si>
  <si>
    <t>alpha-Linolenic acid metabolism</t>
  </si>
  <si>
    <t>PLA2G5</t>
  </si>
  <si>
    <t>Arginine and proline metabolism</t>
  </si>
  <si>
    <t>P4HA1;P4HA2</t>
  </si>
  <si>
    <t>mTOR signaling pathway</t>
  </si>
  <si>
    <t>6/154</t>
  </si>
  <si>
    <t>RPS6KA3;GSK3B;WNT5A;IGF1;LAMTOR4;LPIN2</t>
  </si>
  <si>
    <t>Synaptic vesicle cycle</t>
  </si>
  <si>
    <t>ATP6V0E1;CLTB;VAMP2</t>
  </si>
  <si>
    <t>Natural killer cell mediated cytotoxicity</t>
  </si>
  <si>
    <t>5/131</t>
  </si>
  <si>
    <t>PPP3CA;NFATC2;PTPN11;RAC1;IFNAR1</t>
  </si>
  <si>
    <t>Biosynthesis of unsaturated fatty acids</t>
  </si>
  <si>
    <t>HACD3</t>
  </si>
  <si>
    <t>Collecting duct acid secretion</t>
  </si>
  <si>
    <t>ATP6V0E1</t>
  </si>
  <si>
    <t>Fatty acid elongation</t>
  </si>
  <si>
    <t>Regulation of lipolysis in adipocytes</t>
  </si>
  <si>
    <t>PDE3B;GNAI2</t>
  </si>
  <si>
    <t>Butanoate metabolism</t>
  </si>
  <si>
    <t>Pyrimidine metabolism</t>
  </si>
  <si>
    <t>ENTPD1;NME3</t>
  </si>
  <si>
    <t>Serotonergic synapse</t>
  </si>
  <si>
    <t>4/113</t>
  </si>
  <si>
    <t>APP;GNG2;GNAQ;GNAI2</t>
  </si>
  <si>
    <t>Glutathione metabolism</t>
  </si>
  <si>
    <t>GPX1;GSTP1</t>
  </si>
  <si>
    <t>Linoleic acid metabolism</t>
  </si>
  <si>
    <t>Herpes simplex virus 1 infection</t>
  </si>
  <si>
    <t>17/498</t>
  </si>
  <si>
    <t>PDIA3;STAT1;PTPN11;EIF2AK4;NFKB1;TAPBP;C3;BST2;NFKBIA;TRAF5;SRSF3;CCL2;BAX;CALR;B2M;JAK1;IFNAR1</t>
  </si>
  <si>
    <t>Ascorbate and aldarate metabolism</t>
  </si>
  <si>
    <t>RGN</t>
  </si>
  <si>
    <t>Citrate cycle (TCA cycle)</t>
  </si>
  <si>
    <t>IDH3A</t>
  </si>
  <si>
    <t>Pentose phosphate pathway</t>
  </si>
  <si>
    <t>Steroid hormone biosynthesis</t>
  </si>
  <si>
    <t>AKR1C3;CYP1B1</t>
  </si>
  <si>
    <t>Asthma</t>
  </si>
  <si>
    <t>CCL11</t>
  </si>
  <si>
    <t>Neuroactive ligand-receptor interaction</t>
  </si>
  <si>
    <t>11/341</t>
  </si>
  <si>
    <t>C3;PTGER4;EDNRA;PTGIR;PTGER1;PTGER2;PENK;F2R;LPAR1;LEPR;NR3C1</t>
  </si>
  <si>
    <t>Lysine degradation</t>
  </si>
  <si>
    <t>KMT2E;NSD1</t>
  </si>
  <si>
    <t>Phosphatidylinositol signaling system</t>
  </si>
  <si>
    <t>SACM1L;CALM1;CALM2</t>
  </si>
  <si>
    <t>Fructose and mannose metabolism</t>
  </si>
  <si>
    <t>TPI1</t>
  </si>
  <si>
    <t>SNARE interactions in vesicular transport</t>
  </si>
  <si>
    <t>VAMP2</t>
  </si>
  <si>
    <t>Glycolysis / Gluconeogenesis</t>
  </si>
  <si>
    <t>TPI1;GALM</t>
  </si>
  <si>
    <t>Fc epsilon RI signaling pathway</t>
  </si>
  <si>
    <t>MAP2K3;RAC1</t>
  </si>
  <si>
    <t>Nicotinate and nicotinamide metabolism</t>
  </si>
  <si>
    <t>NNMT</t>
  </si>
  <si>
    <t>Starch and sucrose metabolism</t>
  </si>
  <si>
    <t>PGM2L1</t>
  </si>
  <si>
    <t>Tyrosine metabolism</t>
  </si>
  <si>
    <t>TYRP1</t>
  </si>
  <si>
    <t>Inositol phosphate metabolism</t>
  </si>
  <si>
    <t>TPI1;SACM1L</t>
  </si>
  <si>
    <t>Homologous recombination</t>
  </si>
  <si>
    <t>RAD50</t>
  </si>
  <si>
    <t>Porphyrin and chlorophyll metabolism</t>
  </si>
  <si>
    <t>BLVRA</t>
  </si>
  <si>
    <t>Type I diabetes mellitus</t>
  </si>
  <si>
    <t>CPE</t>
  </si>
  <si>
    <t>Systemic lupus erythematosus</t>
  </si>
  <si>
    <t>3/135</t>
  </si>
  <si>
    <t>C3;C1S;ACTN1</t>
  </si>
  <si>
    <t>Type II diabetes mellitus</t>
  </si>
  <si>
    <t>SOCS1</t>
  </si>
  <si>
    <t>Carbohydrate digestion and absorption</t>
  </si>
  <si>
    <t>ATP1A1</t>
  </si>
  <si>
    <t>Cysteine and methionine metabolism</t>
  </si>
  <si>
    <t>DNMT1</t>
  </si>
  <si>
    <t>Vibrio cholerae infection</t>
  </si>
  <si>
    <t>Drug metabolism</t>
  </si>
  <si>
    <t>2/108</t>
  </si>
  <si>
    <t>GSTP1;NME3</t>
  </si>
  <si>
    <t>GnRH secretion</t>
  </si>
  <si>
    <t>GNAQ</t>
  </si>
  <si>
    <t>Retinol metabolism</t>
  </si>
  <si>
    <t>ALDH1A3</t>
  </si>
  <si>
    <t>Olfactory transduction</t>
  </si>
  <si>
    <t>4/440</t>
  </si>
  <si>
    <t>CAMK2D;CALM1;CALM2;SLC8A1</t>
  </si>
  <si>
    <t>Ribosome</t>
  </si>
  <si>
    <t>1/158</t>
  </si>
  <si>
    <t>MRPS6</t>
  </si>
  <si>
    <t>siNT</t>
  </si>
  <si>
    <t>siGPT2</t>
  </si>
  <si>
    <t>siASNS</t>
  </si>
  <si>
    <t>siALDH18A1</t>
  </si>
  <si>
    <t>siGPT2 + alanine</t>
  </si>
  <si>
    <t>siASNS + asparagine</t>
  </si>
  <si>
    <t>siALDH18A1 + proline</t>
  </si>
  <si>
    <t>1uM Pyr</t>
  </si>
  <si>
    <t>3uM Pyr</t>
  </si>
  <si>
    <t>10uM Pyr</t>
  </si>
  <si>
    <t>30uM Pyr</t>
  </si>
  <si>
    <t>100uM Pyr</t>
  </si>
  <si>
    <t>300uM Pyr</t>
  </si>
  <si>
    <t>1mM Pyr</t>
  </si>
  <si>
    <t>m+6</t>
  </si>
  <si>
    <t>0*</t>
  </si>
  <si>
    <t>CB839 + TGFB1 + 25Glucose</t>
  </si>
  <si>
    <t>cb839 + lactate</t>
  </si>
  <si>
    <t>siGOT1/2</t>
  </si>
  <si>
    <t>siPSAT1</t>
  </si>
  <si>
    <t>siP5CS</t>
  </si>
  <si>
    <t>siOAT</t>
  </si>
  <si>
    <t>siGDH</t>
  </si>
  <si>
    <t>DMEMLOW</t>
  </si>
  <si>
    <t>DMEMHIGH</t>
  </si>
  <si>
    <r>
      <t>TGF-β</t>
    </r>
    <r>
      <rPr>
        <vertAlign val="subscript"/>
        <sz val="10"/>
        <rFont val="Arial"/>
      </rPr>
      <t>1</t>
    </r>
    <r>
      <rPr>
        <sz val="10"/>
        <rFont val="Arial"/>
      </rPr>
      <t xml:space="preserve"> + CB-839 + αKG</t>
    </r>
  </si>
  <si>
    <t>day 0</t>
  </si>
  <si>
    <t>CTB Assay</t>
  </si>
  <si>
    <t>weight (mg)</t>
  </si>
  <si>
    <t>day 3</t>
  </si>
  <si>
    <t>pcls 1</t>
  </si>
  <si>
    <t>pcls 2</t>
  </si>
  <si>
    <t>pcls 3</t>
  </si>
  <si>
    <t>norm</t>
  </si>
  <si>
    <t>avg</t>
  </si>
  <si>
    <t>AUC</t>
  </si>
  <si>
    <t>Weight (mg)</t>
  </si>
  <si>
    <t>-</t>
  </si>
  <si>
    <t>+</t>
  </si>
  <si>
    <t>DMSO</t>
  </si>
  <si>
    <t>BOTH</t>
  </si>
  <si>
    <t>ATUB</t>
  </si>
  <si>
    <t>Normalised GPT2</t>
  </si>
  <si>
    <t>Normalised GDH</t>
  </si>
  <si>
    <t>DCA</t>
  </si>
  <si>
    <t>Log[C968]</t>
  </si>
  <si>
    <t>Log[BPTES]</t>
  </si>
  <si>
    <t>dmso</t>
  </si>
  <si>
    <t>siGLS1</t>
  </si>
  <si>
    <r>
      <t>TGF-β</t>
    </r>
    <r>
      <rPr>
        <vertAlign val="subscript"/>
        <sz val="10"/>
        <rFont val="Arial"/>
      </rPr>
      <t>1 + CB839</t>
    </r>
  </si>
  <si>
    <r>
      <t>TGF-β</t>
    </r>
    <r>
      <rPr>
        <vertAlign val="subscript"/>
        <sz val="10"/>
        <rFont val="Arial"/>
      </rPr>
      <t>1 + CB839 + Lactate</t>
    </r>
  </si>
  <si>
    <t>tgfb1</t>
  </si>
  <si>
    <t>low</t>
  </si>
  <si>
    <t>high</t>
  </si>
  <si>
    <t>low bptes</t>
  </si>
  <si>
    <t>high bptes</t>
  </si>
  <si>
    <t>low c968</t>
  </si>
  <si>
    <t>high c968</t>
  </si>
  <si>
    <t>TGF-β1</t>
  </si>
  <si>
    <t>cb-839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</si>
</sst>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</font>
    <font>
      <vertAlign val="subscript"/>
      <sz val="10"/>
      <name val="Arial"/>
    </font>
    <font>
      <vertAlign val="superscript"/>
      <sz val="10"/>
      <name val="Arial"/>
    </font>
    <font>
      <i/>
      <sz val="10"/>
      <color rgb="FF0000FF"/>
      <name val="Arial"/>
    </font>
    <font>
      <sz val="12"/>
      <color rgb="FF0D0D0D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1" fontId="0" fillId="0" borderId="0" xfId="0" applyNumberFormat="1"/>
    <xf numFmtId="16" fontId="0" fillId="0" borderId="0" xfId="0" applyNumberFormat="1"/>
    <xf numFmtId="17" fontId="0" fillId="0" borderId="0" xfId="0" applyNumberForma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4F965-BC38-4519-9079-6FC8CCB5F0F8}">
  <dimension ref="E16:K18"/>
  <sheetViews>
    <sheetView workbookViewId="0">
      <selection activeCell="M31" sqref="M31"/>
    </sheetView>
  </sheetViews>
  <sheetFormatPr defaultRowHeight="15" x14ac:dyDescent="0.25"/>
  <sheetData>
    <row r="16" spans="5:11" ht="15.75" x14ac:dyDescent="0.3">
      <c r="E16" s="2"/>
      <c r="F16" s="9" t="s">
        <v>0</v>
      </c>
      <c r="G16" s="9"/>
      <c r="H16" s="9"/>
      <c r="I16" s="9" t="s">
        <v>1</v>
      </c>
      <c r="J16" s="9"/>
      <c r="K16" s="9"/>
    </row>
    <row r="17" spans="5:11" x14ac:dyDescent="0.25">
      <c r="E17" s="3" t="s">
        <v>2</v>
      </c>
      <c r="F17" s="1">
        <v>1.4283589999999999</v>
      </c>
      <c r="G17" s="1">
        <v>1.379505</v>
      </c>
      <c r="H17" s="1">
        <v>1.418452</v>
      </c>
      <c r="I17" s="1">
        <v>3.378142</v>
      </c>
      <c r="J17" s="1">
        <v>3.24031</v>
      </c>
      <c r="K17" s="1">
        <v>4.0978950000000003</v>
      </c>
    </row>
    <row r="18" spans="5:11" x14ac:dyDescent="0.25">
      <c r="E18" s="3" t="s">
        <v>3</v>
      </c>
      <c r="F18" s="1">
        <v>1.5016719999999999</v>
      </c>
      <c r="G18" s="1">
        <v>1.489474</v>
      </c>
      <c r="H18" s="1">
        <v>1.465573</v>
      </c>
      <c r="I18" s="1">
        <v>4.3809290000000001</v>
      </c>
      <c r="J18" s="1">
        <v>4.3307120000000001</v>
      </c>
      <c r="K18" s="1">
        <v>4.3788850000000004</v>
      </c>
    </row>
  </sheetData>
  <mergeCells count="2">
    <mergeCell ref="F16:H16"/>
    <mergeCell ref="I16:K1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56A97-4AF0-45C9-BD75-B29334326925}">
  <dimension ref="B6:H10"/>
  <sheetViews>
    <sheetView workbookViewId="0">
      <selection activeCell="H23" sqref="H23"/>
    </sheetView>
  </sheetViews>
  <sheetFormatPr defaultRowHeight="15" x14ac:dyDescent="0.25"/>
  <sheetData>
    <row r="6" spans="2:8" ht="15.75" x14ac:dyDescent="0.3">
      <c r="B6" s="2"/>
      <c r="C6" s="9" t="s">
        <v>0</v>
      </c>
      <c r="D6" s="9"/>
      <c r="E6" s="9"/>
      <c r="F6" s="9" t="s">
        <v>1</v>
      </c>
      <c r="G6" s="9"/>
      <c r="H6" s="9"/>
    </row>
    <row r="7" spans="2:8" x14ac:dyDescent="0.25">
      <c r="B7" s="3" t="s">
        <v>12</v>
      </c>
      <c r="C7" s="1">
        <v>20.984999999999999</v>
      </c>
      <c r="D7" s="1">
        <v>22.954000000000001</v>
      </c>
      <c r="E7" s="1">
        <v>24.629000000000001</v>
      </c>
      <c r="F7" s="1">
        <v>34.405999999999999</v>
      </c>
      <c r="G7" s="1">
        <v>38.773000000000003</v>
      </c>
      <c r="H7" s="1">
        <v>38.889000000000003</v>
      </c>
    </row>
    <row r="8" spans="2:8" x14ac:dyDescent="0.25">
      <c r="B8" s="3" t="s">
        <v>31</v>
      </c>
      <c r="C8" s="1">
        <v>22.995000000000001</v>
      </c>
      <c r="D8" s="1">
        <v>23.763000000000002</v>
      </c>
      <c r="E8" s="1">
        <v>26.388000000000002</v>
      </c>
      <c r="F8" s="1">
        <v>43.878999999999998</v>
      </c>
      <c r="G8" s="1">
        <v>36.064999999999998</v>
      </c>
      <c r="H8" s="1">
        <v>44.493000000000002</v>
      </c>
    </row>
    <row r="9" spans="2:8" x14ac:dyDescent="0.25">
      <c r="B9" s="3" t="s">
        <v>19</v>
      </c>
      <c r="C9" s="1">
        <v>23.872</v>
      </c>
      <c r="D9" s="1">
        <v>24.608000000000001</v>
      </c>
      <c r="E9" s="1">
        <v>27.658000000000001</v>
      </c>
      <c r="F9" s="1">
        <v>30.353999999999999</v>
      </c>
      <c r="G9" s="1">
        <v>30.701000000000001</v>
      </c>
      <c r="H9" s="1">
        <v>32.405000000000001</v>
      </c>
    </row>
    <row r="10" spans="2:8" x14ac:dyDescent="0.25">
      <c r="B10" s="3" t="s">
        <v>32</v>
      </c>
      <c r="C10" s="1">
        <v>23.835999999999999</v>
      </c>
      <c r="D10" s="1">
        <v>27.163</v>
      </c>
      <c r="E10" s="1">
        <v>28.658999999999999</v>
      </c>
      <c r="F10" s="1">
        <v>34.743000000000002</v>
      </c>
      <c r="G10" s="1">
        <v>33.588000000000001</v>
      </c>
      <c r="H10" s="1">
        <v>37.786999999999999</v>
      </c>
    </row>
  </sheetData>
  <mergeCells count="2">
    <mergeCell ref="C6:E6"/>
    <mergeCell ref="F6:H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040EF-5221-4B49-88D9-2865917C30E1}">
  <dimension ref="D5:I9"/>
  <sheetViews>
    <sheetView workbookViewId="0">
      <selection activeCell="K35" sqref="K35"/>
    </sheetView>
  </sheetViews>
  <sheetFormatPr defaultRowHeight="15" x14ac:dyDescent="0.25"/>
  <sheetData>
    <row r="5" spans="4:9" x14ac:dyDescent="0.25">
      <c r="D5" s="10"/>
      <c r="E5" s="10"/>
      <c r="F5" s="10"/>
      <c r="G5" s="10"/>
      <c r="H5" s="10"/>
      <c r="I5" s="10"/>
    </row>
    <row r="7" spans="4:9" ht="15.75" x14ac:dyDescent="0.3">
      <c r="D7" s="9" t="s">
        <v>0</v>
      </c>
      <c r="E7" s="9"/>
      <c r="F7" s="9"/>
      <c r="G7" s="9" t="s">
        <v>1</v>
      </c>
      <c r="H7" s="9"/>
      <c r="I7" s="9"/>
    </row>
    <row r="8" spans="4:9" x14ac:dyDescent="0.25">
      <c r="D8" s="1">
        <v>2.5799999999999998E-3</v>
      </c>
      <c r="E8" s="1">
        <v>2.47E-3</v>
      </c>
      <c r="F8" s="1">
        <v>2.7699999999999999E-3</v>
      </c>
      <c r="G8" s="1">
        <v>1.01E-3</v>
      </c>
      <c r="H8" s="1">
        <v>0</v>
      </c>
      <c r="I8" s="1">
        <v>1.1900000000000001E-3</v>
      </c>
    </row>
    <row r="9" spans="4:9" x14ac:dyDescent="0.25">
      <c r="D9" s="1">
        <v>6.1999999999999998E-3</v>
      </c>
      <c r="E9" s="1">
        <v>6.7600000000000004E-3</v>
      </c>
      <c r="F9" s="1">
        <v>4.4400000000000004E-3</v>
      </c>
      <c r="G9" s="1">
        <v>1.8400000000000001E-3</v>
      </c>
      <c r="H9" s="1">
        <v>1.5499999999999999E-3</v>
      </c>
      <c r="I9" s="1">
        <v>1.4499999999999999E-3</v>
      </c>
    </row>
  </sheetData>
  <mergeCells count="3">
    <mergeCell ref="D7:F7"/>
    <mergeCell ref="G7:I7"/>
    <mergeCell ref="D5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971A0-C6E9-46DB-B950-55BD916D2FC4}">
  <dimension ref="D6:I8"/>
  <sheetViews>
    <sheetView workbookViewId="0"/>
  </sheetViews>
  <sheetFormatPr defaultRowHeight="15" x14ac:dyDescent="0.25"/>
  <sheetData>
    <row r="6" spans="4:9" ht="15.75" x14ac:dyDescent="0.3">
      <c r="D6" s="9" t="s">
        <v>0</v>
      </c>
      <c r="E6" s="9"/>
      <c r="F6" s="9"/>
      <c r="G6" s="9" t="s">
        <v>1</v>
      </c>
      <c r="H6" s="9"/>
      <c r="I6" s="9"/>
    </row>
    <row r="7" spans="4:9" x14ac:dyDescent="0.25">
      <c r="D7" s="1">
        <v>8.5300000000000003E-4</v>
      </c>
      <c r="E7" s="1">
        <v>9.6599999999999995E-4</v>
      </c>
      <c r="F7" s="1">
        <v>6.3100000000000005E-4</v>
      </c>
      <c r="G7" s="1">
        <v>4.4299999999999999E-3</v>
      </c>
      <c r="H7" s="1">
        <v>2.0799999999999998E-3</v>
      </c>
      <c r="I7" s="1">
        <v>3.3600000000000001E-3</v>
      </c>
    </row>
    <row r="8" spans="4:9" x14ac:dyDescent="0.25">
      <c r="D8" s="1">
        <v>1.0200000000000001E-3</v>
      </c>
      <c r="E8" s="1">
        <v>1.1900000000000001E-3</v>
      </c>
      <c r="F8" s="1">
        <v>7.4100000000000001E-4</v>
      </c>
      <c r="G8" s="1">
        <v>9.3000000000000005E-4</v>
      </c>
      <c r="H8" s="1">
        <v>1.0200000000000001E-3</v>
      </c>
      <c r="I8" s="1">
        <v>9.1799999999999998E-4</v>
      </c>
    </row>
  </sheetData>
  <mergeCells count="2">
    <mergeCell ref="D6:F6"/>
    <mergeCell ref="G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7FBD2-9B19-4157-9847-109BF5064990}">
  <dimension ref="D7:K19"/>
  <sheetViews>
    <sheetView workbookViewId="0">
      <selection activeCell="M18" sqref="M18"/>
    </sheetView>
  </sheetViews>
  <sheetFormatPr defaultRowHeight="15" x14ac:dyDescent="0.25"/>
  <sheetData>
    <row r="7" spans="4:9" ht="15.75" x14ac:dyDescent="0.3">
      <c r="D7" s="9" t="s">
        <v>0</v>
      </c>
      <c r="E7" s="9"/>
      <c r="F7" s="9"/>
      <c r="G7" s="9" t="s">
        <v>1</v>
      </c>
      <c r="H7" s="9"/>
      <c r="I7" s="9"/>
    </row>
    <row r="8" spans="4:9" x14ac:dyDescent="0.25">
      <c r="D8" s="1">
        <v>6.4399999999999999E-2</v>
      </c>
      <c r="E8" s="1">
        <v>5.8700000000000002E-2</v>
      </c>
      <c r="F8" s="1">
        <v>5.7000000000000002E-2</v>
      </c>
      <c r="G8" s="1">
        <v>0.373</v>
      </c>
      <c r="H8" s="1">
        <v>0.33300000000000002</v>
      </c>
      <c r="I8" s="1">
        <v>0.315</v>
      </c>
    </row>
    <row r="9" spans="4:9" x14ac:dyDescent="0.25">
      <c r="D9" s="1">
        <v>0.10299999999999999</v>
      </c>
      <c r="E9" s="1">
        <v>9.64E-2</v>
      </c>
      <c r="F9" s="1">
        <v>8.0199999999999994E-2</v>
      </c>
      <c r="G9" s="1">
        <v>0.23799999999999999</v>
      </c>
      <c r="H9" s="1">
        <v>0.24399999999999999</v>
      </c>
      <c r="I9" s="1">
        <v>0.25800000000000001</v>
      </c>
    </row>
    <row r="17" spans="4:11" ht="15.75" x14ac:dyDescent="0.3">
      <c r="D17" s="9" t="s">
        <v>0</v>
      </c>
      <c r="E17" s="9"/>
      <c r="F17" s="9"/>
      <c r="G17" s="9" t="s">
        <v>1</v>
      </c>
      <c r="H17" s="9"/>
      <c r="I17" s="9"/>
      <c r="K17" s="10" t="s">
        <v>33</v>
      </c>
    </row>
    <row r="18" spans="4:11" x14ac:dyDescent="0.25">
      <c r="D18" s="1">
        <v>-50.759799999999998</v>
      </c>
      <c r="E18" s="1">
        <v>-43.024500000000003</v>
      </c>
      <c r="F18" s="1">
        <v>-42.3521</v>
      </c>
      <c r="G18" s="1">
        <v>-82.606200000000001</v>
      </c>
      <c r="H18" s="1">
        <v>-84.623000000000005</v>
      </c>
      <c r="I18" s="1">
        <v>-82.851100000000002</v>
      </c>
      <c r="K18" s="10"/>
    </row>
    <row r="19" spans="4:11" x14ac:dyDescent="0.25">
      <c r="D19" s="1">
        <v>-62.996899999999997</v>
      </c>
      <c r="E19" s="1">
        <v>-61.452199999999998</v>
      </c>
      <c r="F19" s="1">
        <v>-53.981299999999997</v>
      </c>
      <c r="G19" s="1">
        <v>-80.677999999999997</v>
      </c>
      <c r="H19" s="1">
        <v>-81.100800000000007</v>
      </c>
      <c r="I19" s="1">
        <v>-82.265199999999993</v>
      </c>
      <c r="K19" s="10"/>
    </row>
  </sheetData>
  <mergeCells count="5">
    <mergeCell ref="D7:F7"/>
    <mergeCell ref="G7:I7"/>
    <mergeCell ref="D17:F17"/>
    <mergeCell ref="G17:I17"/>
    <mergeCell ref="K17:K1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E5C2-FF2E-46A7-8D3D-C87FADA9D7DA}">
  <dimension ref="C5:J15"/>
  <sheetViews>
    <sheetView workbookViewId="0">
      <selection activeCell="N23" sqref="N23"/>
    </sheetView>
  </sheetViews>
  <sheetFormatPr defaultRowHeight="15" x14ac:dyDescent="0.25"/>
  <sheetData>
    <row r="5" spans="3:10" ht="15.75" x14ac:dyDescent="0.3">
      <c r="C5" s="9" t="s">
        <v>0</v>
      </c>
      <c r="D5" s="9"/>
      <c r="E5" s="9"/>
      <c r="F5" s="9" t="s">
        <v>1</v>
      </c>
      <c r="G5" s="9"/>
      <c r="H5" s="9"/>
    </row>
    <row r="6" spans="3:10" x14ac:dyDescent="0.25">
      <c r="C6" s="1">
        <v>1.26E-4</v>
      </c>
      <c r="D6" s="1">
        <v>1.6799999999999999E-4</v>
      </c>
      <c r="E6" s="1">
        <v>1.08E-4</v>
      </c>
      <c r="F6" s="1">
        <v>2.5240000000000002E-3</v>
      </c>
      <c r="G6" s="1">
        <v>1.8699999999999999E-3</v>
      </c>
      <c r="H6" s="1">
        <v>2.4160000000000002E-3</v>
      </c>
    </row>
    <row r="7" spans="3:10" x14ac:dyDescent="0.25">
      <c r="C7" s="1">
        <v>1.75E-4</v>
      </c>
      <c r="D7" s="1">
        <v>1.13E-4</v>
      </c>
      <c r="E7" s="1">
        <v>1.1400000000000001E-4</v>
      </c>
      <c r="F7" s="1">
        <v>3.627E-3</v>
      </c>
      <c r="G7" s="1">
        <v>3.431E-3</v>
      </c>
      <c r="H7" s="1">
        <v>4.0810000000000004E-3</v>
      </c>
    </row>
    <row r="13" spans="3:10" ht="15.75" x14ac:dyDescent="0.3">
      <c r="C13" s="9" t="s">
        <v>0</v>
      </c>
      <c r="D13" s="9"/>
      <c r="E13" s="9"/>
      <c r="F13" s="9" t="s">
        <v>1</v>
      </c>
      <c r="G13" s="9"/>
      <c r="H13" s="9"/>
      <c r="J13" s="10" t="s">
        <v>33</v>
      </c>
    </row>
    <row r="14" spans="3:10" x14ac:dyDescent="0.25">
      <c r="C14" s="1">
        <v>-7.2372199999999998</v>
      </c>
      <c r="D14" s="1">
        <v>-8.6198099999999993</v>
      </c>
      <c r="E14" s="1">
        <v>-6.3305999999999996</v>
      </c>
      <c r="F14" s="1">
        <v>-16.007100000000001</v>
      </c>
      <c r="G14" s="1">
        <v>-16.592700000000001</v>
      </c>
      <c r="H14" s="1">
        <v>-16.6632</v>
      </c>
      <c r="J14" s="10"/>
    </row>
    <row r="15" spans="3:10" x14ac:dyDescent="0.25">
      <c r="C15" s="1">
        <v>-8.8787400000000005</v>
      </c>
      <c r="D15" s="1">
        <v>-6.8651299999999997</v>
      </c>
      <c r="E15" s="1">
        <v>-7.44611</v>
      </c>
      <c r="F15" s="1">
        <v>-22.9557</v>
      </c>
      <c r="G15" s="1">
        <v>-20.915800000000001</v>
      </c>
      <c r="H15" s="1">
        <v>-22.227699999999999</v>
      </c>
      <c r="J15" s="10"/>
    </row>
  </sheetData>
  <mergeCells count="5">
    <mergeCell ref="C5:E5"/>
    <mergeCell ref="F5:H5"/>
    <mergeCell ref="C13:E13"/>
    <mergeCell ref="F13:H13"/>
    <mergeCell ref="J13:J1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10F0-B6B4-40B9-B4B1-DD675723F595}">
  <dimension ref="A7:W22"/>
  <sheetViews>
    <sheetView workbookViewId="0">
      <selection activeCell="C13" sqref="C13:W13"/>
    </sheetView>
  </sheetViews>
  <sheetFormatPr defaultRowHeight="15" x14ac:dyDescent="0.25"/>
  <sheetData>
    <row r="7" spans="1:23" ht="15.75" x14ac:dyDescent="0.3">
      <c r="C7" s="9" t="s">
        <v>0</v>
      </c>
      <c r="D7" s="9"/>
      <c r="E7" s="9"/>
      <c r="F7" s="9" t="s">
        <v>1</v>
      </c>
      <c r="G7" s="9"/>
      <c r="H7" s="9"/>
      <c r="I7" s="9" t="s">
        <v>31</v>
      </c>
      <c r="J7" s="9"/>
      <c r="K7" s="9"/>
      <c r="L7" s="9" t="s">
        <v>34</v>
      </c>
      <c r="M7" s="9"/>
      <c r="N7" s="9"/>
      <c r="O7" s="9" t="s">
        <v>35</v>
      </c>
      <c r="P7" s="9"/>
      <c r="Q7" s="9"/>
      <c r="R7" s="9" t="s">
        <v>36</v>
      </c>
      <c r="S7" s="9"/>
      <c r="T7" s="9"/>
      <c r="U7" s="9" t="s">
        <v>37</v>
      </c>
      <c r="V7" s="9"/>
      <c r="W7" s="9"/>
    </row>
    <row r="8" spans="1:23" x14ac:dyDescent="0.25">
      <c r="A8" s="10" t="s">
        <v>38</v>
      </c>
      <c r="B8" s="10"/>
      <c r="C8" s="1">
        <v>1.7409999999999999E-3</v>
      </c>
      <c r="D8" s="1">
        <v>1.949E-3</v>
      </c>
      <c r="E8" s="1">
        <v>1.7060000000000001E-3</v>
      </c>
      <c r="F8" s="1">
        <v>1.5768000000000001E-2</v>
      </c>
      <c r="G8" s="1">
        <v>1.1270000000000001E-2</v>
      </c>
      <c r="H8" s="1">
        <v>1.4499E-2</v>
      </c>
      <c r="I8" s="1">
        <v>2.601E-3</v>
      </c>
      <c r="J8" s="1">
        <v>2.761E-3</v>
      </c>
      <c r="K8" s="1">
        <v>3.0170000000000002E-3</v>
      </c>
      <c r="L8" s="1">
        <v>1.9650000000000001E-2</v>
      </c>
      <c r="M8" s="1">
        <v>1.9376000000000001E-2</v>
      </c>
      <c r="N8" s="1">
        <v>2.0029999999999999E-2</v>
      </c>
      <c r="O8" s="1">
        <v>1.9710000000000001E-3</v>
      </c>
      <c r="P8" s="1">
        <v>1.6459999999999999E-3</v>
      </c>
      <c r="Q8" s="1">
        <v>1.531E-3</v>
      </c>
      <c r="R8" s="1">
        <v>1.5800000000000002E-2</v>
      </c>
      <c r="S8" s="1">
        <v>1.6403999999999998E-2</v>
      </c>
      <c r="T8" s="1">
        <v>1.8360000000000001E-2</v>
      </c>
      <c r="U8" s="1">
        <v>2.9319000000000001E-2</v>
      </c>
      <c r="V8" s="1">
        <v>2.9496000000000001E-2</v>
      </c>
      <c r="W8" s="1">
        <v>2.8867E-2</v>
      </c>
    </row>
    <row r="9" spans="1:23" x14ac:dyDescent="0.25">
      <c r="A9" s="10" t="s">
        <v>39</v>
      </c>
      <c r="B9" s="10"/>
      <c r="C9" s="1"/>
      <c r="D9" s="1"/>
      <c r="E9" s="1"/>
      <c r="F9" s="1"/>
      <c r="G9" s="1"/>
      <c r="H9" s="1"/>
      <c r="I9" s="1">
        <v>3.3202000000000002E-2</v>
      </c>
      <c r="J9" s="1">
        <v>3.1598000000000001E-2</v>
      </c>
      <c r="K9" s="1">
        <v>3.2379999999999999E-2</v>
      </c>
      <c r="L9" s="1">
        <v>4.3119999999999999E-2</v>
      </c>
      <c r="M9" s="1">
        <v>4.9930000000000002E-2</v>
      </c>
      <c r="N9" s="1">
        <v>5.0569999999999997E-2</v>
      </c>
      <c r="O9" s="1"/>
      <c r="P9" s="1"/>
      <c r="Q9" s="1"/>
      <c r="R9" s="1"/>
      <c r="S9" s="1"/>
      <c r="T9" s="1"/>
      <c r="U9" s="1">
        <v>5.4770000000000001E-3</v>
      </c>
      <c r="V9" s="1">
        <v>4.738E-3</v>
      </c>
      <c r="W9" s="1">
        <v>3.7569999999999999E-3</v>
      </c>
    </row>
    <row r="10" spans="1:23" x14ac:dyDescent="0.25">
      <c r="A10" s="10" t="s">
        <v>40</v>
      </c>
      <c r="B10" s="10"/>
      <c r="C10" s="1">
        <v>5.7019999999999996E-3</v>
      </c>
      <c r="D10" s="1">
        <v>6.5529999999999998E-3</v>
      </c>
      <c r="E10" s="1">
        <v>6.6490000000000004E-3</v>
      </c>
      <c r="F10" s="1">
        <v>1.0416E-2</v>
      </c>
      <c r="G10" s="1">
        <v>1.6195999999999999E-2</v>
      </c>
      <c r="H10" s="1">
        <v>1.6858000000000001E-2</v>
      </c>
      <c r="I10" s="1">
        <v>6.6379999999999998E-3</v>
      </c>
      <c r="J10" s="1">
        <v>6.1910000000000003E-3</v>
      </c>
      <c r="K10" s="1">
        <v>7.3839999999999999E-3</v>
      </c>
      <c r="L10" s="1">
        <v>2.3068999999999999E-2</v>
      </c>
      <c r="M10" s="1">
        <v>2.1866E-2</v>
      </c>
      <c r="N10" s="1">
        <v>2.5111999999999999E-2</v>
      </c>
      <c r="O10" s="1">
        <v>2.1700000000000001E-3</v>
      </c>
      <c r="P10" s="1">
        <v>2.8279999999999998E-3</v>
      </c>
      <c r="Q10" s="1">
        <v>3.7030000000000001E-3</v>
      </c>
      <c r="R10" s="1">
        <v>1.67E-3</v>
      </c>
      <c r="S10" s="1">
        <v>1.9980000000000002E-3</v>
      </c>
      <c r="T10" s="1">
        <v>2.2820000000000002E-3</v>
      </c>
      <c r="U10" s="1">
        <v>4.3969999999999999E-3</v>
      </c>
      <c r="V10" s="1">
        <v>3.872E-3</v>
      </c>
      <c r="W10" s="1">
        <v>3.5140000000000002E-3</v>
      </c>
    </row>
    <row r="11" spans="1:23" x14ac:dyDescent="0.25">
      <c r="A11" s="10" t="s">
        <v>41</v>
      </c>
      <c r="B11" s="10"/>
      <c r="C11" s="1">
        <v>4.7000000000000002E-3</v>
      </c>
      <c r="D11" s="1">
        <v>3.5860000000000002E-3</v>
      </c>
      <c r="E11" s="1">
        <v>3.823E-3</v>
      </c>
      <c r="F11" s="1">
        <v>5.8100000000000001E-3</v>
      </c>
      <c r="G11" s="1">
        <v>7.6899999999999998E-3</v>
      </c>
      <c r="H11" s="1">
        <v>5.0299999999999997E-3</v>
      </c>
      <c r="I11" s="1">
        <v>4.9329999999999999E-3</v>
      </c>
      <c r="J11" s="1">
        <v>3.9760000000000004E-3</v>
      </c>
      <c r="K11" s="1">
        <v>1.4829999999999999E-3</v>
      </c>
      <c r="L11" s="1">
        <v>7.0219999999999996E-3</v>
      </c>
      <c r="M11" s="1">
        <v>7.8519999999999996E-3</v>
      </c>
      <c r="N11" s="1">
        <v>6.032E-3</v>
      </c>
      <c r="O11" s="1">
        <v>3.0219999999999999E-3</v>
      </c>
      <c r="P11" s="1">
        <v>2.4750000000000002E-3</v>
      </c>
      <c r="Q11" s="1">
        <v>3.5239999999999998E-3</v>
      </c>
      <c r="R11" s="1">
        <v>2.251E-3</v>
      </c>
      <c r="S11" s="1">
        <v>3.4390000000000002E-3</v>
      </c>
      <c r="T11" s="1">
        <v>2.5249999999999999E-3</v>
      </c>
      <c r="U11" s="1">
        <v>5.555E-3</v>
      </c>
      <c r="V11" s="1">
        <v>3.872E-3</v>
      </c>
      <c r="W11" s="1">
        <v>3.9779999999999998E-3</v>
      </c>
    </row>
    <row r="12" spans="1:23" x14ac:dyDescent="0.25">
      <c r="A12" s="10" t="s">
        <v>42</v>
      </c>
      <c r="B12" s="10"/>
      <c r="C12" s="1">
        <v>5.5007E-2</v>
      </c>
      <c r="D12" s="1">
        <v>6.7469000000000001E-2</v>
      </c>
      <c r="E12" s="1">
        <v>5.7577000000000003E-2</v>
      </c>
      <c r="F12" s="1">
        <v>9.7600999999999993E-2</v>
      </c>
      <c r="G12" s="1">
        <v>7.3125999999999997E-2</v>
      </c>
      <c r="H12" s="1">
        <v>0.107639</v>
      </c>
      <c r="I12" s="1">
        <v>6.0059000000000001E-2</v>
      </c>
      <c r="J12" s="1">
        <v>5.7102E-2</v>
      </c>
      <c r="K12" s="1">
        <v>4.9106999999999998E-2</v>
      </c>
      <c r="L12" s="1">
        <v>0.15492600000000001</v>
      </c>
      <c r="M12" s="1">
        <v>0.16511799999999999</v>
      </c>
      <c r="N12" s="1">
        <v>0.168183</v>
      </c>
      <c r="O12" s="1">
        <v>2.7160000000000001E-3</v>
      </c>
      <c r="P12" s="1">
        <v>2.2169999999999998E-3</v>
      </c>
      <c r="Q12" s="1">
        <v>3.6229999999999999E-3</v>
      </c>
      <c r="R12" s="1">
        <v>5.3999999999999998E-5</v>
      </c>
      <c r="S12" s="1">
        <v>1.4300000000000001E-4</v>
      </c>
      <c r="T12" s="1">
        <v>0</v>
      </c>
      <c r="U12" s="1">
        <v>9.9599999999999992E-4</v>
      </c>
      <c r="V12" s="1">
        <v>2.0449999999999999E-3</v>
      </c>
      <c r="W12" s="1">
        <v>7.18E-4</v>
      </c>
    </row>
    <row r="13" spans="1:23" x14ac:dyDescent="0.25">
      <c r="A13" s="10" t="s">
        <v>43</v>
      </c>
      <c r="B13" s="10"/>
      <c r="C13" s="1">
        <v>0.57197600000000004</v>
      </c>
      <c r="D13" s="1">
        <v>0.67427999999999999</v>
      </c>
      <c r="E13" s="1">
        <v>0.56181899999999996</v>
      </c>
      <c r="F13" s="1">
        <v>0.96715399999999996</v>
      </c>
      <c r="G13" s="1">
        <v>0.993645</v>
      </c>
      <c r="H13" s="1">
        <v>1.0636559999999999</v>
      </c>
      <c r="I13" s="1">
        <v>0.69957199999999997</v>
      </c>
      <c r="J13" s="1">
        <v>0.59984400000000004</v>
      </c>
      <c r="K13" s="1">
        <v>0.537435</v>
      </c>
      <c r="L13" s="1">
        <v>1.4579230000000001</v>
      </c>
      <c r="M13" s="1">
        <v>1.6455029999999999</v>
      </c>
      <c r="N13" s="1">
        <v>1.7054590000000001</v>
      </c>
      <c r="O13" s="1">
        <v>0.19431200000000001</v>
      </c>
      <c r="P13" s="1">
        <v>0.20641100000000001</v>
      </c>
      <c r="Q13" s="1">
        <v>0.26505499999999999</v>
      </c>
      <c r="R13" s="1">
        <v>8.7795999999999999E-2</v>
      </c>
      <c r="S13" s="1">
        <v>8.8866000000000001E-2</v>
      </c>
      <c r="T13" s="1">
        <v>8.4891999999999995E-2</v>
      </c>
      <c r="U13" s="1">
        <v>0.163128</v>
      </c>
      <c r="V13" s="1">
        <v>0.173155</v>
      </c>
      <c r="W13" s="1">
        <v>0.12515299999999999</v>
      </c>
    </row>
    <row r="14" spans="1:23" x14ac:dyDescent="0.25">
      <c r="A14" s="10"/>
      <c r="B14" s="10"/>
    </row>
    <row r="15" spans="1:23" x14ac:dyDescent="0.25">
      <c r="A15" s="10"/>
      <c r="B15" s="10"/>
    </row>
    <row r="16" spans="1:23" x14ac:dyDescent="0.25">
      <c r="A16" s="10"/>
      <c r="B16" s="10"/>
    </row>
    <row r="17" spans="1:2" x14ac:dyDescent="0.25">
      <c r="A17" s="10"/>
      <c r="B17" s="10"/>
    </row>
    <row r="18" spans="1:2" x14ac:dyDescent="0.25">
      <c r="A18" s="10"/>
      <c r="B18" s="10"/>
    </row>
    <row r="19" spans="1:2" x14ac:dyDescent="0.25">
      <c r="A19" s="10"/>
      <c r="B19" s="10"/>
    </row>
    <row r="20" spans="1:2" x14ac:dyDescent="0.25">
      <c r="A20" s="10"/>
      <c r="B20" s="10"/>
    </row>
    <row r="21" spans="1:2" x14ac:dyDescent="0.25">
      <c r="A21" s="10"/>
      <c r="B21" s="10"/>
    </row>
    <row r="22" spans="1:2" x14ac:dyDescent="0.25">
      <c r="A22" s="10"/>
      <c r="B22" s="10"/>
    </row>
  </sheetData>
  <mergeCells count="22"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8:B18"/>
    <mergeCell ref="U7:W7"/>
    <mergeCell ref="A8:B8"/>
    <mergeCell ref="A9:B9"/>
    <mergeCell ref="A10:B10"/>
    <mergeCell ref="A11:B11"/>
    <mergeCell ref="O7:Q7"/>
    <mergeCell ref="R7:T7"/>
    <mergeCell ref="A12:B12"/>
    <mergeCell ref="C7:E7"/>
    <mergeCell ref="F7:H7"/>
    <mergeCell ref="I7:K7"/>
    <mergeCell ref="L7:N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98FF6-94B8-4DC4-8836-B72575B38C28}">
  <dimension ref="A6:S13"/>
  <sheetViews>
    <sheetView workbookViewId="0">
      <selection activeCell="G22" sqref="G22"/>
    </sheetView>
  </sheetViews>
  <sheetFormatPr defaultRowHeight="15" x14ac:dyDescent="0.25"/>
  <sheetData>
    <row r="6" spans="1:19" x14ac:dyDescent="0.25">
      <c r="A6" s="2"/>
      <c r="B6" s="9" t="s">
        <v>44</v>
      </c>
      <c r="C6" s="9"/>
      <c r="D6" s="9"/>
      <c r="E6" s="9" t="s">
        <v>45</v>
      </c>
      <c r="F6" s="9"/>
      <c r="G6" s="9"/>
      <c r="H6" s="9" t="s">
        <v>46</v>
      </c>
      <c r="I6" s="9"/>
      <c r="J6" s="9"/>
      <c r="K6" s="9" t="s">
        <v>47</v>
      </c>
      <c r="L6" s="9"/>
      <c r="M6" s="9"/>
      <c r="N6" s="9" t="s">
        <v>48</v>
      </c>
      <c r="O6" s="9"/>
      <c r="P6" s="9"/>
      <c r="Q6" s="9" t="s">
        <v>49</v>
      </c>
      <c r="R6" s="9"/>
      <c r="S6" s="9"/>
    </row>
    <row r="7" spans="1:19" x14ac:dyDescent="0.25">
      <c r="A7" s="3" t="s">
        <v>12</v>
      </c>
      <c r="B7" s="1">
        <v>96.949510000000004</v>
      </c>
      <c r="C7" s="1">
        <v>96.705309999999997</v>
      </c>
      <c r="D7" s="1">
        <v>97.74436</v>
      </c>
      <c r="E7" s="1">
        <v>3.0504910000000001</v>
      </c>
      <c r="F7" s="1">
        <v>3.294692</v>
      </c>
      <c r="G7" s="1">
        <v>2.2556389999999999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</row>
    <row r="8" spans="1:19" x14ac:dyDescent="0.25">
      <c r="A8" s="3" t="s">
        <v>13</v>
      </c>
      <c r="B8" s="1">
        <v>95.256389999999996</v>
      </c>
      <c r="C8" s="1">
        <v>98.692329999999998</v>
      </c>
      <c r="D8" s="1">
        <v>95.119200000000006</v>
      </c>
      <c r="E8" s="1">
        <v>4.743614</v>
      </c>
      <c r="F8" s="1">
        <v>1.3076730000000001</v>
      </c>
      <c r="G8" s="1">
        <v>4.8808040000000004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</row>
    <row r="9" spans="1:19" x14ac:dyDescent="0.25">
      <c r="A9" s="3" t="s">
        <v>35</v>
      </c>
      <c r="B9" s="1">
        <v>95.106189999999998</v>
      </c>
      <c r="C9" s="1">
        <v>93.48442</v>
      </c>
      <c r="D9" s="1">
        <v>94.569040000000001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4.8938129999999997</v>
      </c>
      <c r="L9" s="1">
        <v>6.5155810000000001</v>
      </c>
      <c r="M9" s="1">
        <v>5.4309649999999996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</row>
    <row r="10" spans="1:19" x14ac:dyDescent="0.25">
      <c r="A10" s="3" t="s">
        <v>36</v>
      </c>
      <c r="B10" s="1">
        <v>100</v>
      </c>
      <c r="C10" s="1">
        <v>100</v>
      </c>
      <c r="D10" s="1">
        <v>100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</row>
    <row r="11" spans="1:19" x14ac:dyDescent="0.25">
      <c r="A11" s="3" t="s">
        <v>31</v>
      </c>
      <c r="B11" s="1">
        <v>44.99624</v>
      </c>
      <c r="C11" s="1">
        <v>40.542720000000003</v>
      </c>
      <c r="D11" s="1">
        <v>43.655099999999997</v>
      </c>
      <c r="E11" s="1">
        <v>2.031603</v>
      </c>
      <c r="F11" s="1">
        <v>3.9735100000000001</v>
      </c>
      <c r="G11" s="1">
        <v>2.9555310000000001</v>
      </c>
      <c r="H11" s="1">
        <v>15.801349999999999</v>
      </c>
      <c r="I11" s="1">
        <v>22.61347</v>
      </c>
      <c r="J11" s="1">
        <v>15.72668</v>
      </c>
      <c r="K11" s="1">
        <v>9.4507150000000006</v>
      </c>
      <c r="L11" s="1">
        <v>9.6107250000000004</v>
      </c>
      <c r="M11" s="1">
        <v>8.0938180000000006</v>
      </c>
      <c r="N11" s="1">
        <v>14.10083</v>
      </c>
      <c r="O11" s="1">
        <v>12.728149999999999</v>
      </c>
      <c r="P11" s="1">
        <v>12.75759</v>
      </c>
      <c r="Q11" s="1">
        <v>13.619260000000001</v>
      </c>
      <c r="R11" s="1">
        <v>10.531420000000001</v>
      </c>
      <c r="S11" s="1">
        <v>16.81128</v>
      </c>
    </row>
    <row r="12" spans="1:19" x14ac:dyDescent="0.25">
      <c r="A12" s="3" t="s">
        <v>50</v>
      </c>
      <c r="B12" s="1">
        <v>78.196269999999998</v>
      </c>
      <c r="C12" s="1">
        <v>75.570210000000003</v>
      </c>
      <c r="D12" s="1">
        <v>75.274810000000002</v>
      </c>
      <c r="E12" s="1">
        <v>5.3868539999999996</v>
      </c>
      <c r="F12" s="1">
        <v>5.8624159999999996</v>
      </c>
      <c r="G12" s="1">
        <v>5.0183210000000003</v>
      </c>
      <c r="H12" s="1">
        <v>12.46796</v>
      </c>
      <c r="I12" s="1">
        <v>14.47284</v>
      </c>
      <c r="J12" s="1">
        <v>15.413410000000001</v>
      </c>
      <c r="K12" s="1">
        <v>2.0070380000000001</v>
      </c>
      <c r="L12" s="1">
        <v>2.1984059999999999</v>
      </c>
      <c r="M12" s="1">
        <v>2.0790190000000002</v>
      </c>
      <c r="N12" s="1">
        <v>1.9418740000000001</v>
      </c>
      <c r="O12" s="1">
        <v>1.8961250000000001</v>
      </c>
      <c r="P12" s="1">
        <v>2.2144339999999998</v>
      </c>
      <c r="Q12" s="1">
        <v>0</v>
      </c>
      <c r="R12" s="1">
        <v>0</v>
      </c>
      <c r="S12" s="1">
        <v>0</v>
      </c>
    </row>
    <row r="13" spans="1:19" x14ac:dyDescent="0.25">
      <c r="A13" s="3" t="s">
        <v>37</v>
      </c>
      <c r="B13" s="1">
        <v>95.541399999999996</v>
      </c>
      <c r="C13" s="1">
        <v>95.840869999999995</v>
      </c>
      <c r="D13" s="1">
        <v>96.186679999999996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4.4585990000000004</v>
      </c>
      <c r="L13" s="1">
        <v>4.1591319999999996</v>
      </c>
      <c r="M13" s="1">
        <v>3.8133180000000002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</row>
  </sheetData>
  <mergeCells count="6">
    <mergeCell ref="Q6:S6"/>
    <mergeCell ref="B6:D6"/>
    <mergeCell ref="E6:G6"/>
    <mergeCell ref="H6:J6"/>
    <mergeCell ref="K6:M6"/>
    <mergeCell ref="N6:P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24162-D5C1-457E-9453-4ADA0F41BE35}">
  <dimension ref="A4:P11"/>
  <sheetViews>
    <sheetView workbookViewId="0">
      <selection activeCell="K26" sqref="K26"/>
    </sheetView>
  </sheetViews>
  <sheetFormatPr defaultRowHeight="15" x14ac:dyDescent="0.25"/>
  <sheetData>
    <row r="4" spans="1:16" x14ac:dyDescent="0.25">
      <c r="A4" s="2"/>
      <c r="B4" s="9" t="s">
        <v>44</v>
      </c>
      <c r="C4" s="9"/>
      <c r="D4" s="9"/>
      <c r="E4" s="9" t="s">
        <v>45</v>
      </c>
      <c r="F4" s="9"/>
      <c r="G4" s="9"/>
      <c r="H4" s="9" t="s">
        <v>46</v>
      </c>
      <c r="I4" s="9"/>
      <c r="J4" s="9"/>
      <c r="K4" s="9" t="s">
        <v>47</v>
      </c>
      <c r="L4" s="9"/>
      <c r="M4" s="9"/>
      <c r="N4" s="9" t="s">
        <v>48</v>
      </c>
      <c r="O4" s="9"/>
      <c r="P4" s="9"/>
    </row>
    <row r="5" spans="1:16" x14ac:dyDescent="0.25">
      <c r="A5" s="3" t="s">
        <v>12</v>
      </c>
      <c r="B5" s="1">
        <v>88.034019999999998</v>
      </c>
      <c r="C5" s="1">
        <v>88.011970000000005</v>
      </c>
      <c r="D5" s="1">
        <v>87.212289999999996</v>
      </c>
      <c r="E5" s="1">
        <v>4.097925</v>
      </c>
      <c r="F5" s="1">
        <v>4.0315500000000002</v>
      </c>
      <c r="G5" s="1">
        <v>4.2756340000000002</v>
      </c>
      <c r="H5" s="1">
        <v>2.0967539999999998</v>
      </c>
      <c r="I5" s="1">
        <v>1.8747590000000001</v>
      </c>
      <c r="J5" s="1">
        <v>2.144714</v>
      </c>
      <c r="K5" s="1">
        <v>5.7419169999999999</v>
      </c>
      <c r="L5" s="1">
        <v>6.0505459999999998</v>
      </c>
      <c r="M5" s="1">
        <v>6.3045289999999996</v>
      </c>
      <c r="N5" s="1">
        <v>2.9385999999999999E-2</v>
      </c>
      <c r="O5" s="1">
        <v>3.1175000000000001E-2</v>
      </c>
      <c r="P5" s="1">
        <v>6.2831999999999999E-2</v>
      </c>
    </row>
    <row r="6" spans="1:16" x14ac:dyDescent="0.25">
      <c r="A6" s="3" t="s">
        <v>13</v>
      </c>
      <c r="B6" s="1">
        <v>86.823160000000001</v>
      </c>
      <c r="C6" s="1">
        <v>88.683179999999993</v>
      </c>
      <c r="D6" s="1">
        <v>85.762969999999996</v>
      </c>
      <c r="E6" s="1">
        <v>4.0542150000000001</v>
      </c>
      <c r="F6" s="1">
        <v>3.6694149999999999</v>
      </c>
      <c r="G6" s="1">
        <v>4.0594520000000003</v>
      </c>
      <c r="H6" s="1">
        <v>2.561947</v>
      </c>
      <c r="I6" s="1">
        <v>1.8637680000000001</v>
      </c>
      <c r="J6" s="1">
        <v>2.5713900000000001</v>
      </c>
      <c r="K6" s="1">
        <v>6.3375409999999999</v>
      </c>
      <c r="L6" s="1">
        <v>5.7396599999999998</v>
      </c>
      <c r="M6" s="1">
        <v>7.4337479999999996</v>
      </c>
      <c r="N6" s="1">
        <v>0.223134</v>
      </c>
      <c r="O6" s="1">
        <v>4.3976000000000001E-2</v>
      </c>
      <c r="P6" s="1">
        <v>0.172434</v>
      </c>
    </row>
    <row r="7" spans="1:16" x14ac:dyDescent="0.25">
      <c r="A7" s="3" t="s">
        <v>35</v>
      </c>
      <c r="B7" s="1">
        <v>75.108969999999999</v>
      </c>
      <c r="C7" s="1">
        <v>75.745459999999994</v>
      </c>
      <c r="D7" s="1">
        <v>77.579539999999994</v>
      </c>
      <c r="E7" s="1">
        <v>5.2473390000000002</v>
      </c>
      <c r="F7" s="1">
        <v>4.5544380000000002</v>
      </c>
      <c r="G7" s="1">
        <v>4.8581370000000001</v>
      </c>
      <c r="H7" s="1">
        <v>6.7856889999999996</v>
      </c>
      <c r="I7" s="1">
        <v>6.589931</v>
      </c>
      <c r="J7" s="1">
        <v>6.5063630000000003</v>
      </c>
      <c r="K7" s="1">
        <v>12.858000000000001</v>
      </c>
      <c r="L7" s="1">
        <v>13.11017</v>
      </c>
      <c r="M7" s="1">
        <v>11.055960000000001</v>
      </c>
      <c r="N7" s="1">
        <v>0</v>
      </c>
      <c r="O7" s="1">
        <v>0</v>
      </c>
      <c r="P7" s="1">
        <v>0</v>
      </c>
    </row>
    <row r="8" spans="1:16" x14ac:dyDescent="0.25">
      <c r="A8" s="3" t="s">
        <v>36</v>
      </c>
      <c r="B8" s="1">
        <v>94.392449999999997</v>
      </c>
      <c r="C8" s="1">
        <v>95.396159999999995</v>
      </c>
      <c r="D8" s="1">
        <v>95.146460000000005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5.6075480000000004</v>
      </c>
      <c r="L8" s="1">
        <v>4.6038439999999996</v>
      </c>
      <c r="M8" s="1">
        <v>4.8535389999999996</v>
      </c>
      <c r="N8" s="1">
        <v>0</v>
      </c>
      <c r="O8" s="1">
        <v>0</v>
      </c>
      <c r="P8" s="1">
        <v>0</v>
      </c>
    </row>
    <row r="9" spans="1:16" x14ac:dyDescent="0.25">
      <c r="A9" s="3" t="s">
        <v>31</v>
      </c>
      <c r="B9" s="1">
        <v>46.808309999999999</v>
      </c>
      <c r="C9" s="1">
        <v>45.709580000000003</v>
      </c>
      <c r="D9" s="1">
        <v>47.006749999999997</v>
      </c>
      <c r="E9" s="1">
        <v>4.8557059999999996</v>
      </c>
      <c r="F9" s="1">
        <v>5.1448229999999997</v>
      </c>
      <c r="G9" s="1">
        <v>4.4963300000000004</v>
      </c>
      <c r="H9" s="1">
        <v>16.385429999999999</v>
      </c>
      <c r="I9" s="1">
        <v>16.94135</v>
      </c>
      <c r="J9" s="1">
        <v>16.69247</v>
      </c>
      <c r="K9" s="1">
        <v>21.479869999999998</v>
      </c>
      <c r="L9" s="1">
        <v>21.903860000000002</v>
      </c>
      <c r="M9" s="1">
        <v>21.77186</v>
      </c>
      <c r="N9" s="1">
        <v>10.47068</v>
      </c>
      <c r="O9" s="1">
        <v>10.3004</v>
      </c>
      <c r="P9" s="1">
        <v>10.032590000000001</v>
      </c>
    </row>
    <row r="10" spans="1:16" x14ac:dyDescent="0.25">
      <c r="A10" s="3" t="s">
        <v>50</v>
      </c>
      <c r="B10" s="1">
        <v>74.405469999999994</v>
      </c>
      <c r="C10" s="1">
        <v>72.347549999999998</v>
      </c>
      <c r="D10" s="1">
        <v>72.37182</v>
      </c>
      <c r="E10" s="1">
        <v>5.3341979999999998</v>
      </c>
      <c r="F10" s="1">
        <v>5.3490180000000001</v>
      </c>
      <c r="G10" s="1">
        <v>5.6097929999999998</v>
      </c>
      <c r="H10" s="1">
        <v>10.550599999999999</v>
      </c>
      <c r="I10" s="1">
        <v>11.778980000000001</v>
      </c>
      <c r="J10" s="1">
        <v>11.7515</v>
      </c>
      <c r="K10" s="1">
        <v>8.3460280000000004</v>
      </c>
      <c r="L10" s="1">
        <v>8.9838799999999992</v>
      </c>
      <c r="M10" s="1">
        <v>8.7146209999999993</v>
      </c>
      <c r="N10" s="1">
        <v>1.363702</v>
      </c>
      <c r="O10" s="1">
        <v>1.5405690000000001</v>
      </c>
      <c r="P10" s="1">
        <v>1.552268</v>
      </c>
    </row>
    <row r="11" spans="1:16" x14ac:dyDescent="0.25">
      <c r="A11" s="3" t="s">
        <v>37</v>
      </c>
      <c r="B11" s="1">
        <v>77.81756</v>
      </c>
      <c r="C11" s="1">
        <v>76.23</v>
      </c>
      <c r="D11" s="1">
        <v>77.196820000000002</v>
      </c>
      <c r="E11" s="1">
        <v>5.7535980000000002</v>
      </c>
      <c r="F11" s="1">
        <v>5.8327499999999999</v>
      </c>
      <c r="G11" s="1">
        <v>5.8337139999999996</v>
      </c>
      <c r="H11" s="1">
        <v>6.9509590000000001</v>
      </c>
      <c r="I11" s="1">
        <v>7.9726860000000004</v>
      </c>
      <c r="J11" s="1">
        <v>7.1848660000000004</v>
      </c>
      <c r="K11" s="1">
        <v>8.4239759999999997</v>
      </c>
      <c r="L11" s="1">
        <v>8.4688409999999994</v>
      </c>
      <c r="M11" s="1">
        <v>8.5059819999999995</v>
      </c>
      <c r="N11" s="1">
        <v>1.0539069999999999</v>
      </c>
      <c r="O11" s="1">
        <v>1.495725</v>
      </c>
      <c r="P11" s="1">
        <v>1.2786219999999999</v>
      </c>
    </row>
  </sheetData>
  <mergeCells count="5"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35481-726C-4CDB-B151-0367D5B61896}">
  <dimension ref="A5:K8"/>
  <sheetViews>
    <sheetView workbookViewId="0">
      <selection activeCell="A6" sqref="A6:A8"/>
    </sheetView>
  </sheetViews>
  <sheetFormatPr defaultRowHeight="15" x14ac:dyDescent="0.25"/>
  <cols>
    <col min="1" max="1" width="14.5703125" bestFit="1" customWidth="1"/>
  </cols>
  <sheetData>
    <row r="5" spans="1:11" ht="15.75" x14ac:dyDescent="0.3">
      <c r="B5" s="9" t="s">
        <v>0</v>
      </c>
      <c r="C5" s="9"/>
      <c r="D5" s="9"/>
      <c r="E5" s="9"/>
      <c r="F5" s="9"/>
      <c r="G5" s="9" t="s">
        <v>1</v>
      </c>
      <c r="H5" s="9"/>
      <c r="I5" s="9"/>
      <c r="J5" s="9"/>
      <c r="K5" s="9"/>
    </row>
    <row r="6" spans="1:11" x14ac:dyDescent="0.25">
      <c r="A6" t="s">
        <v>29</v>
      </c>
      <c r="B6" s="1">
        <v>4099588</v>
      </c>
      <c r="C6" s="1">
        <v>3894718</v>
      </c>
      <c r="D6" s="1">
        <v>4623735</v>
      </c>
      <c r="E6" s="1">
        <v>3430087</v>
      </c>
      <c r="F6" s="1">
        <v>4578355</v>
      </c>
      <c r="G6" s="1">
        <v>10589238</v>
      </c>
      <c r="H6" s="1">
        <v>9016778</v>
      </c>
      <c r="I6" s="1">
        <v>9847260</v>
      </c>
      <c r="J6" s="1">
        <v>9014045</v>
      </c>
      <c r="K6" s="1">
        <v>10336111</v>
      </c>
    </row>
    <row r="7" spans="1:11" x14ac:dyDescent="0.25">
      <c r="A7" t="s">
        <v>30</v>
      </c>
      <c r="B7" s="1">
        <v>3168721</v>
      </c>
      <c r="C7" s="1">
        <v>1637000</v>
      </c>
      <c r="D7" s="1">
        <v>2443118</v>
      </c>
      <c r="E7" s="1">
        <v>2031234</v>
      </c>
      <c r="F7" s="1">
        <v>1674716</v>
      </c>
      <c r="G7" s="1">
        <v>3820256</v>
      </c>
      <c r="H7" s="1">
        <v>3483889</v>
      </c>
      <c r="I7" s="1">
        <v>3486165</v>
      </c>
      <c r="J7" s="1">
        <v>4044118</v>
      </c>
      <c r="K7" s="1">
        <v>5505432</v>
      </c>
    </row>
    <row r="8" spans="1:11" x14ac:dyDescent="0.25">
      <c r="A8" t="s">
        <v>51</v>
      </c>
      <c r="B8" s="1">
        <v>4209004</v>
      </c>
      <c r="C8" s="1">
        <v>3828487</v>
      </c>
      <c r="D8" s="1">
        <v>4379941</v>
      </c>
      <c r="E8" s="1">
        <v>4858529</v>
      </c>
      <c r="F8" s="1">
        <v>6110352</v>
      </c>
      <c r="G8" s="1">
        <v>5510158</v>
      </c>
      <c r="H8" s="1">
        <v>4951962</v>
      </c>
      <c r="I8" s="1">
        <v>4378026</v>
      </c>
      <c r="J8" s="1">
        <v>1861020</v>
      </c>
      <c r="K8" s="1">
        <v>4651937</v>
      </c>
    </row>
  </sheetData>
  <mergeCells count="2">
    <mergeCell ref="B5:F5"/>
    <mergeCell ref="G5:K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B84C9-3CDD-4037-BDDC-2D275AA0B57A}">
  <dimension ref="A6:K10"/>
  <sheetViews>
    <sheetView workbookViewId="0">
      <selection activeCell="G15" sqref="G15"/>
    </sheetView>
  </sheetViews>
  <sheetFormatPr defaultRowHeight="15" x14ac:dyDescent="0.25"/>
  <cols>
    <col min="1" max="1" width="11.5703125" bestFit="1" customWidth="1"/>
  </cols>
  <sheetData>
    <row r="6" spans="1:11" ht="15.75" x14ac:dyDescent="0.3">
      <c r="B6" s="9" t="s">
        <v>0</v>
      </c>
      <c r="C6" s="9"/>
      <c r="D6" s="9"/>
      <c r="E6" s="9"/>
      <c r="F6" s="9"/>
      <c r="G6" s="9" t="s">
        <v>1</v>
      </c>
      <c r="H6" s="9"/>
      <c r="I6" s="9"/>
      <c r="J6" s="9"/>
      <c r="K6" s="9"/>
    </row>
    <row r="7" spans="1:11" x14ac:dyDescent="0.25">
      <c r="A7" t="s">
        <v>29</v>
      </c>
      <c r="B7" s="1">
        <v>2440408</v>
      </c>
      <c r="C7" s="1">
        <v>2843028</v>
      </c>
      <c r="D7" s="1">
        <v>2350798</v>
      </c>
      <c r="E7" s="1">
        <v>2709489</v>
      </c>
      <c r="F7" s="1">
        <v>2470166</v>
      </c>
      <c r="G7" s="1">
        <v>8422022</v>
      </c>
      <c r="H7" s="1">
        <v>9329332</v>
      </c>
      <c r="I7" s="1">
        <v>9167525</v>
      </c>
      <c r="J7" s="1">
        <v>9081524</v>
      </c>
      <c r="K7" s="1">
        <v>11294623</v>
      </c>
    </row>
    <row r="8" spans="1:11" x14ac:dyDescent="0.25">
      <c r="A8" t="s">
        <v>30</v>
      </c>
      <c r="B8" s="1">
        <v>2812480</v>
      </c>
      <c r="C8" s="1">
        <v>2763392</v>
      </c>
      <c r="D8" s="1">
        <v>2862590</v>
      </c>
      <c r="E8" s="1">
        <v>2426812</v>
      </c>
      <c r="F8" s="1">
        <v>2197800</v>
      </c>
      <c r="G8" s="1">
        <v>2076300</v>
      </c>
      <c r="H8" s="1">
        <v>1556623</v>
      </c>
      <c r="I8" s="1">
        <v>1785539</v>
      </c>
      <c r="J8" s="1">
        <v>2076983</v>
      </c>
      <c r="K8" s="1">
        <v>2222916</v>
      </c>
    </row>
    <row r="9" spans="1:11" x14ac:dyDescent="0.25">
      <c r="A9" t="s">
        <v>870</v>
      </c>
      <c r="B9" s="1">
        <v>2883815</v>
      </c>
      <c r="C9" s="1">
        <v>3288983</v>
      </c>
      <c r="D9" s="1">
        <v>3385820</v>
      </c>
      <c r="E9" s="1">
        <v>2590365</v>
      </c>
      <c r="F9" s="1">
        <v>2698215</v>
      </c>
      <c r="G9" s="1">
        <v>9143537</v>
      </c>
      <c r="H9" s="1">
        <v>8176617</v>
      </c>
      <c r="I9" s="1">
        <v>8411566</v>
      </c>
      <c r="J9" s="1">
        <v>6909030</v>
      </c>
      <c r="K9" s="1">
        <v>10074646</v>
      </c>
    </row>
    <row r="10" spans="1:11" x14ac:dyDescent="0.25">
      <c r="A10" t="s">
        <v>52</v>
      </c>
      <c r="B10" s="1">
        <v>2458950.1</v>
      </c>
      <c r="C10" s="1">
        <v>2668080</v>
      </c>
      <c r="D10" s="1">
        <v>3183313</v>
      </c>
      <c r="E10" s="1">
        <v>3233599</v>
      </c>
      <c r="F10" s="1">
        <v>2341169.2999999998</v>
      </c>
      <c r="G10" s="1">
        <v>4778589</v>
      </c>
      <c r="H10" s="1">
        <v>4331811</v>
      </c>
      <c r="I10" s="1">
        <v>5557060</v>
      </c>
      <c r="J10" s="1">
        <v>5460950</v>
      </c>
      <c r="K10" s="1">
        <v>5661104</v>
      </c>
    </row>
  </sheetData>
  <mergeCells count="2">
    <mergeCell ref="B6:F6"/>
    <mergeCell ref="G6:K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0599C-5D12-4547-80FA-973E3DEA2953}">
  <dimension ref="C2:AG58"/>
  <sheetViews>
    <sheetView workbookViewId="0">
      <selection activeCell="Q25" sqref="Q25"/>
    </sheetView>
  </sheetViews>
  <sheetFormatPr defaultRowHeight="15" x14ac:dyDescent="0.25"/>
  <cols>
    <col min="3" max="3" width="11" bestFit="1" customWidth="1"/>
    <col min="4" max="4" width="10.140625" bestFit="1" customWidth="1"/>
    <col min="13" max="13" width="11" bestFit="1" customWidth="1"/>
    <col min="14" max="14" width="12" bestFit="1" customWidth="1"/>
    <col min="21" max="21" width="10.28515625" bestFit="1" customWidth="1"/>
  </cols>
  <sheetData>
    <row r="2" spans="3:27" x14ac:dyDescent="0.25">
      <c r="E2" s="10" t="s">
        <v>12</v>
      </c>
      <c r="F2" s="10"/>
      <c r="G2" s="10"/>
      <c r="H2" s="10" t="s">
        <v>13</v>
      </c>
      <c r="I2" s="10"/>
      <c r="J2" s="10"/>
      <c r="L2" t="s">
        <v>14</v>
      </c>
      <c r="N2" t="s">
        <v>15</v>
      </c>
      <c r="V2" t="s">
        <v>16</v>
      </c>
    </row>
    <row r="3" spans="3:27" x14ac:dyDescent="0.25">
      <c r="C3" s="10" t="s">
        <v>4</v>
      </c>
      <c r="D3" s="3" t="s">
        <v>2</v>
      </c>
      <c r="E3" s="1">
        <v>11.395799999999999</v>
      </c>
      <c r="F3" s="1">
        <v>15.4747</v>
      </c>
      <c r="G3" s="1">
        <v>17.0441</v>
      </c>
      <c r="H3" s="1">
        <v>22.274899999999999</v>
      </c>
      <c r="I3" s="1">
        <v>24.318300000000001</v>
      </c>
      <c r="J3" s="1">
        <v>23.106400000000001</v>
      </c>
      <c r="L3">
        <f>AVERAGE(E3:G3)</f>
        <v>14.638199999999999</v>
      </c>
      <c r="N3">
        <f>E3/14.6382</f>
        <v>0.77849735623232363</v>
      </c>
      <c r="O3">
        <f t="shared" ref="O3:S3" si="0">F3/14.6382</f>
        <v>1.057145004167179</v>
      </c>
      <c r="P3">
        <f t="shared" si="0"/>
        <v>1.1643576396004973</v>
      </c>
      <c r="Q3">
        <f t="shared" si="0"/>
        <v>1.5216966566927628</v>
      </c>
      <c r="R3">
        <f t="shared" si="0"/>
        <v>1.6612903225806452</v>
      </c>
      <c r="S3">
        <f t="shared" si="0"/>
        <v>1.5785000888087335</v>
      </c>
      <c r="U3" s="10" t="s">
        <v>4</v>
      </c>
      <c r="V3">
        <f t="shared" ref="V3:V18" si="1">LOG(N3,2)</f>
        <v>-0.36123595494977112</v>
      </c>
      <c r="W3">
        <f t="shared" ref="W3:W18" si="2">LOG(O3,2)</f>
        <v>8.0173278749844812E-2</v>
      </c>
      <c r="X3">
        <f t="shared" ref="X3:X18" si="3">LOG(P3,2)</f>
        <v>0.21953425895844594</v>
      </c>
      <c r="Y3">
        <f t="shared" ref="Y3:Y18" si="4">LOG(Q3,2)</f>
        <v>0.60568079280853937</v>
      </c>
      <c r="Z3">
        <f t="shared" ref="Z3:Z18" si="5">LOG(R3,2)</f>
        <v>0.73230421679634328</v>
      </c>
      <c r="AA3">
        <f t="shared" ref="AA3:AA18" si="6">LOG(S3,2)</f>
        <v>0.65855434181904238</v>
      </c>
    </row>
    <row r="4" spans="3:27" x14ac:dyDescent="0.25">
      <c r="C4" s="10"/>
      <c r="D4" s="3" t="s">
        <v>3</v>
      </c>
      <c r="E4" s="1">
        <v>30.025700000000001</v>
      </c>
      <c r="F4" s="1">
        <v>28.130600000000001</v>
      </c>
      <c r="G4" s="1">
        <v>27.1783</v>
      </c>
      <c r="H4" s="1">
        <v>50.992600000000003</v>
      </c>
      <c r="I4" s="1">
        <v>69.130600000000001</v>
      </c>
      <c r="J4" s="1">
        <v>68.956900000000005</v>
      </c>
      <c r="N4">
        <f>E4/14.6382</f>
        <v>2.051187987594103</v>
      </c>
      <c r="O4">
        <f t="shared" ref="O4" si="7">F4/14.6382</f>
        <v>1.9217253487450645</v>
      </c>
      <c r="P4">
        <f t="shared" ref="P4" si="8">G4/14.6382</f>
        <v>1.856669535871897</v>
      </c>
      <c r="Q4">
        <f t="shared" ref="Q4" si="9">H4/14.6382</f>
        <v>3.4835293956907272</v>
      </c>
      <c r="R4">
        <f t="shared" ref="R4" si="10">I4/14.6382</f>
        <v>4.722616168654616</v>
      </c>
      <c r="S4">
        <f t="shared" ref="S4" si="11">J4/14.6382</f>
        <v>4.7107499555956336</v>
      </c>
      <c r="U4" s="10"/>
      <c r="V4">
        <f t="shared" si="1"/>
        <v>1.036459718215371</v>
      </c>
      <c r="W4">
        <f t="shared" si="2"/>
        <v>0.94240216216935879</v>
      </c>
      <c r="X4">
        <f t="shared" si="3"/>
        <v>0.89271705631540332</v>
      </c>
      <c r="Y4">
        <f t="shared" si="4"/>
        <v>1.8005497374954915</v>
      </c>
      <c r="Z4">
        <f t="shared" si="5"/>
        <v>2.2395862849949286</v>
      </c>
      <c r="AA4">
        <f t="shared" si="6"/>
        <v>2.2359567564601095</v>
      </c>
    </row>
    <row r="5" spans="3:27" x14ac:dyDescent="0.25">
      <c r="C5" s="10" t="s">
        <v>7</v>
      </c>
      <c r="D5" s="3" t="s">
        <v>2</v>
      </c>
      <c r="E5" s="1">
        <v>0.86529999999999996</v>
      </c>
      <c r="F5" s="1">
        <v>1.0528999999999999</v>
      </c>
      <c r="G5" s="1">
        <v>1.0218</v>
      </c>
      <c r="H5" s="1">
        <v>1.9513</v>
      </c>
      <c r="I5" s="1">
        <v>1.716</v>
      </c>
      <c r="J5" s="1">
        <v>1.9913000000000001</v>
      </c>
      <c r="L5">
        <f t="shared" ref="L5:L17" si="12">AVERAGE(E5:G5)</f>
        <v>0.98</v>
      </c>
      <c r="N5">
        <f>E5/0.98</f>
        <v>0.88295918367346937</v>
      </c>
      <c r="O5">
        <f t="shared" ref="O5:S5" si="13">F5/0.98</f>
        <v>1.0743877551020409</v>
      </c>
      <c r="P5">
        <f t="shared" si="13"/>
        <v>1.0426530612244898</v>
      </c>
      <c r="Q5">
        <f t="shared" si="13"/>
        <v>1.991122448979592</v>
      </c>
      <c r="R5">
        <f t="shared" si="13"/>
        <v>1.7510204081632652</v>
      </c>
      <c r="S5">
        <f t="shared" si="13"/>
        <v>2.0319387755102043</v>
      </c>
      <c r="U5" s="10" t="s">
        <v>7</v>
      </c>
      <c r="V5">
        <f t="shared" si="1"/>
        <v>-0.17958134656389824</v>
      </c>
      <c r="W5">
        <f t="shared" si="2"/>
        <v>0.10351476744107002</v>
      </c>
      <c r="X5">
        <f t="shared" si="3"/>
        <v>6.0259186509765653E-2</v>
      </c>
      <c r="Y5">
        <f t="shared" si="4"/>
        <v>0.99358194587184789</v>
      </c>
      <c r="Z5">
        <f t="shared" si="5"/>
        <v>0.80819589849697493</v>
      </c>
      <c r="AA5">
        <f t="shared" si="6"/>
        <v>1.0228569328194743</v>
      </c>
    </row>
    <row r="6" spans="3:27" x14ac:dyDescent="0.25">
      <c r="C6" s="10"/>
      <c r="D6" s="3" t="s">
        <v>3</v>
      </c>
      <c r="E6" s="1">
        <v>4.0629</v>
      </c>
      <c r="F6" s="1">
        <v>2.1726000000000001</v>
      </c>
      <c r="G6" s="1">
        <v>3.8252000000000002</v>
      </c>
      <c r="H6" s="1">
        <v>2.7168000000000001</v>
      </c>
      <c r="I6" s="1">
        <v>2.8279000000000001</v>
      </c>
      <c r="J6" s="1">
        <v>2.9969999999999999</v>
      </c>
      <c r="N6">
        <f>E6/0.98</f>
        <v>4.1458163265306123</v>
      </c>
      <c r="O6">
        <f t="shared" ref="O6" si="14">F6/0.98</f>
        <v>2.2169387755102044</v>
      </c>
      <c r="P6">
        <f t="shared" ref="P6" si="15">G6/0.98</f>
        <v>3.9032653061224494</v>
      </c>
      <c r="Q6">
        <f t="shared" ref="Q6" si="16">H6/0.98</f>
        <v>2.7722448979591841</v>
      </c>
      <c r="R6">
        <f t="shared" ref="R6" si="17">I6/0.98</f>
        <v>2.8856122448979593</v>
      </c>
      <c r="S6">
        <f t="shared" ref="S6" si="18">J6/0.98</f>
        <v>3.0581632653061224</v>
      </c>
      <c r="U6" s="10"/>
      <c r="V6">
        <f t="shared" si="1"/>
        <v>2.0516562016684574</v>
      </c>
      <c r="W6">
        <f t="shared" si="2"/>
        <v>1.1485689283074012</v>
      </c>
      <c r="X6">
        <f t="shared" si="3"/>
        <v>1.9646815265275348</v>
      </c>
      <c r="Y6">
        <f t="shared" si="4"/>
        <v>1.4710547096631059</v>
      </c>
      <c r="Z6">
        <f t="shared" si="5"/>
        <v>1.5288774502287228</v>
      </c>
      <c r="AA6">
        <f t="shared" si="6"/>
        <v>1.6126654295110039</v>
      </c>
    </row>
    <row r="7" spans="3:27" x14ac:dyDescent="0.25">
      <c r="C7" s="10" t="s">
        <v>8</v>
      </c>
      <c r="D7" s="3" t="s">
        <v>2</v>
      </c>
      <c r="E7" s="1">
        <v>7.9665179999999998</v>
      </c>
      <c r="F7" s="1">
        <v>5.1006960000000001</v>
      </c>
      <c r="G7" s="1">
        <v>6.192202</v>
      </c>
      <c r="H7" s="1">
        <v>12.04191</v>
      </c>
      <c r="I7" s="1">
        <v>16.33699</v>
      </c>
      <c r="J7" s="1">
        <v>13.149190000000001</v>
      </c>
      <c r="L7">
        <f t="shared" si="12"/>
        <v>6.4198053333333336</v>
      </c>
      <c r="N7">
        <f>E7/6.419805</f>
        <v>1.2409283459544331</v>
      </c>
      <c r="O7">
        <f t="shared" ref="O7:S7" si="19">F7/6.419805</f>
        <v>0.79452506735017647</v>
      </c>
      <c r="P7">
        <f t="shared" si="19"/>
        <v>0.96454674246336136</v>
      </c>
      <c r="Q7">
        <f t="shared" si="19"/>
        <v>1.8757438894172018</v>
      </c>
      <c r="R7">
        <f t="shared" si="19"/>
        <v>2.5447797869249924</v>
      </c>
      <c r="S7">
        <f t="shared" si="19"/>
        <v>2.0482226485072368</v>
      </c>
      <c r="U7" s="10" t="s">
        <v>8</v>
      </c>
      <c r="V7">
        <f t="shared" si="1"/>
        <v>0.31141981335650948</v>
      </c>
      <c r="W7">
        <f t="shared" si="2"/>
        <v>-0.33183535741390241</v>
      </c>
      <c r="X7">
        <f t="shared" si="3"/>
        <v>-5.2076941127143672E-2</v>
      </c>
      <c r="Y7">
        <f t="shared" si="4"/>
        <v>0.90746285840164964</v>
      </c>
      <c r="Z7">
        <f t="shared" si="5"/>
        <v>1.3475408177717021</v>
      </c>
      <c r="AA7">
        <f t="shared" si="6"/>
        <v>1.0343725495362128</v>
      </c>
    </row>
    <row r="8" spans="3:27" x14ac:dyDescent="0.25">
      <c r="C8" s="10"/>
      <c r="D8" s="3" t="s">
        <v>3</v>
      </c>
      <c r="E8" s="1">
        <v>12.52708</v>
      </c>
      <c r="F8" s="1">
        <v>11.240360000000001</v>
      </c>
      <c r="G8" s="1">
        <v>9.0275689999999997</v>
      </c>
      <c r="H8" s="1">
        <v>28.127790000000001</v>
      </c>
      <c r="I8" s="1">
        <v>26.222380000000001</v>
      </c>
      <c r="J8" s="1">
        <v>25.4057</v>
      </c>
      <c r="N8">
        <f>E8/6.419805</f>
        <v>1.951317835977884</v>
      </c>
      <c r="O8">
        <f t="shared" ref="O8" si="20">F8/6.419805</f>
        <v>1.7508880721454936</v>
      </c>
      <c r="P8">
        <f t="shared" ref="P8" si="21">G8/6.419805</f>
        <v>1.4062061075063805</v>
      </c>
      <c r="Q8">
        <f t="shared" ref="Q8" si="22">H8/6.419805</f>
        <v>4.3814087811078375</v>
      </c>
      <c r="R8">
        <f t="shared" ref="R8" si="23">I8/6.419805</f>
        <v>4.0846069312074125</v>
      </c>
      <c r="S8">
        <f t="shared" ref="S8" si="24">J8/6.419805</f>
        <v>3.9573943445322715</v>
      </c>
      <c r="U8" s="10"/>
      <c r="V8">
        <f t="shared" si="1"/>
        <v>0.96444878719497951</v>
      </c>
      <c r="W8">
        <f t="shared" si="2"/>
        <v>0.80808686051512335</v>
      </c>
      <c r="X8">
        <f t="shared" si="3"/>
        <v>0.49180806559464335</v>
      </c>
      <c r="Y8">
        <f t="shared" si="4"/>
        <v>2.1313948229614454</v>
      </c>
      <c r="Z8">
        <f t="shared" si="5"/>
        <v>2.0301972520105216</v>
      </c>
      <c r="AA8">
        <f t="shared" si="6"/>
        <v>1.9845508334568078</v>
      </c>
    </row>
    <row r="9" spans="3:27" x14ac:dyDescent="0.25">
      <c r="C9" s="10" t="s">
        <v>9</v>
      </c>
      <c r="D9" s="3" t="s">
        <v>2</v>
      </c>
      <c r="E9" s="1">
        <v>3.6015000000000001</v>
      </c>
      <c r="F9" s="1">
        <v>2.758</v>
      </c>
      <c r="G9" s="1">
        <v>2.9802</v>
      </c>
      <c r="H9" s="1">
        <v>7.7042999999999999</v>
      </c>
      <c r="I9" s="1">
        <v>7.8376999999999999</v>
      </c>
      <c r="J9" s="1">
        <v>7.7527999999999997</v>
      </c>
      <c r="L9">
        <f t="shared" si="12"/>
        <v>3.1132333333333335</v>
      </c>
      <c r="N9">
        <f>E9/3.1132</f>
        <v>1.1568482590260825</v>
      </c>
      <c r="O9">
        <f t="shared" ref="O9:S9" si="25">F9/3.1132</f>
        <v>0.88590517795194657</v>
      </c>
      <c r="P9">
        <f t="shared" si="25"/>
        <v>0.95727868431196195</v>
      </c>
      <c r="Q9">
        <f t="shared" si="25"/>
        <v>2.4747205447770781</v>
      </c>
      <c r="R9">
        <f t="shared" si="25"/>
        <v>2.5175703456250802</v>
      </c>
      <c r="S9">
        <f t="shared" si="25"/>
        <v>2.4902993704227163</v>
      </c>
      <c r="U9" s="10" t="s">
        <v>9</v>
      </c>
      <c r="V9">
        <f t="shared" si="1"/>
        <v>0.21019964205363162</v>
      </c>
      <c r="W9">
        <f t="shared" si="2"/>
        <v>-0.17477580538396056</v>
      </c>
      <c r="X9">
        <f t="shared" si="3"/>
        <v>-6.2989109626909026E-2</v>
      </c>
      <c r="Y9">
        <f t="shared" si="4"/>
        <v>1.3072656195651353</v>
      </c>
      <c r="Z9">
        <f t="shared" si="5"/>
        <v>1.3320320903935559</v>
      </c>
      <c r="AA9">
        <f t="shared" si="6"/>
        <v>1.3163191857724077</v>
      </c>
    </row>
    <row r="10" spans="3:27" x14ac:dyDescent="0.25">
      <c r="C10" s="10"/>
      <c r="D10" s="3" t="s">
        <v>3</v>
      </c>
      <c r="E10" s="1">
        <v>4.3070000000000004</v>
      </c>
      <c r="F10" s="1">
        <v>3.7252999999999998</v>
      </c>
      <c r="G10" s="1">
        <v>3.6291000000000002</v>
      </c>
      <c r="H10" s="1">
        <v>12.715999999999999</v>
      </c>
      <c r="I10" s="1">
        <v>11.8546</v>
      </c>
      <c r="J10" s="1">
        <v>11.4854</v>
      </c>
      <c r="N10">
        <f>E10/3.1132</f>
        <v>1.3834639599126302</v>
      </c>
      <c r="O10">
        <f t="shared" ref="O10" si="26">F10/3.1132</f>
        <v>1.1966144160349479</v>
      </c>
      <c r="P10">
        <f t="shared" ref="P10" si="27">G10/3.1132</f>
        <v>1.1657137350636002</v>
      </c>
      <c r="Q10">
        <f t="shared" ref="Q10" si="28">H10/3.1132</f>
        <v>4.0845432352563273</v>
      </c>
      <c r="R10">
        <f t="shared" ref="R10" si="29">I10/3.1132</f>
        <v>3.8078504432738018</v>
      </c>
      <c r="S10">
        <f t="shared" ref="S10" si="30">J10/3.1132</f>
        <v>3.6892586406270076</v>
      </c>
      <c r="U10" s="10"/>
      <c r="V10">
        <f t="shared" si="1"/>
        <v>0.46828506134391762</v>
      </c>
      <c r="W10">
        <f t="shared" si="2"/>
        <v>0.25895834886503161</v>
      </c>
      <c r="X10">
        <f t="shared" si="3"/>
        <v>0.22121354865039153</v>
      </c>
      <c r="Y10">
        <f t="shared" si="4"/>
        <v>2.030174754240035</v>
      </c>
      <c r="Z10">
        <f t="shared" si="5"/>
        <v>1.9289768166226582</v>
      </c>
      <c r="AA10">
        <f t="shared" si="6"/>
        <v>1.8833309347280196</v>
      </c>
    </row>
    <row r="11" spans="3:27" x14ac:dyDescent="0.25">
      <c r="C11" s="10" t="s">
        <v>10</v>
      </c>
      <c r="D11" s="3" t="s">
        <v>2</v>
      </c>
      <c r="E11" s="1">
        <v>4.0396000000000001</v>
      </c>
      <c r="F11" s="1">
        <v>3.6631999999999998</v>
      </c>
      <c r="G11" s="1">
        <v>4.8399000000000001</v>
      </c>
      <c r="H11" s="1">
        <v>8.4292999999999996</v>
      </c>
      <c r="I11" s="1">
        <v>8.4880999999999993</v>
      </c>
      <c r="J11" s="1">
        <v>7.7870999999999997</v>
      </c>
      <c r="L11">
        <f t="shared" si="12"/>
        <v>4.1809000000000003</v>
      </c>
      <c r="N11">
        <f>E11/4.1809</f>
        <v>0.96620344901815391</v>
      </c>
      <c r="O11">
        <f t="shared" ref="O11:S11" si="31">F11/4.1809</f>
        <v>0.8761749862469802</v>
      </c>
      <c r="P11">
        <f t="shared" si="31"/>
        <v>1.1576215647348655</v>
      </c>
      <c r="Q11">
        <f t="shared" si="31"/>
        <v>2.016144849195149</v>
      </c>
      <c r="R11">
        <f t="shared" si="31"/>
        <v>2.0302088067162569</v>
      </c>
      <c r="S11">
        <f t="shared" si="31"/>
        <v>1.8625415580377429</v>
      </c>
      <c r="U11" s="10" t="s">
        <v>10</v>
      </c>
      <c r="V11">
        <f t="shared" si="1"/>
        <v>-4.9601092176878324E-2</v>
      </c>
      <c r="W11">
        <f t="shared" si="2"/>
        <v>-0.19070906686488537</v>
      </c>
      <c r="X11">
        <f t="shared" si="3"/>
        <v>0.21116370245417251</v>
      </c>
      <c r="Y11">
        <f t="shared" si="4"/>
        <v>1.0115992924630952</v>
      </c>
      <c r="Z11">
        <f t="shared" si="5"/>
        <v>1.0216281160419995</v>
      </c>
      <c r="AA11">
        <f t="shared" si="6"/>
        <v>0.89727261612839671</v>
      </c>
    </row>
    <row r="12" spans="3:27" x14ac:dyDescent="0.25">
      <c r="C12" s="10"/>
      <c r="D12" s="3" t="s">
        <v>3</v>
      </c>
      <c r="E12" s="1">
        <v>5.2857000000000003</v>
      </c>
      <c r="F12" s="1">
        <v>4.5635000000000003</v>
      </c>
      <c r="G12" s="1">
        <v>4.5270999999999999</v>
      </c>
      <c r="H12" s="1">
        <v>7.1717000000000004</v>
      </c>
      <c r="I12" s="1">
        <v>7.8285999999999998</v>
      </c>
      <c r="J12" s="1">
        <v>8.0044000000000004</v>
      </c>
      <c r="N12">
        <f>E12/4.1809</f>
        <v>1.2642493243081634</v>
      </c>
      <c r="O12">
        <f t="shared" ref="O12" si="32">F12/4.1809</f>
        <v>1.0915113970676171</v>
      </c>
      <c r="P12">
        <f t="shared" ref="P12" si="33">G12/4.1809</f>
        <v>1.0828051376497883</v>
      </c>
      <c r="Q12">
        <f t="shared" ref="Q12" si="34">H12/4.1809</f>
        <v>1.7153483699681886</v>
      </c>
      <c r="R12">
        <f t="shared" ref="R12" si="35">I12/4.1809</f>
        <v>1.8724676505058717</v>
      </c>
      <c r="S12">
        <f t="shared" ref="S12" si="36">J12/4.1809</f>
        <v>1.9145160132985721</v>
      </c>
      <c r="U12" s="10"/>
      <c r="V12">
        <f t="shared" si="1"/>
        <v>0.33828100740130757</v>
      </c>
      <c r="W12">
        <f t="shared" si="2"/>
        <v>0.12632719437551029</v>
      </c>
      <c r="X12">
        <f t="shared" si="3"/>
        <v>0.11477363792252124</v>
      </c>
      <c r="Y12">
        <f t="shared" si="4"/>
        <v>0.77850160297907778</v>
      </c>
      <c r="Z12">
        <f t="shared" si="5"/>
        <v>0.90494079432733721</v>
      </c>
      <c r="AA12">
        <f t="shared" si="6"/>
        <v>0.93697972715585764</v>
      </c>
    </row>
    <row r="13" spans="3:27" x14ac:dyDescent="0.25">
      <c r="C13" s="10" t="s">
        <v>11</v>
      </c>
      <c r="D13" s="3" t="s">
        <v>2</v>
      </c>
      <c r="E13" s="1">
        <v>8.5033999999999992</v>
      </c>
      <c r="F13" s="1">
        <v>8.7776999999999994</v>
      </c>
      <c r="G13" s="1">
        <v>9.1027000000000005</v>
      </c>
      <c r="H13" s="1">
        <v>20.1297</v>
      </c>
      <c r="I13" s="1">
        <v>20.7789</v>
      </c>
      <c r="J13" s="1">
        <v>21.602599999999999</v>
      </c>
      <c r="L13">
        <f t="shared" si="12"/>
        <v>8.7946000000000009</v>
      </c>
      <c r="N13">
        <f>E13/8.7946</f>
        <v>0.96688877265594775</v>
      </c>
      <c r="O13">
        <f t="shared" ref="O13:S13" si="37">F13/8.7946</f>
        <v>0.99807836627021107</v>
      </c>
      <c r="P13">
        <f t="shared" si="37"/>
        <v>1.0350328610738406</v>
      </c>
      <c r="Q13">
        <f t="shared" si="37"/>
        <v>2.288870443226525</v>
      </c>
      <c r="R13">
        <f t="shared" si="37"/>
        <v>2.3626884679234985</v>
      </c>
      <c r="S13">
        <f t="shared" si="37"/>
        <v>2.456348213676574</v>
      </c>
      <c r="U13" s="10" t="s">
        <v>11</v>
      </c>
      <c r="V13">
        <f t="shared" si="1"/>
        <v>-4.8578157995067477E-2</v>
      </c>
      <c r="W13">
        <f t="shared" si="2"/>
        <v>-2.774998572552419E-3</v>
      </c>
      <c r="X13">
        <f t="shared" si="3"/>
        <v>4.9676572319458559E-2</v>
      </c>
      <c r="Y13">
        <f t="shared" si="4"/>
        <v>1.1946358044382224</v>
      </c>
      <c r="Z13">
        <f t="shared" si="5"/>
        <v>1.2404294154262918</v>
      </c>
      <c r="AA13">
        <f t="shared" si="6"/>
        <v>1.2965150926847979</v>
      </c>
    </row>
    <row r="14" spans="3:27" x14ac:dyDescent="0.25">
      <c r="C14" s="10"/>
      <c r="D14" s="3" t="s">
        <v>3</v>
      </c>
      <c r="E14" s="1">
        <v>13.077299999999999</v>
      </c>
      <c r="F14" s="1">
        <v>11.255599999999999</v>
      </c>
      <c r="G14" s="1">
        <v>10.3828</v>
      </c>
      <c r="H14" s="1">
        <v>53.466500000000003</v>
      </c>
      <c r="I14" s="1">
        <v>47.0884</v>
      </c>
      <c r="J14" s="1">
        <v>51.4848</v>
      </c>
      <c r="N14">
        <f>E14/8.7946</f>
        <v>1.4869692766015508</v>
      </c>
      <c r="O14">
        <f t="shared" ref="O14" si="38">F14/8.7946</f>
        <v>1.2798308052668681</v>
      </c>
      <c r="P14">
        <f t="shared" ref="P14" si="39">G14/8.7946</f>
        <v>1.1805880881449979</v>
      </c>
      <c r="Q14">
        <f t="shared" ref="Q14" si="40">H14/8.7946</f>
        <v>6.0794692197484821</v>
      </c>
      <c r="R14">
        <f t="shared" ref="R14" si="41">I14/8.7946</f>
        <v>5.3542401018806993</v>
      </c>
      <c r="S14">
        <f t="shared" ref="S14" si="42">J14/8.7946</f>
        <v>5.8541377663566276</v>
      </c>
      <c r="U14" s="10"/>
      <c r="V14">
        <f t="shared" si="1"/>
        <v>0.57237483908334452</v>
      </c>
      <c r="W14">
        <f t="shared" si="2"/>
        <v>0.35595309730605651</v>
      </c>
      <c r="X14">
        <f t="shared" si="3"/>
        <v>0.23950569051929615</v>
      </c>
      <c r="Y14">
        <f t="shared" si="4"/>
        <v>2.6039453717834102</v>
      </c>
      <c r="Z14">
        <f t="shared" si="5"/>
        <v>2.420681835658884</v>
      </c>
      <c r="AA14">
        <f t="shared" si="6"/>
        <v>2.5494566973183796</v>
      </c>
    </row>
    <row r="15" spans="3:27" x14ac:dyDescent="0.25">
      <c r="C15" s="10" t="s">
        <v>5</v>
      </c>
      <c r="D15" s="3" t="s">
        <v>2</v>
      </c>
      <c r="E15" s="1">
        <v>13.980399999999999</v>
      </c>
      <c r="F15" s="1">
        <v>14.2498</v>
      </c>
      <c r="G15" s="1">
        <v>16.435099999999998</v>
      </c>
      <c r="H15" s="1">
        <v>44.682200000000002</v>
      </c>
      <c r="I15" s="1">
        <v>49.285299999999999</v>
      </c>
      <c r="J15" s="1">
        <v>43.793700000000001</v>
      </c>
      <c r="L15">
        <f t="shared" si="12"/>
        <v>14.888433333333333</v>
      </c>
      <c r="N15">
        <f>E15/14.88843</f>
        <v>0.93901103071311076</v>
      </c>
      <c r="O15">
        <f t="shared" ref="O15:S15" si="43">F15/14.88843</f>
        <v>0.95710561825524931</v>
      </c>
      <c r="P15">
        <f t="shared" si="43"/>
        <v>1.1038840226941322</v>
      </c>
      <c r="Q15">
        <f t="shared" si="43"/>
        <v>3.0011357812744528</v>
      </c>
      <c r="R15">
        <f t="shared" si="43"/>
        <v>3.3103087430978282</v>
      </c>
      <c r="S15">
        <f t="shared" si="43"/>
        <v>2.941458568834995</v>
      </c>
      <c r="U15" s="10" t="s">
        <v>5</v>
      </c>
      <c r="V15">
        <f t="shared" si="1"/>
        <v>-9.0785989338844908E-2</v>
      </c>
      <c r="W15">
        <f t="shared" si="2"/>
        <v>-6.3249957505896431E-2</v>
      </c>
      <c r="X15">
        <f t="shared" si="3"/>
        <v>0.14258860628883277</v>
      </c>
      <c r="Y15">
        <f t="shared" si="4"/>
        <v>1.5855085926915682</v>
      </c>
      <c r="Z15">
        <f t="shared" si="5"/>
        <v>1.7269657793780733</v>
      </c>
      <c r="AA15">
        <f t="shared" si="6"/>
        <v>1.5565317156810177</v>
      </c>
    </row>
    <row r="16" spans="3:27" x14ac:dyDescent="0.25">
      <c r="C16" s="10"/>
      <c r="D16" s="3" t="s">
        <v>3</v>
      </c>
      <c r="E16" s="1">
        <v>19.790800000000001</v>
      </c>
      <c r="F16" s="1">
        <v>20.4556</v>
      </c>
      <c r="G16" s="1">
        <v>17.714500000000001</v>
      </c>
      <c r="H16" s="1">
        <v>48.013500000000001</v>
      </c>
      <c r="I16" s="1">
        <v>55.945900000000002</v>
      </c>
      <c r="J16" s="1">
        <v>55.539299999999997</v>
      </c>
      <c r="N16">
        <f>E16/14.88843</f>
        <v>1.3292738052299673</v>
      </c>
      <c r="O16">
        <f t="shared" ref="O16" si="44">F16/14.88843</f>
        <v>1.3739259277170259</v>
      </c>
      <c r="P16">
        <f t="shared" ref="P16" si="45">G16/14.88843</f>
        <v>1.1898165219569827</v>
      </c>
      <c r="Q16">
        <f t="shared" ref="Q16" si="46">H16/14.88843</f>
        <v>3.2248867073291141</v>
      </c>
      <c r="R16">
        <f t="shared" ref="R16" si="47">I16/14.88843</f>
        <v>3.7576762627086939</v>
      </c>
      <c r="S16">
        <f t="shared" ref="S16" si="48">J16/14.88843</f>
        <v>3.7303664657724149</v>
      </c>
      <c r="U16" s="10"/>
      <c r="V16">
        <f t="shared" si="1"/>
        <v>0.41063830308029742</v>
      </c>
      <c r="W16">
        <f t="shared" si="2"/>
        <v>0.45830422642971991</v>
      </c>
      <c r="X16">
        <f t="shared" si="3"/>
        <v>0.25073911700276341</v>
      </c>
      <c r="Y16">
        <f t="shared" si="4"/>
        <v>1.6892484784752948</v>
      </c>
      <c r="Z16">
        <f t="shared" si="5"/>
        <v>1.9098407787581448</v>
      </c>
      <c r="AA16">
        <f t="shared" si="6"/>
        <v>1.8993173657036739</v>
      </c>
    </row>
    <row r="17" spans="3:27" x14ac:dyDescent="0.25">
      <c r="C17" s="10" t="s">
        <v>6</v>
      </c>
      <c r="D17" s="3" t="s">
        <v>2</v>
      </c>
      <c r="E17" s="1">
        <v>12.323256150000001</v>
      </c>
      <c r="F17" s="1">
        <v>8.7536044630000003</v>
      </c>
      <c r="G17" s="1">
        <v>9.7085431310000008</v>
      </c>
      <c r="H17" s="1">
        <v>0.70483568399999996</v>
      </c>
      <c r="I17" s="1">
        <v>0.63662577899999995</v>
      </c>
      <c r="J17" s="1">
        <v>0.75030895399999997</v>
      </c>
      <c r="L17">
        <f t="shared" si="12"/>
        <v>10.261801247999999</v>
      </c>
      <c r="N17">
        <f>E17/10.2618</f>
        <v>1.2008864088171667</v>
      </c>
      <c r="O17">
        <f t="shared" ref="O17:S17" si="49">F17/10.2618</f>
        <v>0.85302816883977484</v>
      </c>
      <c r="P17">
        <f t="shared" si="49"/>
        <v>0.94608578719133107</v>
      </c>
      <c r="Q17">
        <f t="shared" si="49"/>
        <v>6.8685385020171907E-2</v>
      </c>
      <c r="R17">
        <f t="shared" si="49"/>
        <v>6.2038412266853769E-2</v>
      </c>
      <c r="S17">
        <f t="shared" si="49"/>
        <v>7.3116700189050657E-2</v>
      </c>
      <c r="U17" s="10" t="s">
        <v>6</v>
      </c>
      <c r="V17">
        <f t="shared" si="1"/>
        <v>0.26409969376922893</v>
      </c>
      <c r="W17">
        <f t="shared" si="2"/>
        <v>-0.22933471163869876</v>
      </c>
      <c r="X17">
        <f t="shared" si="3"/>
        <v>-7.9957087703141638E-2</v>
      </c>
      <c r="Y17">
        <f t="shared" si="4"/>
        <v>-3.863853036903202</v>
      </c>
      <c r="Z17">
        <f t="shared" si="5"/>
        <v>-4.0106944254517787</v>
      </c>
      <c r="AA17">
        <f t="shared" si="6"/>
        <v>-3.7736552278075721</v>
      </c>
    </row>
    <row r="18" spans="3:27" x14ac:dyDescent="0.25">
      <c r="C18" s="10"/>
      <c r="D18" s="3" t="s">
        <v>3</v>
      </c>
      <c r="E18" s="1">
        <v>29.148366029999998</v>
      </c>
      <c r="F18" s="1">
        <v>39.470798299999998</v>
      </c>
      <c r="G18" s="1">
        <v>42.153721230000002</v>
      </c>
      <c r="H18" s="1">
        <v>33.422853400000001</v>
      </c>
      <c r="I18" s="1">
        <v>29.034682849999999</v>
      </c>
      <c r="J18" s="1">
        <v>33.536536580000003</v>
      </c>
      <c r="N18">
        <f>E18/10.2618</f>
        <v>2.8404730193533299</v>
      </c>
      <c r="O18">
        <f t="shared" ref="O18" si="50">F18/10.2618</f>
        <v>3.8463815607398315</v>
      </c>
      <c r="P18">
        <f t="shared" ref="P18" si="51">G18/10.2618</f>
        <v>4.1078291557036781</v>
      </c>
      <c r="Q18">
        <f t="shared" ref="Q18" si="52">H18/10.2618</f>
        <v>3.2570166442534454</v>
      </c>
      <c r="R18">
        <f t="shared" ref="R18" si="53">I18/10.2618</f>
        <v>2.8293947309438892</v>
      </c>
      <c r="S18">
        <f t="shared" ref="S18" si="54">J18/10.2618</f>
        <v>3.2680949326628861</v>
      </c>
      <c r="U18" s="10"/>
      <c r="V18">
        <f t="shared" si="1"/>
        <v>1.5061311993957214</v>
      </c>
      <c r="W18">
        <f t="shared" si="2"/>
        <v>1.9435018850081984</v>
      </c>
      <c r="X18">
        <f t="shared" si="3"/>
        <v>2.0383761813288297</v>
      </c>
      <c r="Y18">
        <f t="shared" si="4"/>
        <v>1.7035510923222563</v>
      </c>
      <c r="Z18">
        <f t="shared" si="5"/>
        <v>1.5004934622235091</v>
      </c>
      <c r="AA18">
        <f t="shared" si="6"/>
        <v>1.7084498919575049</v>
      </c>
    </row>
    <row r="20" spans="3:27" x14ac:dyDescent="0.25">
      <c r="D20" s="3"/>
      <c r="E20" s="1"/>
      <c r="F20" s="1"/>
      <c r="G20" s="1"/>
      <c r="H20" s="1"/>
      <c r="I20" s="1"/>
      <c r="J20" s="1"/>
    </row>
    <row r="22" spans="3:27" x14ac:dyDescent="0.25">
      <c r="U22" t="s">
        <v>17</v>
      </c>
    </row>
    <row r="23" spans="3:27" x14ac:dyDescent="0.25">
      <c r="U23" s="10" t="s">
        <v>6</v>
      </c>
      <c r="V23">
        <v>0.26409969376922893</v>
      </c>
      <c r="W23">
        <v>-0.22933471163869876</v>
      </c>
      <c r="X23">
        <v>-7.9957087703141638E-2</v>
      </c>
      <c r="Y23">
        <v>-3.863853036903202</v>
      </c>
      <c r="Z23">
        <v>-4.0106944254517787</v>
      </c>
      <c r="AA23">
        <v>-3.7736552278075721</v>
      </c>
    </row>
    <row r="24" spans="3:27" x14ac:dyDescent="0.25">
      <c r="U24" s="10"/>
      <c r="V24">
        <v>1.5061311993957214</v>
      </c>
      <c r="W24">
        <v>1.9435018850081984</v>
      </c>
      <c r="X24">
        <v>2.0383761813288297</v>
      </c>
      <c r="Y24">
        <v>1.7035510923222563</v>
      </c>
      <c r="Z24">
        <v>1.5004934622235091</v>
      </c>
      <c r="AA24">
        <v>1.7084498919575049</v>
      </c>
    </row>
    <row r="25" spans="3:27" x14ac:dyDescent="0.25">
      <c r="D25" s="3"/>
      <c r="E25" s="1"/>
      <c r="F25" s="1"/>
      <c r="G25" s="1"/>
      <c r="H25" s="1"/>
      <c r="I25" s="1"/>
      <c r="J25" s="1"/>
      <c r="U25" s="10" t="s">
        <v>4</v>
      </c>
      <c r="V25">
        <v>-0.36123595494977112</v>
      </c>
      <c r="W25">
        <v>8.0173278749844812E-2</v>
      </c>
      <c r="X25">
        <v>0.21953425895844594</v>
      </c>
      <c r="Y25">
        <v>0.60568079280853937</v>
      </c>
      <c r="Z25">
        <v>0.73230421679634328</v>
      </c>
      <c r="AA25">
        <v>0.65855434181904238</v>
      </c>
    </row>
    <row r="26" spans="3:27" x14ac:dyDescent="0.25">
      <c r="U26" s="10"/>
      <c r="V26">
        <v>1.036459718215371</v>
      </c>
      <c r="W26">
        <v>0.94240216216935879</v>
      </c>
      <c r="X26">
        <v>0.89271705631540332</v>
      </c>
      <c r="Y26">
        <v>1.8005497374954915</v>
      </c>
      <c r="Z26">
        <v>2.2395862849949286</v>
      </c>
      <c r="AA26">
        <v>2.2359567564601095</v>
      </c>
    </row>
    <row r="27" spans="3:27" x14ac:dyDescent="0.25">
      <c r="U27" s="10" t="s">
        <v>8</v>
      </c>
      <c r="V27">
        <v>0.31141981335650948</v>
      </c>
      <c r="W27">
        <v>-0.33183535741390241</v>
      </c>
      <c r="X27">
        <v>-5.2076941127143672E-2</v>
      </c>
      <c r="Y27">
        <v>0.90746285840164964</v>
      </c>
      <c r="Z27">
        <v>1.3475408177717021</v>
      </c>
      <c r="AA27">
        <v>1.0343725495362128</v>
      </c>
    </row>
    <row r="28" spans="3:27" x14ac:dyDescent="0.25">
      <c r="U28" s="10"/>
      <c r="V28">
        <v>0.96444878719497951</v>
      </c>
      <c r="W28">
        <v>0.80808686051512335</v>
      </c>
      <c r="X28">
        <v>0.49180806559464335</v>
      </c>
      <c r="Y28">
        <v>2.1313948229614454</v>
      </c>
      <c r="Z28">
        <v>2.0301972520105216</v>
      </c>
      <c r="AA28">
        <v>1.9845508334568078</v>
      </c>
    </row>
    <row r="29" spans="3:27" x14ac:dyDescent="0.25">
      <c r="U29" s="10" t="s">
        <v>7</v>
      </c>
      <c r="V29">
        <v>-0.17958134656389824</v>
      </c>
      <c r="W29">
        <v>0.10351476744107002</v>
      </c>
      <c r="X29">
        <v>6.0259186509765653E-2</v>
      </c>
      <c r="Y29">
        <v>0.99358194587184789</v>
      </c>
      <c r="Z29">
        <v>0.80819589849697493</v>
      </c>
      <c r="AA29">
        <v>1.0228569328194743</v>
      </c>
    </row>
    <row r="30" spans="3:27" x14ac:dyDescent="0.25">
      <c r="D30" s="3"/>
      <c r="E30" s="1"/>
      <c r="F30" s="1"/>
      <c r="G30" s="1"/>
      <c r="H30" s="1"/>
      <c r="I30" s="1"/>
      <c r="J30" s="1"/>
      <c r="U30" s="10"/>
      <c r="V30">
        <v>2.0516562016684574</v>
      </c>
      <c r="W30">
        <v>1.1485689283074012</v>
      </c>
      <c r="X30">
        <v>1.9646815265275348</v>
      </c>
      <c r="Y30">
        <v>1.4710547096631059</v>
      </c>
      <c r="Z30">
        <v>1.5288774502287228</v>
      </c>
      <c r="AA30">
        <v>1.6126654295110039</v>
      </c>
    </row>
    <row r="31" spans="3:27" x14ac:dyDescent="0.25">
      <c r="U31" s="10" t="s">
        <v>9</v>
      </c>
      <c r="V31">
        <v>0.21019964205363162</v>
      </c>
      <c r="W31">
        <v>-0.17477580538396056</v>
      </c>
      <c r="X31">
        <v>-6.2989109626909026E-2</v>
      </c>
      <c r="Y31">
        <v>1.3072656195651353</v>
      </c>
      <c r="Z31">
        <v>1.3320320903935559</v>
      </c>
      <c r="AA31">
        <v>1.3163191857724077</v>
      </c>
    </row>
    <row r="32" spans="3:27" x14ac:dyDescent="0.25">
      <c r="U32" s="10"/>
      <c r="V32">
        <v>0.46828506134391762</v>
      </c>
      <c r="W32">
        <v>0.25895834886503161</v>
      </c>
      <c r="X32">
        <v>0.22121354865039153</v>
      </c>
      <c r="Y32">
        <v>2.030174754240035</v>
      </c>
      <c r="Z32">
        <v>1.9289768166226582</v>
      </c>
      <c r="AA32">
        <v>1.8833309347280196</v>
      </c>
    </row>
    <row r="33" spans="4:33" x14ac:dyDescent="0.25">
      <c r="U33" s="10" t="s">
        <v>10</v>
      </c>
      <c r="V33">
        <v>-4.9601092176878324E-2</v>
      </c>
      <c r="W33">
        <v>-0.19070906686488537</v>
      </c>
      <c r="X33">
        <v>0.21116370245417251</v>
      </c>
      <c r="Y33">
        <v>1.0115992924630952</v>
      </c>
      <c r="Z33">
        <v>1.0216281160419995</v>
      </c>
      <c r="AA33">
        <v>0.89727261612839671</v>
      </c>
    </row>
    <row r="34" spans="4:33" x14ac:dyDescent="0.25">
      <c r="U34" s="10"/>
      <c r="V34">
        <v>0.33828100740130757</v>
      </c>
      <c r="W34">
        <v>0.12632719437551029</v>
      </c>
      <c r="X34">
        <v>0.11477363792252124</v>
      </c>
      <c r="Y34">
        <v>0.77850160297907778</v>
      </c>
      <c r="Z34">
        <v>0.90494079432733721</v>
      </c>
      <c r="AA34">
        <v>0.93697972715585764</v>
      </c>
    </row>
    <row r="35" spans="4:33" x14ac:dyDescent="0.25">
      <c r="D35" s="3"/>
      <c r="E35" s="1"/>
      <c r="F35" s="1"/>
      <c r="G35" s="1"/>
      <c r="H35" s="1"/>
      <c r="I35" s="1"/>
      <c r="J35" s="1"/>
      <c r="U35" s="10" t="s">
        <v>5</v>
      </c>
      <c r="V35">
        <v>-9.0785989338844908E-2</v>
      </c>
      <c r="W35">
        <v>-6.3249957505896431E-2</v>
      </c>
      <c r="X35">
        <v>0.14258860628883277</v>
      </c>
      <c r="Y35">
        <v>1.5855085926915682</v>
      </c>
      <c r="Z35">
        <v>1.7269657793780733</v>
      </c>
      <c r="AA35">
        <v>1.5565317156810177</v>
      </c>
    </row>
    <row r="36" spans="4:33" x14ac:dyDescent="0.25">
      <c r="U36" s="10"/>
      <c r="V36">
        <v>0.41063830308029742</v>
      </c>
      <c r="W36">
        <v>0.45830422642971991</v>
      </c>
      <c r="X36">
        <v>0.25073911700276341</v>
      </c>
      <c r="Y36">
        <v>1.6892484784752948</v>
      </c>
      <c r="Z36">
        <v>1.9098407787581448</v>
      </c>
      <c r="AA36">
        <v>1.8993173657036739</v>
      </c>
    </row>
    <row r="37" spans="4:33" x14ac:dyDescent="0.25">
      <c r="U37" s="10" t="s">
        <v>11</v>
      </c>
      <c r="V37">
        <v>-4.8578157995067477E-2</v>
      </c>
      <c r="W37">
        <v>-2.774998572552419E-3</v>
      </c>
      <c r="X37">
        <v>4.9676572319458559E-2</v>
      </c>
      <c r="Y37">
        <v>1.1946358044382224</v>
      </c>
      <c r="Z37">
        <v>1.2404294154262918</v>
      </c>
      <c r="AA37">
        <v>1.2965150926847979</v>
      </c>
    </row>
    <row r="38" spans="4:33" x14ac:dyDescent="0.25">
      <c r="U38" s="10"/>
      <c r="V38">
        <v>0.57237483908334452</v>
      </c>
      <c r="W38">
        <v>0.35595309730605651</v>
      </c>
      <c r="X38">
        <v>0.23950569051929615</v>
      </c>
      <c r="Y38">
        <v>2.6039453717834102</v>
      </c>
      <c r="Z38">
        <v>2.420681835658884</v>
      </c>
      <c r="AA38">
        <v>2.5494566973183796</v>
      </c>
    </row>
    <row r="40" spans="4:33" x14ac:dyDescent="0.25">
      <c r="D40" s="3"/>
      <c r="E40" s="1"/>
      <c r="F40" s="1"/>
      <c r="G40" s="1"/>
      <c r="H40" s="1"/>
      <c r="I40" s="1"/>
      <c r="J40" s="1"/>
      <c r="U40" t="s">
        <v>6</v>
      </c>
      <c r="V40">
        <v>0.26409969376922893</v>
      </c>
      <c r="W40">
        <v>-0.22933471163869876</v>
      </c>
      <c r="X40">
        <v>-7.9957087703141638E-2</v>
      </c>
      <c r="Y40">
        <v>-3.863853036903202</v>
      </c>
      <c r="Z40">
        <v>-4.0106944254517787</v>
      </c>
      <c r="AA40">
        <v>-3.7736552278075721</v>
      </c>
      <c r="AB40">
        <v>1.5061311993957214</v>
      </c>
      <c r="AC40">
        <v>1.9435018850081984</v>
      </c>
      <c r="AD40">
        <v>2.0383761813288297</v>
      </c>
      <c r="AE40">
        <v>1.7035510923222563</v>
      </c>
      <c r="AF40">
        <v>1.5004934622235091</v>
      </c>
      <c r="AG40">
        <v>1.7084498919575049</v>
      </c>
    </row>
    <row r="41" spans="4:33" x14ac:dyDescent="0.25">
      <c r="U41" t="s">
        <v>4</v>
      </c>
      <c r="V41">
        <v>-0.36123595494977112</v>
      </c>
      <c r="W41">
        <v>8.0173278749844812E-2</v>
      </c>
      <c r="X41">
        <v>0.21953425895844594</v>
      </c>
      <c r="Y41">
        <v>0.60568079280853937</v>
      </c>
      <c r="Z41">
        <v>0.73230421679634328</v>
      </c>
      <c r="AA41">
        <v>0.65855434181904238</v>
      </c>
      <c r="AB41">
        <v>1.036459718215371</v>
      </c>
      <c r="AC41">
        <v>0.94240216216935879</v>
      </c>
      <c r="AD41">
        <v>0.89271705631540332</v>
      </c>
      <c r="AE41">
        <v>1.8005497374954915</v>
      </c>
      <c r="AF41">
        <v>2.2395862849949286</v>
      </c>
      <c r="AG41">
        <v>2.2359567564601095</v>
      </c>
    </row>
    <row r="42" spans="4:33" x14ac:dyDescent="0.25">
      <c r="U42" t="s">
        <v>8</v>
      </c>
      <c r="V42">
        <v>0.31141981335650948</v>
      </c>
      <c r="W42">
        <v>-0.33183535741390241</v>
      </c>
      <c r="X42">
        <v>-5.2076941127143672E-2</v>
      </c>
      <c r="Y42">
        <v>0.90746285840164964</v>
      </c>
      <c r="Z42">
        <v>1.3475408177717021</v>
      </c>
      <c r="AA42">
        <v>1.0343725495362128</v>
      </c>
      <c r="AB42">
        <v>0.96444878719497951</v>
      </c>
      <c r="AC42">
        <v>0.80808686051512335</v>
      </c>
      <c r="AD42">
        <v>0.49180806559464335</v>
      </c>
      <c r="AE42">
        <v>2.1313948229614454</v>
      </c>
      <c r="AF42">
        <v>2.0301972520105216</v>
      </c>
      <c r="AG42">
        <v>1.9845508334568078</v>
      </c>
    </row>
    <row r="43" spans="4:33" x14ac:dyDescent="0.25">
      <c r="U43" t="s">
        <v>7</v>
      </c>
      <c r="V43">
        <v>-0.17958134656389824</v>
      </c>
      <c r="W43">
        <v>0.10351476744107002</v>
      </c>
      <c r="X43">
        <v>6.0259186509765653E-2</v>
      </c>
      <c r="Y43">
        <v>0.99358194587184789</v>
      </c>
      <c r="Z43">
        <v>0.80819589849697493</v>
      </c>
      <c r="AA43">
        <v>1.0228569328194743</v>
      </c>
      <c r="AB43">
        <v>2.0516562016684574</v>
      </c>
      <c r="AC43">
        <v>1.1485689283074012</v>
      </c>
      <c r="AD43">
        <v>1.9646815265275348</v>
      </c>
      <c r="AE43">
        <v>1.4710547096631059</v>
      </c>
      <c r="AF43">
        <v>1.5288774502287228</v>
      </c>
      <c r="AG43">
        <v>1.6126654295110039</v>
      </c>
    </row>
    <row r="44" spans="4:33" x14ac:dyDescent="0.25">
      <c r="U44" t="s">
        <v>9</v>
      </c>
      <c r="V44">
        <v>0.21019964205363162</v>
      </c>
      <c r="W44">
        <v>-0.17477580538396056</v>
      </c>
      <c r="X44">
        <v>-6.2989109626909026E-2</v>
      </c>
      <c r="Y44">
        <v>1.3072656195651353</v>
      </c>
      <c r="Z44">
        <v>1.3320320903935559</v>
      </c>
      <c r="AA44">
        <v>1.3163191857724077</v>
      </c>
      <c r="AB44">
        <v>0.46828506134391762</v>
      </c>
      <c r="AC44">
        <v>0.25895834886503161</v>
      </c>
      <c r="AD44">
        <v>0.22121354865039153</v>
      </c>
      <c r="AE44">
        <v>2.030174754240035</v>
      </c>
      <c r="AF44">
        <v>1.9289768166226582</v>
      </c>
      <c r="AG44">
        <v>1.8833309347280196</v>
      </c>
    </row>
    <row r="45" spans="4:33" x14ac:dyDescent="0.25">
      <c r="U45" t="s">
        <v>10</v>
      </c>
      <c r="V45">
        <v>-4.9601092176878324E-2</v>
      </c>
      <c r="W45">
        <v>-0.19070906686488537</v>
      </c>
      <c r="X45">
        <v>0.21116370245417251</v>
      </c>
      <c r="Y45">
        <v>1.0115992924630952</v>
      </c>
      <c r="Z45">
        <v>1.0216281160419995</v>
      </c>
      <c r="AA45">
        <v>0.89727261612839671</v>
      </c>
      <c r="AB45">
        <v>0.33828100740130757</v>
      </c>
      <c r="AC45">
        <v>0.12632719437551029</v>
      </c>
      <c r="AD45">
        <v>0.11477363792252124</v>
      </c>
      <c r="AE45">
        <v>0.77850160297907778</v>
      </c>
      <c r="AF45">
        <v>0.90494079432733721</v>
      </c>
      <c r="AG45">
        <v>0.93697972715585764</v>
      </c>
    </row>
    <row r="46" spans="4:33" x14ac:dyDescent="0.25">
      <c r="U46" t="s">
        <v>5</v>
      </c>
      <c r="V46">
        <v>-9.0785989338844908E-2</v>
      </c>
      <c r="W46">
        <v>-6.3249957505896431E-2</v>
      </c>
      <c r="X46">
        <v>0.14258860628883277</v>
      </c>
      <c r="Y46">
        <v>1.5855085926915682</v>
      </c>
      <c r="Z46">
        <v>1.7269657793780733</v>
      </c>
      <c r="AA46">
        <v>1.5565317156810177</v>
      </c>
      <c r="AB46">
        <v>0.41063830308029742</v>
      </c>
      <c r="AC46">
        <v>0.45830422642971991</v>
      </c>
      <c r="AD46">
        <v>0.25073911700276341</v>
      </c>
      <c r="AE46">
        <v>1.6892484784752948</v>
      </c>
      <c r="AF46">
        <v>1.9098407787581448</v>
      </c>
      <c r="AG46">
        <v>1.8993173657036739</v>
      </c>
    </row>
    <row r="47" spans="4:33" x14ac:dyDescent="0.25">
      <c r="U47" t="s">
        <v>11</v>
      </c>
      <c r="V47">
        <v>-4.8578157995067477E-2</v>
      </c>
      <c r="W47">
        <v>-2.774998572552419E-3</v>
      </c>
      <c r="X47">
        <v>4.9676572319458559E-2</v>
      </c>
      <c r="Y47">
        <v>1.1946358044382224</v>
      </c>
      <c r="Z47">
        <v>1.2404294154262918</v>
      </c>
      <c r="AA47">
        <v>1.2965150926847979</v>
      </c>
      <c r="AB47">
        <v>0.57237483908334452</v>
      </c>
      <c r="AC47">
        <v>0.35595309730605651</v>
      </c>
      <c r="AD47">
        <v>0.23950569051929615</v>
      </c>
      <c r="AE47">
        <v>2.6039453717834102</v>
      </c>
      <c r="AF47">
        <v>2.420681835658884</v>
      </c>
      <c r="AG47">
        <v>2.5494566973183796</v>
      </c>
    </row>
    <row r="51" spans="21:33" x14ac:dyDescent="0.25">
      <c r="U51" s="3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</row>
    <row r="52" spans="21:33" x14ac:dyDescent="0.25">
      <c r="U52" s="3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</row>
    <row r="53" spans="21:33" x14ac:dyDescent="0.25">
      <c r="U53" s="3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</row>
    <row r="54" spans="21:33" x14ac:dyDescent="0.25">
      <c r="U54" s="3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</row>
    <row r="55" spans="21:33" x14ac:dyDescent="0.25">
      <c r="U55" s="3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</row>
    <row r="56" spans="21:33" x14ac:dyDescent="0.25">
      <c r="U56" s="3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</row>
    <row r="57" spans="21:33" x14ac:dyDescent="0.25">
      <c r="U57" s="3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</row>
    <row r="58" spans="21:33" x14ac:dyDescent="0.25">
      <c r="U58" s="3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</row>
  </sheetData>
  <mergeCells count="26">
    <mergeCell ref="U37:U38"/>
    <mergeCell ref="U11:U12"/>
    <mergeCell ref="U13:U14"/>
    <mergeCell ref="U15:U16"/>
    <mergeCell ref="U17:U18"/>
    <mergeCell ref="U23:U24"/>
    <mergeCell ref="U25:U26"/>
    <mergeCell ref="U27:U28"/>
    <mergeCell ref="U29:U30"/>
    <mergeCell ref="U31:U32"/>
    <mergeCell ref="U33:U34"/>
    <mergeCell ref="H2:J2"/>
    <mergeCell ref="U3:U4"/>
    <mergeCell ref="U5:U6"/>
    <mergeCell ref="U7:U8"/>
    <mergeCell ref="U35:U36"/>
    <mergeCell ref="C3:C4"/>
    <mergeCell ref="C5:C6"/>
    <mergeCell ref="C7:C8"/>
    <mergeCell ref="C9:C10"/>
    <mergeCell ref="E2:G2"/>
    <mergeCell ref="C11:C12"/>
    <mergeCell ref="C13:C14"/>
    <mergeCell ref="C15:C16"/>
    <mergeCell ref="C17:C18"/>
    <mergeCell ref="U9:U1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70315-58AA-4B36-B7AB-5B559ED41C9D}">
  <dimension ref="A4:AK10"/>
  <sheetViews>
    <sheetView workbookViewId="0">
      <selection activeCell="K51" sqref="K51"/>
    </sheetView>
  </sheetViews>
  <sheetFormatPr defaultRowHeight="15" x14ac:dyDescent="0.25"/>
  <sheetData>
    <row r="4" spans="1:37" x14ac:dyDescent="0.25">
      <c r="A4" t="s">
        <v>53</v>
      </c>
      <c r="B4" t="s">
        <v>54</v>
      </c>
      <c r="D4" t="s">
        <v>55</v>
      </c>
      <c r="E4" t="s">
        <v>56</v>
      </c>
      <c r="F4" t="s">
        <v>57</v>
      </c>
      <c r="G4" t="s">
        <v>58</v>
      </c>
      <c r="H4" t="s">
        <v>59</v>
      </c>
      <c r="I4" t="s">
        <v>60</v>
      </c>
      <c r="J4" t="s">
        <v>61</v>
      </c>
      <c r="K4" t="s">
        <v>62</v>
      </c>
      <c r="L4" t="s">
        <v>63</v>
      </c>
      <c r="M4" t="s">
        <v>64</v>
      </c>
      <c r="N4" t="s">
        <v>65</v>
      </c>
      <c r="O4" t="s">
        <v>66</v>
      </c>
      <c r="P4" t="s">
        <v>67</v>
      </c>
      <c r="Q4" t="s">
        <v>68</v>
      </c>
      <c r="R4" t="s">
        <v>69</v>
      </c>
      <c r="S4" t="s">
        <v>70</v>
      </c>
      <c r="T4" t="s">
        <v>71</v>
      </c>
      <c r="U4" t="s">
        <v>72</v>
      </c>
      <c r="V4" t="s">
        <v>73</v>
      </c>
      <c r="W4" t="s">
        <v>74</v>
      </c>
      <c r="X4" t="s">
        <v>75</v>
      </c>
      <c r="Y4" t="s">
        <v>76</v>
      </c>
      <c r="Z4" t="s">
        <v>77</v>
      </c>
      <c r="AA4" t="s">
        <v>78</v>
      </c>
      <c r="AB4" t="s">
        <v>79</v>
      </c>
      <c r="AC4" t="s">
        <v>80</v>
      </c>
      <c r="AD4" t="s">
        <v>81</v>
      </c>
      <c r="AE4" t="s">
        <v>82</v>
      </c>
      <c r="AF4" t="s">
        <v>83</v>
      </c>
      <c r="AG4" t="s">
        <v>84</v>
      </c>
      <c r="AH4" t="s">
        <v>85</v>
      </c>
      <c r="AI4" t="s">
        <v>86</v>
      </c>
      <c r="AJ4" t="s">
        <v>87</v>
      </c>
      <c r="AK4" t="s">
        <v>88</v>
      </c>
    </row>
    <row r="5" spans="1:37" x14ac:dyDescent="0.25">
      <c r="A5" t="s">
        <v>89</v>
      </c>
      <c r="B5" t="s">
        <v>90</v>
      </c>
      <c r="D5" s="4">
        <v>60000000</v>
      </c>
      <c r="E5" s="4">
        <v>12600000</v>
      </c>
      <c r="F5" s="4">
        <v>29200000</v>
      </c>
      <c r="G5" s="4">
        <v>4370000</v>
      </c>
      <c r="H5" s="4">
        <v>9500000</v>
      </c>
      <c r="I5" s="4">
        <v>32800000</v>
      </c>
      <c r="J5" s="4">
        <v>14800000</v>
      </c>
      <c r="K5" s="4">
        <v>33100000</v>
      </c>
      <c r="L5" s="4">
        <v>8100000</v>
      </c>
      <c r="M5" s="4">
        <v>14500000</v>
      </c>
      <c r="N5" s="4">
        <v>15800000</v>
      </c>
      <c r="O5" s="4">
        <v>3500000</v>
      </c>
      <c r="P5" s="4">
        <v>59900000</v>
      </c>
      <c r="Q5" s="4">
        <v>60800000</v>
      </c>
      <c r="R5" s="4">
        <v>2550000000</v>
      </c>
      <c r="S5" s="4">
        <v>250000000</v>
      </c>
      <c r="T5" s="4">
        <v>3650000000</v>
      </c>
      <c r="U5" s="4">
        <v>113000000</v>
      </c>
      <c r="V5" s="4">
        <v>7540000</v>
      </c>
      <c r="W5" s="4">
        <v>23800000</v>
      </c>
      <c r="X5" s="4">
        <v>1110000000</v>
      </c>
      <c r="Y5" s="4">
        <v>116000000</v>
      </c>
      <c r="Z5" s="4">
        <v>6540000</v>
      </c>
      <c r="AA5" s="4">
        <v>7330000</v>
      </c>
      <c r="AB5" s="4">
        <v>23900000</v>
      </c>
      <c r="AC5" s="4">
        <v>3670000</v>
      </c>
      <c r="AD5" s="4">
        <v>14000000</v>
      </c>
      <c r="AE5" s="4">
        <v>10900000</v>
      </c>
      <c r="AF5" s="4">
        <v>79100000</v>
      </c>
      <c r="AG5" s="4">
        <v>1530000000</v>
      </c>
      <c r="AH5" s="4">
        <v>15600000</v>
      </c>
      <c r="AI5" s="4">
        <v>3140000</v>
      </c>
      <c r="AJ5" s="4">
        <v>20300000</v>
      </c>
      <c r="AK5" s="4">
        <v>273000000</v>
      </c>
    </row>
    <row r="6" spans="1:37" x14ac:dyDescent="0.25">
      <c r="A6" t="s">
        <v>91</v>
      </c>
      <c r="B6" t="s">
        <v>90</v>
      </c>
      <c r="D6" s="4">
        <v>62400000</v>
      </c>
      <c r="E6" s="4">
        <v>14500000</v>
      </c>
      <c r="F6" s="4">
        <v>30700000</v>
      </c>
      <c r="G6" s="4">
        <v>4440000</v>
      </c>
      <c r="H6" s="4">
        <v>9760000</v>
      </c>
      <c r="I6" s="4">
        <v>34500000</v>
      </c>
      <c r="J6" s="4">
        <v>15800000</v>
      </c>
      <c r="K6" s="4">
        <v>30700000</v>
      </c>
      <c r="L6" s="4">
        <v>12200000</v>
      </c>
      <c r="M6" s="4">
        <v>7540000</v>
      </c>
      <c r="N6" s="4">
        <v>16500000</v>
      </c>
      <c r="O6" s="4">
        <v>3640000</v>
      </c>
      <c r="P6" s="4">
        <v>43800000</v>
      </c>
      <c r="Q6" s="4">
        <v>70700000</v>
      </c>
      <c r="R6" s="4">
        <v>2750000000</v>
      </c>
      <c r="S6" s="4">
        <v>227000000</v>
      </c>
      <c r="T6" s="4">
        <v>3160000000</v>
      </c>
      <c r="U6" s="4">
        <v>133000000</v>
      </c>
      <c r="V6" s="4">
        <v>7930000</v>
      </c>
      <c r="W6" s="4">
        <v>22600000</v>
      </c>
      <c r="X6" s="4">
        <v>1200000000</v>
      </c>
      <c r="Y6" s="4">
        <v>110000000</v>
      </c>
      <c r="Z6" s="4">
        <v>6970000</v>
      </c>
      <c r="AA6" s="4">
        <v>7540000</v>
      </c>
      <c r="AB6" s="4">
        <v>23300000</v>
      </c>
      <c r="AC6" s="4">
        <v>4300000</v>
      </c>
      <c r="AD6" s="4">
        <v>12500000</v>
      </c>
      <c r="AE6" s="4">
        <v>11000000</v>
      </c>
      <c r="AF6" s="4">
        <v>84500000</v>
      </c>
      <c r="AG6" s="4">
        <v>1670000000</v>
      </c>
      <c r="AH6" s="4">
        <v>17100000</v>
      </c>
      <c r="AI6" s="4">
        <v>2940000</v>
      </c>
      <c r="AJ6" s="4">
        <v>16700000</v>
      </c>
      <c r="AK6" s="4">
        <v>164000000</v>
      </c>
    </row>
    <row r="7" spans="1:37" x14ac:dyDescent="0.25">
      <c r="A7" t="s">
        <v>92</v>
      </c>
      <c r="B7" t="s">
        <v>90</v>
      </c>
      <c r="D7" s="4">
        <v>55200000</v>
      </c>
      <c r="E7" s="4">
        <v>13200000</v>
      </c>
      <c r="F7" s="4">
        <v>41200000</v>
      </c>
      <c r="G7" s="4">
        <v>4480000</v>
      </c>
      <c r="H7" s="4">
        <v>9090000</v>
      </c>
      <c r="I7" s="4">
        <v>32100000</v>
      </c>
      <c r="J7" s="4">
        <v>15100000</v>
      </c>
      <c r="K7" s="4">
        <v>34400000</v>
      </c>
      <c r="L7" s="4">
        <v>7920000</v>
      </c>
      <c r="M7" s="4">
        <v>6720000</v>
      </c>
      <c r="N7" s="4">
        <v>17800000</v>
      </c>
      <c r="O7" s="4">
        <v>3430000</v>
      </c>
      <c r="P7" s="4">
        <v>56200000</v>
      </c>
      <c r="Q7" s="4">
        <v>66800000</v>
      </c>
      <c r="R7" s="4">
        <v>2560000000</v>
      </c>
      <c r="S7" s="4">
        <v>293000000</v>
      </c>
      <c r="T7" s="4">
        <v>3600000000</v>
      </c>
      <c r="U7" s="4">
        <v>134000000</v>
      </c>
      <c r="V7" s="4">
        <v>8140000</v>
      </c>
      <c r="W7" s="4">
        <v>22600000</v>
      </c>
      <c r="X7" s="4">
        <v>1270000000</v>
      </c>
      <c r="Y7" s="4">
        <v>119000000</v>
      </c>
      <c r="Z7" s="4">
        <v>6540000</v>
      </c>
      <c r="AA7" s="4">
        <v>7000000</v>
      </c>
      <c r="AB7" s="4">
        <v>19100000</v>
      </c>
      <c r="AC7" s="4">
        <v>3290000</v>
      </c>
      <c r="AD7" s="4">
        <v>14400000</v>
      </c>
      <c r="AE7" s="4">
        <v>10300000</v>
      </c>
      <c r="AF7" s="4">
        <v>86600000</v>
      </c>
      <c r="AG7" s="4">
        <v>1640000000</v>
      </c>
      <c r="AH7" s="4">
        <v>13600000</v>
      </c>
      <c r="AI7" s="4">
        <v>3120000</v>
      </c>
      <c r="AJ7" s="4">
        <v>19000000</v>
      </c>
      <c r="AK7" s="4">
        <v>162000000</v>
      </c>
    </row>
    <row r="8" spans="1:37" x14ac:dyDescent="0.25">
      <c r="A8" t="s">
        <v>93</v>
      </c>
      <c r="B8" t="s">
        <v>94</v>
      </c>
      <c r="D8" s="4">
        <v>110000000</v>
      </c>
      <c r="E8" s="4">
        <v>22600000</v>
      </c>
      <c r="F8" s="4">
        <v>103000000</v>
      </c>
      <c r="G8" s="4">
        <v>7410000</v>
      </c>
      <c r="H8" s="4">
        <v>14100000</v>
      </c>
      <c r="I8" s="4">
        <v>49200000</v>
      </c>
      <c r="J8" s="4">
        <v>23800000</v>
      </c>
      <c r="K8" s="4">
        <v>44700000</v>
      </c>
      <c r="L8" s="4">
        <v>12800000</v>
      </c>
      <c r="M8" s="4">
        <v>8650000</v>
      </c>
      <c r="N8" s="4">
        <v>21500000</v>
      </c>
      <c r="O8" s="4">
        <v>4470000</v>
      </c>
      <c r="P8" s="4">
        <v>70300000</v>
      </c>
      <c r="Q8" s="4">
        <v>79300000</v>
      </c>
      <c r="R8" s="4">
        <v>3120000000</v>
      </c>
      <c r="S8" s="4">
        <v>389000000</v>
      </c>
      <c r="T8" s="4">
        <v>4030000000</v>
      </c>
      <c r="U8" s="4">
        <v>164000000</v>
      </c>
      <c r="V8" s="4">
        <v>9810000</v>
      </c>
      <c r="W8" s="4">
        <v>27900000</v>
      </c>
      <c r="X8" s="4">
        <v>1380000000</v>
      </c>
      <c r="Y8" s="4">
        <v>114000000</v>
      </c>
      <c r="Z8" s="4">
        <v>7360000</v>
      </c>
      <c r="AA8" s="4">
        <v>8620000</v>
      </c>
      <c r="AB8" s="4">
        <v>24100000</v>
      </c>
      <c r="AC8" s="4">
        <v>4140000</v>
      </c>
      <c r="AD8" s="4">
        <v>13800000</v>
      </c>
      <c r="AE8" s="4">
        <v>11000000</v>
      </c>
      <c r="AF8" s="4">
        <v>99800000</v>
      </c>
      <c r="AG8" s="4">
        <v>1450000000</v>
      </c>
      <c r="AH8" s="4">
        <v>14900000</v>
      </c>
      <c r="AI8" s="4">
        <v>2790000</v>
      </c>
      <c r="AJ8" s="4">
        <v>17100000</v>
      </c>
      <c r="AK8" s="4">
        <v>167000000</v>
      </c>
    </row>
    <row r="9" spans="1:37" x14ac:dyDescent="0.25">
      <c r="A9" t="s">
        <v>95</v>
      </c>
      <c r="B9" t="s">
        <v>94</v>
      </c>
      <c r="D9" s="4">
        <v>94900000</v>
      </c>
      <c r="E9" s="4">
        <v>21400000</v>
      </c>
      <c r="F9" s="4">
        <v>26600000</v>
      </c>
      <c r="G9" s="4">
        <v>6600000</v>
      </c>
      <c r="H9" s="4">
        <v>11200000</v>
      </c>
      <c r="I9" s="4">
        <v>45200000</v>
      </c>
      <c r="J9" s="4">
        <v>18400000</v>
      </c>
      <c r="K9" s="4">
        <v>32800000</v>
      </c>
      <c r="L9" s="4">
        <v>11600000</v>
      </c>
      <c r="M9" s="4">
        <v>12700000</v>
      </c>
      <c r="N9" s="4">
        <v>17500000</v>
      </c>
      <c r="O9" s="4">
        <v>4210000</v>
      </c>
      <c r="P9" s="4">
        <v>60800000</v>
      </c>
      <c r="Q9" s="4">
        <v>76400000</v>
      </c>
      <c r="R9" s="4">
        <v>2690000000</v>
      </c>
      <c r="S9" s="4">
        <v>219000000</v>
      </c>
      <c r="T9" s="4">
        <v>3890000000</v>
      </c>
      <c r="U9" s="4">
        <v>129000000</v>
      </c>
      <c r="V9" s="4">
        <v>7650000</v>
      </c>
      <c r="W9" s="4">
        <v>21800000</v>
      </c>
      <c r="X9" s="4">
        <v>1160000000</v>
      </c>
      <c r="Y9" s="4">
        <v>115000000</v>
      </c>
      <c r="Z9" s="4">
        <v>6660000</v>
      </c>
      <c r="AA9" s="4">
        <v>7010000</v>
      </c>
      <c r="AB9" s="4">
        <v>16200000</v>
      </c>
      <c r="AC9" s="4">
        <v>3600000</v>
      </c>
      <c r="AD9" s="4">
        <v>12700000</v>
      </c>
      <c r="AE9" s="4">
        <v>9170000</v>
      </c>
      <c r="AF9" s="4">
        <v>62200000</v>
      </c>
      <c r="AG9" s="4">
        <v>1520000000</v>
      </c>
      <c r="AH9" s="4">
        <v>13900000</v>
      </c>
      <c r="AI9" s="4">
        <v>2330000</v>
      </c>
      <c r="AJ9" s="4">
        <v>13700000</v>
      </c>
      <c r="AK9" s="4">
        <v>174000000</v>
      </c>
    </row>
    <row r="10" spans="1:37" x14ac:dyDescent="0.25">
      <c r="A10" t="s">
        <v>96</v>
      </c>
      <c r="B10" t="s">
        <v>94</v>
      </c>
      <c r="D10" s="4">
        <v>103000000</v>
      </c>
      <c r="E10" s="4">
        <v>22600000</v>
      </c>
      <c r="F10" s="4">
        <v>32300000</v>
      </c>
      <c r="G10" s="4">
        <v>7230000</v>
      </c>
      <c r="H10" s="4">
        <v>16900000</v>
      </c>
      <c r="I10" s="4">
        <v>48000000</v>
      </c>
      <c r="J10" s="4">
        <v>22700000</v>
      </c>
      <c r="K10" s="4">
        <v>48100000</v>
      </c>
      <c r="L10" s="4">
        <v>11300000</v>
      </c>
      <c r="M10" s="4">
        <v>14600000</v>
      </c>
      <c r="N10" s="4">
        <v>22300000</v>
      </c>
      <c r="O10" s="4">
        <v>4140000</v>
      </c>
      <c r="P10" s="4">
        <v>60800000</v>
      </c>
      <c r="Q10" s="4">
        <v>80800000</v>
      </c>
      <c r="R10" s="4">
        <v>3220000000</v>
      </c>
      <c r="S10" s="4">
        <v>269000000</v>
      </c>
      <c r="T10" s="4">
        <v>3800000000</v>
      </c>
      <c r="U10" s="4">
        <v>128000000</v>
      </c>
      <c r="V10" s="4">
        <v>8540000</v>
      </c>
      <c r="W10" s="4">
        <v>25300000</v>
      </c>
      <c r="X10" s="4">
        <v>1280000000</v>
      </c>
      <c r="Y10" s="4">
        <v>129000000</v>
      </c>
      <c r="Z10" s="4">
        <v>6460000</v>
      </c>
      <c r="AA10" s="4">
        <v>6580000</v>
      </c>
      <c r="AB10" s="4">
        <v>26500000</v>
      </c>
      <c r="AC10" s="4">
        <v>3510000</v>
      </c>
      <c r="AD10" s="4">
        <v>13800000</v>
      </c>
      <c r="AE10" s="4">
        <v>11500000</v>
      </c>
      <c r="AF10" s="4">
        <v>74300000</v>
      </c>
      <c r="AG10" s="4">
        <v>1570000000</v>
      </c>
      <c r="AH10" s="4">
        <v>13000000</v>
      </c>
      <c r="AI10" s="4">
        <v>2660000</v>
      </c>
      <c r="AJ10" s="4">
        <v>15800000</v>
      </c>
      <c r="AK10" s="4">
        <v>159000000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4B023-4502-4096-B268-EA14E15C3628}">
  <dimension ref="B6:N11"/>
  <sheetViews>
    <sheetView workbookViewId="0">
      <selection activeCell="B6" sqref="B6:N11"/>
    </sheetView>
  </sheetViews>
  <sheetFormatPr defaultRowHeight="15" x14ac:dyDescent="0.25"/>
  <sheetData>
    <row r="6" spans="2:14" x14ac:dyDescent="0.25">
      <c r="B6" s="2"/>
      <c r="C6" s="9" t="s">
        <v>46</v>
      </c>
      <c r="D6" s="9"/>
      <c r="E6" s="9"/>
      <c r="F6" s="9" t="s">
        <v>47</v>
      </c>
      <c r="G6" s="9"/>
      <c r="H6" s="9"/>
      <c r="I6" s="9" t="s">
        <v>48</v>
      </c>
      <c r="J6" s="9"/>
      <c r="K6" s="9"/>
      <c r="L6" s="9" t="s">
        <v>49</v>
      </c>
      <c r="M6" s="9"/>
      <c r="N6" s="9"/>
    </row>
    <row r="7" spans="2:14" x14ac:dyDescent="0.25">
      <c r="B7" s="3" t="s">
        <v>12</v>
      </c>
      <c r="C7" s="1">
        <v>5.0099999999999999E-2</v>
      </c>
      <c r="D7" s="1">
        <v>6.2E-2</v>
      </c>
      <c r="E7" s="1">
        <v>5.6800000000000003E-2</v>
      </c>
      <c r="F7" s="1">
        <v>1.7999999999999999E-2</v>
      </c>
      <c r="G7" s="1">
        <v>2.8400000000000002E-2</v>
      </c>
      <c r="H7" s="1">
        <v>2.2700000000000001E-2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</row>
    <row r="8" spans="2:14" x14ac:dyDescent="0.25">
      <c r="B8" s="3" t="s">
        <v>13</v>
      </c>
      <c r="C8" s="1">
        <v>0.22900000000000001</v>
      </c>
      <c r="D8" s="1">
        <v>0.39100000000000001</v>
      </c>
      <c r="E8" s="1">
        <v>0.23699999999999999</v>
      </c>
      <c r="F8" s="1">
        <v>1.77E-2</v>
      </c>
      <c r="G8" s="1">
        <v>4.7499999999999999E-3</v>
      </c>
      <c r="H8" s="1">
        <v>1.7500000000000002E-2</v>
      </c>
      <c r="I8" s="1">
        <v>1.29E-2</v>
      </c>
      <c r="J8" s="1">
        <v>1.38E-2</v>
      </c>
      <c r="K8" s="1">
        <v>1.4500000000000001E-2</v>
      </c>
      <c r="L8" s="1">
        <v>6.8100000000000001E-3</v>
      </c>
      <c r="M8" s="1">
        <v>0</v>
      </c>
      <c r="N8" s="1">
        <v>4.0200000000000001E-3</v>
      </c>
    </row>
    <row r="9" spans="2:14" x14ac:dyDescent="0.25">
      <c r="B9" s="3" t="s">
        <v>35</v>
      </c>
      <c r="C9" s="1">
        <v>0.13200000000000001</v>
      </c>
      <c r="D9" s="1">
        <v>0.152</v>
      </c>
      <c r="E9" s="1">
        <v>0.14099999999999999</v>
      </c>
      <c r="F9" s="1">
        <v>7.8700000000000006E-2</v>
      </c>
      <c r="G9" s="1">
        <v>7.9799999999999996E-2</v>
      </c>
      <c r="H9" s="1">
        <v>8.5699999999999998E-2</v>
      </c>
      <c r="I9" s="1">
        <v>3.3700000000000002E-3</v>
      </c>
      <c r="J9" s="1">
        <v>2.65E-3</v>
      </c>
      <c r="K9" s="1">
        <v>2.4599999999999999E-3</v>
      </c>
      <c r="L9" s="1">
        <v>8.2399999999999997E-4</v>
      </c>
      <c r="M9" s="1">
        <v>7.7300000000000003E-4</v>
      </c>
      <c r="N9" s="1">
        <v>7.1000000000000002E-4</v>
      </c>
    </row>
    <row r="10" spans="2:14" x14ac:dyDescent="0.25">
      <c r="B10" s="3" t="s">
        <v>36</v>
      </c>
      <c r="C10" s="1">
        <v>5.7299999999999997E-2</v>
      </c>
      <c r="D10" s="1">
        <v>6.4399999999999999E-2</v>
      </c>
      <c r="E10" s="1">
        <v>6.8000000000000005E-2</v>
      </c>
      <c r="F10" s="1">
        <v>3.8700000000000002E-3</v>
      </c>
      <c r="G10" s="1">
        <v>8.1300000000000001E-3</v>
      </c>
      <c r="H10" s="1">
        <v>8.2699999999999996E-3</v>
      </c>
      <c r="I10" s="1">
        <v>1.37E-2</v>
      </c>
      <c r="J10" s="1">
        <v>1.7500000000000002E-2</v>
      </c>
      <c r="K10" s="1">
        <v>1.7399999999999999E-2</v>
      </c>
      <c r="L10" s="1">
        <v>3.32E-3</v>
      </c>
      <c r="M10" s="1">
        <v>4.2599999999999999E-3</v>
      </c>
      <c r="N10" s="1">
        <v>7.6299999999999996E-3</v>
      </c>
    </row>
    <row r="11" spans="2:14" x14ac:dyDescent="0.25">
      <c r="B11" s="3" t="s">
        <v>37</v>
      </c>
      <c r="C11" s="1">
        <v>0.193</v>
      </c>
      <c r="D11" s="1">
        <v>0.193</v>
      </c>
      <c r="E11" s="1">
        <v>0.22</v>
      </c>
      <c r="F11" s="1">
        <v>3.73E-2</v>
      </c>
      <c r="G11" s="1">
        <v>3.5099999999999999E-2</v>
      </c>
      <c r="H11" s="1">
        <v>4.5699999999999998E-2</v>
      </c>
      <c r="I11" s="1">
        <v>4.3700000000000003E-2</v>
      </c>
      <c r="J11" s="1">
        <v>3.78E-2</v>
      </c>
      <c r="K11" s="1">
        <v>4.4999999999999998E-2</v>
      </c>
      <c r="L11" s="1">
        <v>1.6899999999999998E-2</v>
      </c>
      <c r="M11" s="1">
        <v>1.6899999999999998E-2</v>
      </c>
      <c r="N11" s="1">
        <v>1.46E-2</v>
      </c>
    </row>
  </sheetData>
  <mergeCells count="4">
    <mergeCell ref="C6:E6"/>
    <mergeCell ref="F6:H6"/>
    <mergeCell ref="I6:K6"/>
    <mergeCell ref="L6:N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B615-1324-4501-AD98-89FE844B04E0}">
  <dimension ref="B6:K11"/>
  <sheetViews>
    <sheetView workbookViewId="0">
      <selection activeCell="B6" sqref="B6:K11"/>
    </sheetView>
  </sheetViews>
  <sheetFormatPr defaultRowHeight="15" x14ac:dyDescent="0.25"/>
  <sheetData>
    <row r="6" spans="2:11" x14ac:dyDescent="0.25">
      <c r="B6" s="2"/>
      <c r="C6" s="9" t="s">
        <v>46</v>
      </c>
      <c r="D6" s="9"/>
      <c r="E6" s="9"/>
      <c r="F6" s="9" t="s">
        <v>47</v>
      </c>
      <c r="G6" s="9"/>
      <c r="H6" s="9"/>
      <c r="I6" s="9" t="s">
        <v>48</v>
      </c>
      <c r="J6" s="9"/>
      <c r="K6" s="9"/>
    </row>
    <row r="7" spans="2:11" x14ac:dyDescent="0.25">
      <c r="B7" s="3" t="s">
        <v>12</v>
      </c>
      <c r="C7" s="1">
        <v>1.5599999999999999E-2</v>
      </c>
      <c r="D7" s="1">
        <v>1.77E-2</v>
      </c>
      <c r="E7" s="1">
        <v>1.77E-2</v>
      </c>
      <c r="F7" s="1">
        <v>6.4500000000000002E-2</v>
      </c>
      <c r="G7" s="1">
        <v>7.0000000000000007E-2</v>
      </c>
      <c r="H7" s="1">
        <v>7.0699999999999999E-2</v>
      </c>
      <c r="I7" s="1">
        <v>6.7599999999999995E-4</v>
      </c>
      <c r="J7" s="1">
        <v>7.6099999999999996E-4</v>
      </c>
      <c r="K7" s="1">
        <v>8.5700000000000001E-4</v>
      </c>
    </row>
    <row r="8" spans="2:11" x14ac:dyDescent="0.25">
      <c r="B8" s="3" t="s">
        <v>13</v>
      </c>
      <c r="C8" s="1">
        <v>3.5200000000000002E-2</v>
      </c>
      <c r="D8" s="1">
        <v>3.1600000000000003E-2</v>
      </c>
      <c r="E8" s="1">
        <v>4.7800000000000002E-2</v>
      </c>
      <c r="F8" s="1">
        <v>0.10199999999999999</v>
      </c>
      <c r="G8" s="1">
        <v>9.2799999999999994E-2</v>
      </c>
      <c r="H8" s="1">
        <v>0.13</v>
      </c>
      <c r="I8" s="1">
        <v>2.8300000000000001E-3</v>
      </c>
      <c r="J8" s="1">
        <v>9.1399999999999999E-4</v>
      </c>
      <c r="K8" s="1">
        <v>3.5100000000000001E-3</v>
      </c>
    </row>
    <row r="9" spans="2:11" x14ac:dyDescent="0.25">
      <c r="B9" s="3" t="s">
        <v>35</v>
      </c>
      <c r="C9" s="1">
        <v>9.4900000000000002E-3</v>
      </c>
      <c r="D9" s="1">
        <v>1.1299999999999999E-2</v>
      </c>
      <c r="E9" s="1">
        <v>1.23E-2</v>
      </c>
      <c r="F9" s="1">
        <v>4.5199999999999997E-2</v>
      </c>
      <c r="G9" s="1">
        <v>4.6899999999999997E-2</v>
      </c>
      <c r="H9" s="1">
        <v>5.0900000000000001E-2</v>
      </c>
      <c r="I9" s="1">
        <v>3.5E-4</v>
      </c>
      <c r="J9" s="1">
        <v>6.2799999999999998E-4</v>
      </c>
      <c r="K9" s="1">
        <v>8.7699999999999996E-4</v>
      </c>
    </row>
    <row r="10" spans="2:11" x14ac:dyDescent="0.25">
      <c r="B10" s="3" t="s">
        <v>36</v>
      </c>
      <c r="C10" s="1">
        <v>1.16E-3</v>
      </c>
      <c r="D10" s="1">
        <v>1.4400000000000001E-3</v>
      </c>
      <c r="E10" s="1">
        <v>1.0499999999999999E-3</v>
      </c>
      <c r="F10" s="1">
        <v>8.1200000000000005E-3</v>
      </c>
      <c r="G10" s="1">
        <v>9.8099999999999993E-3</v>
      </c>
      <c r="H10" s="1">
        <v>7.43E-3</v>
      </c>
      <c r="I10" s="1">
        <v>1.37E-4</v>
      </c>
      <c r="J10" s="1">
        <v>2.8699999999999998E-4</v>
      </c>
      <c r="K10" s="1">
        <v>1.22E-4</v>
      </c>
    </row>
    <row r="11" spans="2:11" x14ac:dyDescent="0.25">
      <c r="B11" s="3" t="s">
        <v>37</v>
      </c>
      <c r="C11" s="1">
        <v>2.2200000000000001E-2</v>
      </c>
      <c r="D11" s="1">
        <v>1.3899999999999999E-2</v>
      </c>
      <c r="E11" s="1">
        <v>1.4500000000000001E-2</v>
      </c>
      <c r="F11" s="1">
        <v>4.3799999999999999E-2</v>
      </c>
      <c r="G11" s="1">
        <v>2.93E-2</v>
      </c>
      <c r="H11" s="1">
        <v>2.7799999999999998E-2</v>
      </c>
      <c r="I11" s="1">
        <v>4.7400000000000003E-3</v>
      </c>
      <c r="J11" s="1">
        <v>3.3600000000000001E-3</v>
      </c>
      <c r="K11" s="1">
        <v>3.0999999999999999E-3</v>
      </c>
    </row>
  </sheetData>
  <mergeCells count="3">
    <mergeCell ref="C6:E6"/>
    <mergeCell ref="F6:H6"/>
    <mergeCell ref="I6:K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9DE59-C2C6-4F96-974A-64590CA251FA}">
  <dimension ref="A6:M11"/>
  <sheetViews>
    <sheetView workbookViewId="0">
      <selection activeCell="A6" sqref="A6:M11"/>
    </sheetView>
  </sheetViews>
  <sheetFormatPr defaultRowHeight="15" x14ac:dyDescent="0.25"/>
  <sheetData>
    <row r="6" spans="1:13" x14ac:dyDescent="0.25">
      <c r="A6" s="2"/>
      <c r="B6" s="9" t="s">
        <v>46</v>
      </c>
      <c r="C6" s="9"/>
      <c r="D6" s="9"/>
      <c r="E6" s="9" t="s">
        <v>47</v>
      </c>
      <c r="F6" s="9"/>
      <c r="G6" s="9"/>
      <c r="H6" s="9" t="s">
        <v>48</v>
      </c>
      <c r="I6" s="9"/>
      <c r="J6" s="9"/>
      <c r="K6" s="9" t="s">
        <v>49</v>
      </c>
      <c r="L6" s="9"/>
      <c r="M6" s="9"/>
    </row>
    <row r="7" spans="1:13" x14ac:dyDescent="0.25">
      <c r="A7" s="3" t="s">
        <v>12</v>
      </c>
      <c r="B7" s="1">
        <v>3.15E-2</v>
      </c>
      <c r="C7" s="1">
        <v>3.5799999999999998E-2</v>
      </c>
      <c r="D7" s="1">
        <v>3.3099999999999997E-2</v>
      </c>
      <c r="E7" s="1">
        <v>1.2999999999999999E-2</v>
      </c>
      <c r="F7" s="1">
        <v>1.3299999999999999E-2</v>
      </c>
      <c r="G7" s="1">
        <v>1.52E-2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</row>
    <row r="8" spans="1:13" x14ac:dyDescent="0.25">
      <c r="A8" s="3" t="s">
        <v>13</v>
      </c>
      <c r="B8" s="1">
        <v>0.23599999999999999</v>
      </c>
      <c r="C8" s="1">
        <v>0.23</v>
      </c>
      <c r="D8" s="1">
        <v>0.20300000000000001</v>
      </c>
      <c r="E8" s="1">
        <v>1.7100000000000001E-2</v>
      </c>
      <c r="F8" s="1">
        <v>3.98E-3</v>
      </c>
      <c r="G8" s="1">
        <v>1.6899999999999998E-2</v>
      </c>
      <c r="H8" s="1">
        <v>1.14E-2</v>
      </c>
      <c r="I8" s="1">
        <v>0</v>
      </c>
      <c r="J8" s="1">
        <v>1.18E-2</v>
      </c>
      <c r="K8" s="1">
        <v>8.7699999999999996E-4</v>
      </c>
      <c r="L8" s="1">
        <v>0</v>
      </c>
      <c r="M8" s="1">
        <v>1.42E-3</v>
      </c>
    </row>
    <row r="9" spans="1:13" x14ac:dyDescent="0.25">
      <c r="A9" s="3" t="s">
        <v>35</v>
      </c>
      <c r="B9" s="1">
        <v>0.27400000000000002</v>
      </c>
      <c r="C9" s="1">
        <v>0.30199999999999999</v>
      </c>
      <c r="D9" s="1">
        <v>0.29799999999999999</v>
      </c>
      <c r="E9" s="1">
        <v>0.17799999999999999</v>
      </c>
      <c r="F9" s="1">
        <v>0.189</v>
      </c>
      <c r="G9" s="1">
        <v>0.2</v>
      </c>
      <c r="H9" s="1">
        <v>1.0500000000000001E-2</v>
      </c>
      <c r="I9" s="1">
        <v>9.9500000000000005E-3</v>
      </c>
      <c r="J9" s="1">
        <v>1.0999999999999999E-2</v>
      </c>
      <c r="K9" s="1">
        <v>1.8400000000000001E-3</v>
      </c>
      <c r="L9" s="1">
        <v>3.0000000000000001E-3</v>
      </c>
      <c r="M9" s="1">
        <v>6.6E-4</v>
      </c>
    </row>
    <row r="10" spans="1:13" x14ac:dyDescent="0.25">
      <c r="A10" s="3" t="s">
        <v>36</v>
      </c>
      <c r="B10" s="1">
        <v>0.29799999999999999</v>
      </c>
      <c r="C10" s="1">
        <v>0.29799999999999999</v>
      </c>
      <c r="D10" s="1">
        <v>0.35199999999999998</v>
      </c>
      <c r="E10" s="1">
        <v>4.65E-2</v>
      </c>
      <c r="F10" s="1">
        <v>4.53E-2</v>
      </c>
      <c r="G10" s="1">
        <v>5.62E-2</v>
      </c>
      <c r="H10" s="1">
        <v>8.2500000000000004E-2</v>
      </c>
      <c r="I10" s="1">
        <v>7.7600000000000002E-2</v>
      </c>
      <c r="J10" s="1">
        <v>9.8500000000000004E-2</v>
      </c>
      <c r="K10" s="1">
        <v>1.84E-2</v>
      </c>
      <c r="L10" s="1">
        <v>1.9699999999999999E-2</v>
      </c>
      <c r="M10" s="1">
        <v>2.41E-2</v>
      </c>
    </row>
    <row r="11" spans="1:13" x14ac:dyDescent="0.25">
      <c r="A11" s="3" t="s">
        <v>37</v>
      </c>
      <c r="B11" s="1">
        <v>0.48699999999999999</v>
      </c>
      <c r="C11" s="1">
        <v>0.46300000000000002</v>
      </c>
      <c r="D11" s="1">
        <v>0.54500000000000004</v>
      </c>
      <c r="E11" s="1">
        <v>0.11700000000000001</v>
      </c>
      <c r="F11" s="1">
        <v>0.111</v>
      </c>
      <c r="G11" s="1">
        <v>0.125</v>
      </c>
      <c r="H11" s="1">
        <v>0.112</v>
      </c>
      <c r="I11" s="1">
        <v>0.11700000000000001</v>
      </c>
      <c r="J11" s="1">
        <v>0.127</v>
      </c>
      <c r="K11" s="1">
        <v>3.9199999999999999E-2</v>
      </c>
      <c r="L11" s="1">
        <v>3.7499999999999999E-2</v>
      </c>
      <c r="M11" s="1">
        <v>4.4600000000000001E-2</v>
      </c>
    </row>
  </sheetData>
  <mergeCells count="4">
    <mergeCell ref="B6:D6"/>
    <mergeCell ref="E6:G6"/>
    <mergeCell ref="H6:J6"/>
    <mergeCell ref="K6:M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3AF6F-8415-4AB4-B7A9-38772B8D8E58}">
  <dimension ref="B6:E11"/>
  <sheetViews>
    <sheetView workbookViewId="0">
      <selection activeCell="B6" sqref="B6:E11"/>
    </sheetView>
  </sheetViews>
  <sheetFormatPr defaultRowHeight="15" x14ac:dyDescent="0.25"/>
  <sheetData>
    <row r="6" spans="2:5" x14ac:dyDescent="0.25">
      <c r="B6" s="2"/>
      <c r="C6" s="9" t="s">
        <v>47</v>
      </c>
      <c r="D6" s="9"/>
      <c r="E6" s="9"/>
    </row>
    <row r="7" spans="2:5" x14ac:dyDescent="0.25">
      <c r="B7" s="3" t="s">
        <v>12</v>
      </c>
      <c r="C7" s="1">
        <v>7.7200000000000003E-3</v>
      </c>
      <c r="D7" s="1">
        <v>9.8899999999999995E-3</v>
      </c>
      <c r="E7" s="1">
        <v>7.3499999999999998E-3</v>
      </c>
    </row>
    <row r="8" spans="2:5" x14ac:dyDescent="0.25">
      <c r="B8" s="3" t="s">
        <v>13</v>
      </c>
      <c r="C8" s="1">
        <v>8.6499999999999994E-2</v>
      </c>
      <c r="D8" s="1">
        <v>7.1800000000000003E-2</v>
      </c>
      <c r="E8" s="1">
        <v>8.6099999999999996E-2</v>
      </c>
    </row>
    <row r="9" spans="2:5" x14ac:dyDescent="0.25">
      <c r="B9" s="3" t="s">
        <v>35</v>
      </c>
      <c r="C9" s="1">
        <v>2.3700000000000001E-3</v>
      </c>
      <c r="D9" s="1">
        <v>4.5799999999999999E-3</v>
      </c>
      <c r="E9" s="1">
        <v>2.33E-3</v>
      </c>
    </row>
    <row r="10" spans="2:5" x14ac:dyDescent="0.25">
      <c r="B10" s="3" t="s">
        <v>36</v>
      </c>
      <c r="C10" s="1">
        <v>5.7399999999999997E-4</v>
      </c>
      <c r="D10" s="1">
        <v>8.5300000000000003E-4</v>
      </c>
      <c r="E10" s="1">
        <v>7.1900000000000002E-4</v>
      </c>
    </row>
    <row r="11" spans="2:5" x14ac:dyDescent="0.25">
      <c r="B11" s="3" t="s">
        <v>37</v>
      </c>
      <c r="C11" s="1">
        <v>9.7300000000000008E-3</v>
      </c>
      <c r="D11" s="1">
        <v>7.28E-3</v>
      </c>
      <c r="E11" s="1">
        <v>1.06E-2</v>
      </c>
    </row>
  </sheetData>
  <mergeCells count="1">
    <mergeCell ref="C6:E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38D0C-B5AC-4352-AD59-42F0192C6EE4}">
  <dimension ref="B6:T13"/>
  <sheetViews>
    <sheetView workbookViewId="0">
      <selection activeCell="B6" sqref="B6:T13"/>
    </sheetView>
  </sheetViews>
  <sheetFormatPr defaultRowHeight="15" x14ac:dyDescent="0.25"/>
  <sheetData>
    <row r="6" spans="2:20" x14ac:dyDescent="0.25">
      <c r="B6" s="2"/>
      <c r="C6" s="9" t="s">
        <v>44</v>
      </c>
      <c r="D6" s="9"/>
      <c r="E6" s="9"/>
      <c r="F6" s="9" t="s">
        <v>45</v>
      </c>
      <c r="G6" s="9"/>
      <c r="H6" s="9"/>
      <c r="I6" s="9" t="s">
        <v>46</v>
      </c>
      <c r="J6" s="9"/>
      <c r="K6" s="9"/>
      <c r="L6" s="9" t="s">
        <v>47</v>
      </c>
      <c r="M6" s="9"/>
      <c r="N6" s="9"/>
      <c r="O6" s="9" t="s">
        <v>48</v>
      </c>
      <c r="P6" s="9"/>
      <c r="Q6" s="9"/>
      <c r="R6" s="9" t="s">
        <v>49</v>
      </c>
      <c r="S6" s="9"/>
      <c r="T6" s="9"/>
    </row>
    <row r="7" spans="2:20" x14ac:dyDescent="0.25">
      <c r="B7" s="3" t="s">
        <v>12</v>
      </c>
      <c r="C7" s="1">
        <v>93.299409999999995</v>
      </c>
      <c r="D7" s="1">
        <v>92.728030000000004</v>
      </c>
      <c r="E7" s="1">
        <v>92.839359999999999</v>
      </c>
      <c r="F7" s="1">
        <v>4.7088419999999998</v>
      </c>
      <c r="G7" s="1">
        <v>4.9106680000000003</v>
      </c>
      <c r="H7" s="1">
        <v>4.8323330000000002</v>
      </c>
      <c r="I7" s="1">
        <v>1.465298</v>
      </c>
      <c r="J7" s="1">
        <v>1.619475</v>
      </c>
      <c r="K7" s="1">
        <v>1.663494</v>
      </c>
      <c r="L7" s="1">
        <v>0.52645399999999998</v>
      </c>
      <c r="M7" s="1">
        <v>0.74182400000000004</v>
      </c>
      <c r="N7" s="1">
        <v>0.66481199999999996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</row>
    <row r="8" spans="2:20" x14ac:dyDescent="0.25">
      <c r="B8" s="3" t="s">
        <v>13</v>
      </c>
      <c r="C8" s="1">
        <v>92.046340000000001</v>
      </c>
      <c r="D8" s="1">
        <v>86.574520000000007</v>
      </c>
      <c r="E8" s="1">
        <v>91.630719999999997</v>
      </c>
      <c r="F8" s="1">
        <v>4.8845619999999998</v>
      </c>
      <c r="G8" s="1">
        <v>8.6340529999999998</v>
      </c>
      <c r="H8" s="1">
        <v>4.9281449999999998</v>
      </c>
      <c r="I8" s="1">
        <v>2.6381239999999999</v>
      </c>
      <c r="J8" s="1">
        <v>4.5744100000000003</v>
      </c>
      <c r="K8" s="1">
        <v>2.987136</v>
      </c>
      <c r="L8" s="1">
        <v>0.203907</v>
      </c>
      <c r="M8" s="1">
        <v>5.5571000000000002E-2</v>
      </c>
      <c r="N8" s="1">
        <v>0.22056899999999999</v>
      </c>
      <c r="O8" s="1">
        <v>0.14860999999999999</v>
      </c>
      <c r="P8" s="1">
        <v>0.16145000000000001</v>
      </c>
      <c r="Q8" s="1">
        <v>0.182757</v>
      </c>
      <c r="R8" s="1">
        <v>7.8452999999999995E-2</v>
      </c>
      <c r="S8" s="1">
        <v>0</v>
      </c>
      <c r="T8" s="1">
        <v>5.0667999999999998E-2</v>
      </c>
    </row>
    <row r="9" spans="2:20" x14ac:dyDescent="0.25">
      <c r="B9" s="3" t="s">
        <v>35</v>
      </c>
      <c r="C9" s="1">
        <v>78.393799999999999</v>
      </c>
      <c r="D9" s="1">
        <v>76.863190000000003</v>
      </c>
      <c r="E9" s="1">
        <v>76.443020000000004</v>
      </c>
      <c r="F9" s="1">
        <v>4.274559</v>
      </c>
      <c r="G9" s="1">
        <v>5.2358289999999998</v>
      </c>
      <c r="H9" s="1">
        <v>5.3288080000000004</v>
      </c>
      <c r="I9" s="1">
        <v>10.64607</v>
      </c>
      <c r="J9" s="1">
        <v>11.56753</v>
      </c>
      <c r="K9" s="1">
        <v>11.18098</v>
      </c>
      <c r="L9" s="1">
        <v>6.3473170000000003</v>
      </c>
      <c r="M9" s="1">
        <v>6.072953</v>
      </c>
      <c r="N9" s="1">
        <v>6.7958160000000003</v>
      </c>
      <c r="O9" s="1">
        <v>0.27179700000000001</v>
      </c>
      <c r="P9" s="1">
        <v>0.20167099999999999</v>
      </c>
      <c r="Q9" s="1">
        <v>0.195072</v>
      </c>
      <c r="R9" s="1">
        <v>6.6457000000000002E-2</v>
      </c>
      <c r="S9" s="1">
        <v>5.8826999999999997E-2</v>
      </c>
      <c r="T9" s="1">
        <v>5.6300999999999997E-2</v>
      </c>
    </row>
    <row r="10" spans="2:20" x14ac:dyDescent="0.25">
      <c r="B10" s="3" t="s">
        <v>36</v>
      </c>
      <c r="C10" s="1">
        <v>82.756469999999993</v>
      </c>
      <c r="D10" s="1">
        <v>81.159790000000001</v>
      </c>
      <c r="E10" s="1">
        <v>80.689440000000005</v>
      </c>
      <c r="F10" s="1">
        <v>3.6780650000000001</v>
      </c>
      <c r="G10" s="1">
        <v>3.8351980000000001</v>
      </c>
      <c r="H10" s="1">
        <v>3.8590599999999999</v>
      </c>
      <c r="I10" s="1">
        <v>9.9411860000000001</v>
      </c>
      <c r="J10" s="1">
        <v>10.24841</v>
      </c>
      <c r="K10" s="1">
        <v>10.37218</v>
      </c>
      <c r="L10" s="1">
        <v>0.67142000000000002</v>
      </c>
      <c r="M10" s="1">
        <v>1.2937829999999999</v>
      </c>
      <c r="N10" s="1">
        <v>1.2614399999999999</v>
      </c>
      <c r="O10" s="1">
        <v>2.3768630000000002</v>
      </c>
      <c r="P10" s="1">
        <v>2.7848950000000001</v>
      </c>
      <c r="Q10" s="1">
        <v>2.6540569999999999</v>
      </c>
      <c r="R10" s="1">
        <v>0.57599900000000004</v>
      </c>
      <c r="S10" s="1">
        <v>0.67792300000000005</v>
      </c>
      <c r="T10" s="1">
        <v>1.1638189999999999</v>
      </c>
    </row>
    <row r="11" spans="2:20" x14ac:dyDescent="0.25">
      <c r="B11" s="3" t="s">
        <v>31</v>
      </c>
      <c r="C11" s="1">
        <v>41.871920000000003</v>
      </c>
      <c r="D11" s="1">
        <v>41.72099</v>
      </c>
      <c r="E11" s="1">
        <v>42.42615</v>
      </c>
      <c r="F11" s="1">
        <v>4.3719210000000004</v>
      </c>
      <c r="G11" s="1">
        <v>4.4002610000000004</v>
      </c>
      <c r="H11" s="1">
        <v>4.2111879999999999</v>
      </c>
      <c r="I11" s="1">
        <v>21.767240000000001</v>
      </c>
      <c r="J11" s="1">
        <v>22.294650000000001</v>
      </c>
      <c r="K11" s="1">
        <v>21.967320000000001</v>
      </c>
      <c r="L11" s="1">
        <v>9.5751229999999996</v>
      </c>
      <c r="M11" s="1">
        <v>9.3872230000000005</v>
      </c>
      <c r="N11" s="1">
        <v>9.6165929999999999</v>
      </c>
      <c r="O11" s="1">
        <v>12.561579999999999</v>
      </c>
      <c r="P11" s="1">
        <v>12.15776</v>
      </c>
      <c r="Q11" s="1">
        <v>12.3193</v>
      </c>
      <c r="R11" s="1">
        <v>9.8522169999999996</v>
      </c>
      <c r="S11" s="1">
        <v>10.039110000000001</v>
      </c>
      <c r="T11" s="1">
        <v>9.4594590000000007</v>
      </c>
    </row>
    <row r="12" spans="2:20" x14ac:dyDescent="0.25">
      <c r="B12" s="3" t="s">
        <v>50</v>
      </c>
      <c r="C12" s="1">
        <v>77.425629999999998</v>
      </c>
      <c r="D12" s="1">
        <v>75.499570000000006</v>
      </c>
      <c r="E12" s="1">
        <v>75.705190000000002</v>
      </c>
      <c r="F12" s="1">
        <v>5.3362590000000001</v>
      </c>
      <c r="G12" s="1">
        <v>5.2336349999999996</v>
      </c>
      <c r="H12" s="1">
        <v>5.1804670000000002</v>
      </c>
      <c r="I12" s="1">
        <v>12.4679</v>
      </c>
      <c r="J12" s="1">
        <v>13.897930000000001</v>
      </c>
      <c r="K12" s="1">
        <v>13.709429999999999</v>
      </c>
      <c r="L12" s="1">
        <v>2.119542</v>
      </c>
      <c r="M12" s="1">
        <v>2.303801</v>
      </c>
      <c r="N12" s="1">
        <v>2.3900519999999998</v>
      </c>
      <c r="O12" s="1">
        <v>1.882652</v>
      </c>
      <c r="P12" s="1">
        <v>2.1785950000000001</v>
      </c>
      <c r="Q12" s="1">
        <v>2.062481</v>
      </c>
      <c r="R12" s="1">
        <v>0.76802199999999998</v>
      </c>
      <c r="S12" s="1">
        <v>0.886463</v>
      </c>
      <c r="T12" s="1">
        <v>0.95238100000000003</v>
      </c>
    </row>
    <row r="13" spans="2:20" x14ac:dyDescent="0.25">
      <c r="B13" s="3" t="s">
        <v>37</v>
      </c>
      <c r="C13" s="1">
        <v>67.694869999999995</v>
      </c>
      <c r="D13" s="1">
        <v>66.633009999999999</v>
      </c>
      <c r="E13" s="1">
        <v>66.989369999999994</v>
      </c>
      <c r="F13" s="1">
        <v>5.4396009999999997</v>
      </c>
      <c r="G13" s="1">
        <v>4.8157500000000004</v>
      </c>
      <c r="H13" s="1">
        <v>4.892385</v>
      </c>
      <c r="I13" s="1">
        <v>17.824159999999999</v>
      </c>
      <c r="J13" s="1">
        <v>19.485109999999999</v>
      </c>
      <c r="K13" s="1">
        <v>19.01634</v>
      </c>
      <c r="L13" s="1">
        <v>3.4447730000000001</v>
      </c>
      <c r="M13" s="1">
        <v>3.5436649999999998</v>
      </c>
      <c r="N13" s="1">
        <v>3.9502120000000001</v>
      </c>
      <c r="O13" s="1">
        <v>4.0358330000000002</v>
      </c>
      <c r="P13" s="1">
        <v>3.8162539999999998</v>
      </c>
      <c r="Q13" s="1">
        <v>3.8897050000000002</v>
      </c>
      <c r="R13" s="1">
        <v>1.5607679999999999</v>
      </c>
      <c r="S13" s="1">
        <v>1.7062090000000001</v>
      </c>
      <c r="T13" s="1">
        <v>1.2619929999999999</v>
      </c>
    </row>
  </sheetData>
  <mergeCells count="6">
    <mergeCell ref="R6:T6"/>
    <mergeCell ref="C6:E6"/>
    <mergeCell ref="F6:H6"/>
    <mergeCell ref="I6:K6"/>
    <mergeCell ref="L6:N6"/>
    <mergeCell ref="O6:Q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C9B5F-9B4B-46F2-914D-619DEBE0B94F}">
  <dimension ref="B6:Q13"/>
  <sheetViews>
    <sheetView workbookViewId="0">
      <selection activeCell="B6" sqref="B6:Q13"/>
    </sheetView>
  </sheetViews>
  <sheetFormatPr defaultRowHeight="15" x14ac:dyDescent="0.25"/>
  <sheetData>
    <row r="6" spans="2:17" x14ac:dyDescent="0.25">
      <c r="B6" s="2"/>
      <c r="C6" s="9" t="s">
        <v>44</v>
      </c>
      <c r="D6" s="9"/>
      <c r="E6" s="9"/>
      <c r="F6" s="9" t="s">
        <v>45</v>
      </c>
      <c r="G6" s="9"/>
      <c r="H6" s="9"/>
      <c r="I6" s="9" t="s">
        <v>46</v>
      </c>
      <c r="J6" s="9"/>
      <c r="K6" s="9"/>
      <c r="L6" s="9" t="s">
        <v>47</v>
      </c>
      <c r="M6" s="9"/>
      <c r="N6" s="9"/>
      <c r="O6" s="9" t="s">
        <v>48</v>
      </c>
      <c r="P6" s="9"/>
      <c r="Q6" s="9"/>
    </row>
    <row r="7" spans="2:17" x14ac:dyDescent="0.25">
      <c r="B7" s="3" t="s">
        <v>12</v>
      </c>
      <c r="C7" s="1">
        <v>85.498689999999996</v>
      </c>
      <c r="D7" s="1">
        <v>85.349100000000007</v>
      </c>
      <c r="E7" s="1">
        <v>84.829400000000007</v>
      </c>
      <c r="F7" s="1">
        <v>3.8599559999999999</v>
      </c>
      <c r="G7" s="1">
        <v>3.8650950000000002</v>
      </c>
      <c r="H7" s="1">
        <v>3.920051</v>
      </c>
      <c r="I7" s="1">
        <v>2.0551300000000001</v>
      </c>
      <c r="J7" s="1">
        <v>2.1581130000000002</v>
      </c>
      <c r="K7" s="1">
        <v>2.231026</v>
      </c>
      <c r="L7" s="1">
        <v>8.4971730000000001</v>
      </c>
      <c r="M7" s="1">
        <v>8.53491</v>
      </c>
      <c r="N7" s="1">
        <v>8.9114989999999992</v>
      </c>
      <c r="O7" s="1">
        <v>8.9055999999999996E-2</v>
      </c>
      <c r="P7" s="1">
        <v>9.2786999999999994E-2</v>
      </c>
      <c r="Q7" s="1">
        <v>0.10802200000000001</v>
      </c>
    </row>
    <row r="8" spans="2:17" x14ac:dyDescent="0.25">
      <c r="B8" s="3" t="s">
        <v>13</v>
      </c>
      <c r="C8" s="1">
        <v>85.601780000000005</v>
      </c>
      <c r="D8" s="1">
        <v>85.380700000000004</v>
      </c>
      <c r="E8" s="1">
        <v>84.682379999999995</v>
      </c>
      <c r="F8" s="1">
        <v>3.9748999999999999</v>
      </c>
      <c r="G8" s="1">
        <v>3.7348629999999998</v>
      </c>
      <c r="H8" s="1">
        <v>4.1104950000000002</v>
      </c>
      <c r="I8" s="1">
        <v>2.6201590000000001</v>
      </c>
      <c r="J8" s="1">
        <v>2.7446899999999999</v>
      </c>
      <c r="K8" s="1">
        <v>2.9546109999999999</v>
      </c>
      <c r="L8" s="1">
        <v>7.5925060000000002</v>
      </c>
      <c r="M8" s="1">
        <v>8.0603549999999995</v>
      </c>
      <c r="N8" s="1">
        <v>8.0355539999999994</v>
      </c>
      <c r="O8" s="1">
        <v>0.21065500000000001</v>
      </c>
      <c r="P8" s="1">
        <v>7.9388E-2</v>
      </c>
      <c r="Q8" s="1">
        <v>0.21695999999999999</v>
      </c>
    </row>
    <row r="9" spans="2:17" x14ac:dyDescent="0.25">
      <c r="B9" s="3" t="s">
        <v>35</v>
      </c>
      <c r="C9" s="1">
        <v>62.22166</v>
      </c>
      <c r="D9" s="1">
        <v>63.5017</v>
      </c>
      <c r="E9" s="1">
        <v>61.648580000000003</v>
      </c>
      <c r="F9" s="1">
        <v>3.255347</v>
      </c>
      <c r="G9" s="1">
        <v>3.4392070000000001</v>
      </c>
      <c r="H9" s="1">
        <v>3.3934000000000002</v>
      </c>
      <c r="I9" s="1">
        <v>5.9524559999999997</v>
      </c>
      <c r="J9" s="1">
        <v>6.3501700000000003</v>
      </c>
      <c r="K9" s="1">
        <v>6.7104210000000002</v>
      </c>
      <c r="L9" s="1">
        <v>28.350999999999999</v>
      </c>
      <c r="M9" s="1">
        <v>26.356010000000001</v>
      </c>
      <c r="N9" s="1">
        <v>27.76914</v>
      </c>
      <c r="O9" s="1">
        <v>0.219532</v>
      </c>
      <c r="P9" s="1">
        <v>0.352912</v>
      </c>
      <c r="Q9" s="1">
        <v>0.47845799999999999</v>
      </c>
    </row>
    <row r="10" spans="2:17" x14ac:dyDescent="0.25">
      <c r="B10" s="3" t="s">
        <v>36</v>
      </c>
      <c r="C10" s="1">
        <v>73.199650000000005</v>
      </c>
      <c r="D10" s="1">
        <v>71.311909999999997</v>
      </c>
      <c r="E10" s="1">
        <v>75.124769999999998</v>
      </c>
      <c r="F10" s="1">
        <v>2.5284810000000002</v>
      </c>
      <c r="G10" s="1">
        <v>2.1485590000000001</v>
      </c>
      <c r="H10" s="1">
        <v>2.280011</v>
      </c>
      <c r="I10" s="1">
        <v>2.9898449999999999</v>
      </c>
      <c r="J10" s="1">
        <v>3.3125529999999999</v>
      </c>
      <c r="K10" s="1">
        <v>2.7580770000000001</v>
      </c>
      <c r="L10" s="1">
        <v>20.928909999999998</v>
      </c>
      <c r="M10" s="1">
        <v>22.566770000000002</v>
      </c>
      <c r="N10" s="1">
        <v>19.516680000000001</v>
      </c>
      <c r="O10" s="1">
        <v>0.35311100000000001</v>
      </c>
      <c r="P10" s="1">
        <v>0.66020999999999996</v>
      </c>
      <c r="Q10" s="1">
        <v>0.32046200000000002</v>
      </c>
    </row>
    <row r="11" spans="2:17" x14ac:dyDescent="0.25">
      <c r="B11" s="3" t="s">
        <v>31</v>
      </c>
      <c r="C11" s="1">
        <v>38.302590000000002</v>
      </c>
      <c r="D11" s="1">
        <v>38.063720000000004</v>
      </c>
      <c r="E11" s="1">
        <v>38.071710000000003</v>
      </c>
      <c r="F11" s="1">
        <v>4.8483020000000003</v>
      </c>
      <c r="G11" s="1">
        <v>4.8407119999999999</v>
      </c>
      <c r="H11" s="1">
        <v>4.979095</v>
      </c>
      <c r="I11" s="1">
        <v>18.244129999999998</v>
      </c>
      <c r="J11" s="1">
        <v>18.2561</v>
      </c>
      <c r="K11" s="1">
        <v>18.370709999999999</v>
      </c>
      <c r="L11" s="1">
        <v>27.1142</v>
      </c>
      <c r="M11" s="1">
        <v>27.151430000000001</v>
      </c>
      <c r="N11" s="1">
        <v>27.112629999999999</v>
      </c>
      <c r="O11" s="1">
        <v>11.490780000000001</v>
      </c>
      <c r="P11" s="1">
        <v>11.688040000000001</v>
      </c>
      <c r="Q11" s="1">
        <v>11.465859999999999</v>
      </c>
    </row>
    <row r="12" spans="2:17" x14ac:dyDescent="0.25">
      <c r="B12" s="3" t="s">
        <v>50</v>
      </c>
      <c r="C12" s="1">
        <v>72.185879999999997</v>
      </c>
      <c r="D12" s="1">
        <v>70.472880000000004</v>
      </c>
      <c r="E12" s="1">
        <v>70.290689999999998</v>
      </c>
      <c r="F12" s="1">
        <v>5.4891350000000001</v>
      </c>
      <c r="G12" s="1">
        <v>5.5493139999999999</v>
      </c>
      <c r="H12" s="1">
        <v>5.6823779999999999</v>
      </c>
      <c r="I12" s="1">
        <v>11.053459999999999</v>
      </c>
      <c r="J12" s="1">
        <v>12.18806</v>
      </c>
      <c r="K12" s="1">
        <v>12.18591</v>
      </c>
      <c r="L12" s="1">
        <v>9.7751710000000003</v>
      </c>
      <c r="M12" s="1">
        <v>10.14537</v>
      </c>
      <c r="N12" s="1">
        <v>10.1166</v>
      </c>
      <c r="O12" s="1">
        <v>1.496353</v>
      </c>
      <c r="P12" s="1">
        <v>1.6443669999999999</v>
      </c>
      <c r="Q12" s="1">
        <v>1.724421</v>
      </c>
    </row>
    <row r="13" spans="2:17" x14ac:dyDescent="0.25">
      <c r="B13" s="3" t="s">
        <v>37</v>
      </c>
      <c r="C13" s="1">
        <v>64.932239999999993</v>
      </c>
      <c r="D13" s="1">
        <v>65.085710000000006</v>
      </c>
      <c r="E13" s="1">
        <v>65.359049999999996</v>
      </c>
      <c r="F13" s="1">
        <v>4.2402059999999997</v>
      </c>
      <c r="G13" s="1">
        <v>4.9104270000000003</v>
      </c>
      <c r="H13" s="1">
        <v>4.7587700000000002</v>
      </c>
      <c r="I13" s="1">
        <v>9.6744669999999999</v>
      </c>
      <c r="J13" s="1">
        <v>8.9573400000000003</v>
      </c>
      <c r="K13" s="1">
        <v>9.5438690000000008</v>
      </c>
      <c r="L13" s="1">
        <v>19.08746</v>
      </c>
      <c r="M13" s="1">
        <v>18.8813</v>
      </c>
      <c r="N13" s="1">
        <v>18.297899999999998</v>
      </c>
      <c r="O13" s="1">
        <v>2.0656289999999999</v>
      </c>
      <c r="P13" s="1">
        <v>2.1652269999999998</v>
      </c>
      <c r="Q13" s="1">
        <v>2.040413</v>
      </c>
    </row>
  </sheetData>
  <mergeCells count="5">
    <mergeCell ref="C6:E6"/>
    <mergeCell ref="F6:H6"/>
    <mergeCell ref="I6:K6"/>
    <mergeCell ref="L6:N6"/>
    <mergeCell ref="O6:Q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32DB6-93F5-448B-803F-821DCE467F6E}">
  <dimension ref="A7:S14"/>
  <sheetViews>
    <sheetView workbookViewId="0">
      <selection activeCell="A7" sqref="A7:S14"/>
    </sheetView>
  </sheetViews>
  <sheetFormatPr defaultRowHeight="15" x14ac:dyDescent="0.25"/>
  <sheetData>
    <row r="7" spans="1:19" x14ac:dyDescent="0.25">
      <c r="A7" s="2"/>
      <c r="B7" s="9" t="s">
        <v>44</v>
      </c>
      <c r="C7" s="9"/>
      <c r="D7" s="9"/>
      <c r="E7" s="9" t="s">
        <v>45</v>
      </c>
      <c r="F7" s="9"/>
      <c r="G7" s="9"/>
      <c r="H7" s="9" t="s">
        <v>46</v>
      </c>
      <c r="I7" s="9"/>
      <c r="J7" s="9"/>
      <c r="K7" s="9" t="s">
        <v>47</v>
      </c>
      <c r="L7" s="9"/>
      <c r="M7" s="9"/>
      <c r="N7" s="9" t="s">
        <v>48</v>
      </c>
      <c r="O7" s="9"/>
      <c r="P7" s="9"/>
      <c r="Q7" s="9" t="s">
        <v>49</v>
      </c>
      <c r="R7" s="9"/>
      <c r="S7" s="9"/>
    </row>
    <row r="8" spans="1:19" x14ac:dyDescent="0.25">
      <c r="A8" s="3" t="s">
        <v>12</v>
      </c>
      <c r="B8" s="1">
        <v>93.563850000000002</v>
      </c>
      <c r="C8" s="1">
        <v>93.898989999999998</v>
      </c>
      <c r="D8" s="1">
        <v>93.691950000000006</v>
      </c>
      <c r="E8" s="1">
        <v>5.1431060000000004</v>
      </c>
      <c r="F8" s="1">
        <v>4.9127559999999999</v>
      </c>
      <c r="G8" s="1">
        <v>5.0076729999999996</v>
      </c>
      <c r="H8" s="1">
        <v>0.91529899999999997</v>
      </c>
      <c r="I8" s="1">
        <v>0.86638800000000005</v>
      </c>
      <c r="J8" s="1">
        <v>0.89115</v>
      </c>
      <c r="K8" s="1">
        <v>0.37774200000000002</v>
      </c>
      <c r="L8" s="1">
        <v>0.32186999999999999</v>
      </c>
      <c r="M8" s="1">
        <v>0.40922900000000001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</row>
    <row r="9" spans="1:19" x14ac:dyDescent="0.25">
      <c r="A9" s="3" t="s">
        <v>13</v>
      </c>
      <c r="B9" s="1">
        <v>92.438389999999998</v>
      </c>
      <c r="C9" s="1">
        <v>92.796940000000006</v>
      </c>
      <c r="D9" s="1">
        <v>92.409819999999996</v>
      </c>
      <c r="E9" s="1">
        <v>5.156612</v>
      </c>
      <c r="F9" s="1">
        <v>5.053299</v>
      </c>
      <c r="G9" s="1">
        <v>5.1054560000000002</v>
      </c>
      <c r="H9" s="1">
        <v>2.1387700000000001</v>
      </c>
      <c r="I9" s="1">
        <v>2.1131980000000001</v>
      </c>
      <c r="J9" s="1">
        <v>2.1636899999999999</v>
      </c>
      <c r="K9" s="1">
        <v>0.15497</v>
      </c>
      <c r="L9" s="1">
        <v>3.6568000000000003E-2</v>
      </c>
      <c r="M9" s="1">
        <v>0.18013000000000001</v>
      </c>
      <c r="N9" s="1">
        <v>0.103313</v>
      </c>
      <c r="O9" s="1">
        <v>0</v>
      </c>
      <c r="P9" s="1">
        <v>0.12577099999999999</v>
      </c>
      <c r="Q9" s="1">
        <v>7.9480000000000002E-3</v>
      </c>
      <c r="R9" s="1">
        <v>0</v>
      </c>
      <c r="S9" s="1">
        <v>1.5134999999999999E-2</v>
      </c>
    </row>
    <row r="10" spans="1:19" x14ac:dyDescent="0.25">
      <c r="A10" s="3" t="s">
        <v>35</v>
      </c>
      <c r="B10" s="1">
        <v>85.349850000000004</v>
      </c>
      <c r="C10" s="1">
        <v>84.944370000000006</v>
      </c>
      <c r="D10" s="1">
        <v>84.853949999999998</v>
      </c>
      <c r="E10" s="1">
        <v>5.1004250000000004</v>
      </c>
      <c r="F10" s="1">
        <v>5.4142469999999996</v>
      </c>
      <c r="G10" s="1">
        <v>5.4927780000000004</v>
      </c>
      <c r="H10" s="1">
        <v>5.6351469999999999</v>
      </c>
      <c r="I10" s="1">
        <v>5.7777479999999999</v>
      </c>
      <c r="J10" s="1">
        <v>5.6443029999999998</v>
      </c>
      <c r="K10" s="1">
        <v>3.6607889999999998</v>
      </c>
      <c r="L10" s="1">
        <v>3.615875</v>
      </c>
      <c r="M10" s="1">
        <v>3.7881230000000001</v>
      </c>
      <c r="N10" s="1">
        <v>0.215945</v>
      </c>
      <c r="O10" s="1">
        <v>0.19036</v>
      </c>
      <c r="P10" s="1">
        <v>0.208347</v>
      </c>
      <c r="Q10" s="1">
        <v>3.7842000000000001E-2</v>
      </c>
      <c r="R10" s="1">
        <v>5.7395000000000002E-2</v>
      </c>
      <c r="S10" s="1">
        <v>1.2501E-2</v>
      </c>
    </row>
    <row r="11" spans="1:19" x14ac:dyDescent="0.25">
      <c r="A11" s="3" t="s">
        <v>36</v>
      </c>
      <c r="B11" s="1">
        <v>83.411529999999999</v>
      </c>
      <c r="C11" s="1">
        <v>83.473330000000004</v>
      </c>
      <c r="D11" s="1">
        <v>82.972250000000003</v>
      </c>
      <c r="E11" s="1">
        <v>4.9786260000000002</v>
      </c>
      <c r="F11" s="1">
        <v>4.9611510000000001</v>
      </c>
      <c r="G11" s="1">
        <v>4.793952</v>
      </c>
      <c r="H11" s="1">
        <v>7.7676990000000004</v>
      </c>
      <c r="I11" s="1">
        <v>7.8223440000000002</v>
      </c>
      <c r="J11" s="1">
        <v>8.1128420000000006</v>
      </c>
      <c r="K11" s="1">
        <v>1.2120740000000001</v>
      </c>
      <c r="L11" s="1">
        <v>1.189101</v>
      </c>
      <c r="M11" s="1">
        <v>1.2952889999999999</v>
      </c>
      <c r="N11" s="1">
        <v>2.1504539999999999</v>
      </c>
      <c r="O11" s="1">
        <v>2.036959</v>
      </c>
      <c r="P11" s="1">
        <v>2.270213</v>
      </c>
      <c r="Q11" s="1">
        <v>0.47961599999999999</v>
      </c>
      <c r="R11" s="1">
        <v>0.51711499999999999</v>
      </c>
      <c r="S11" s="1">
        <v>0.55545299999999997</v>
      </c>
    </row>
    <row r="12" spans="1:19" x14ac:dyDescent="0.25">
      <c r="A12" s="3" t="s">
        <v>31</v>
      </c>
      <c r="B12" s="1">
        <v>67.813770000000005</v>
      </c>
      <c r="C12" s="1">
        <v>68.076329999999999</v>
      </c>
      <c r="D12" s="1">
        <v>68.302850000000007</v>
      </c>
      <c r="E12" s="1">
        <v>4.8076920000000003</v>
      </c>
      <c r="F12" s="1">
        <v>4.6415680000000004</v>
      </c>
      <c r="G12" s="1">
        <v>4.8622370000000004</v>
      </c>
      <c r="H12" s="1">
        <v>11.56377</v>
      </c>
      <c r="I12" s="1">
        <v>11.34605</v>
      </c>
      <c r="J12" s="1">
        <v>11.460990000000001</v>
      </c>
      <c r="K12" s="1">
        <v>4.757085</v>
      </c>
      <c r="L12" s="1">
        <v>5.028365</v>
      </c>
      <c r="M12" s="1">
        <v>4.7696230000000002</v>
      </c>
      <c r="N12" s="1">
        <v>6.2753040000000002</v>
      </c>
      <c r="O12" s="1">
        <v>6.2661170000000004</v>
      </c>
      <c r="P12" s="1">
        <v>6.1356799999999998</v>
      </c>
      <c r="Q12" s="1">
        <v>4.7823890000000002</v>
      </c>
      <c r="R12" s="1">
        <v>4.6415680000000004</v>
      </c>
      <c r="S12" s="1">
        <v>4.4686269999999997</v>
      </c>
    </row>
    <row r="13" spans="1:19" x14ac:dyDescent="0.25">
      <c r="A13" s="3" t="s">
        <v>50</v>
      </c>
      <c r="B13" s="1">
        <v>80.335449999999994</v>
      </c>
      <c r="C13" s="1">
        <v>78.804410000000004</v>
      </c>
      <c r="D13" s="1">
        <v>79.033690000000007</v>
      </c>
      <c r="E13" s="1">
        <v>5.3321779999999999</v>
      </c>
      <c r="F13" s="1">
        <v>5.1977380000000002</v>
      </c>
      <c r="G13" s="1">
        <v>5.2689120000000003</v>
      </c>
      <c r="H13" s="1">
        <v>10.48292</v>
      </c>
      <c r="I13" s="1">
        <v>11.51327</v>
      </c>
      <c r="J13" s="1">
        <v>11.245900000000001</v>
      </c>
      <c r="K13" s="1">
        <v>1.7639530000000001</v>
      </c>
      <c r="L13" s="1">
        <v>2.0343830000000001</v>
      </c>
      <c r="M13" s="1">
        <v>1.978445</v>
      </c>
      <c r="N13" s="1">
        <v>1.4817199999999999</v>
      </c>
      <c r="O13" s="1">
        <v>1.799647</v>
      </c>
      <c r="P13" s="1">
        <v>1.7806010000000001</v>
      </c>
      <c r="Q13" s="1">
        <v>0.60377599999999998</v>
      </c>
      <c r="R13" s="1">
        <v>0.65055600000000002</v>
      </c>
      <c r="S13" s="1">
        <v>0.69245599999999996</v>
      </c>
    </row>
    <row r="14" spans="1:19" x14ac:dyDescent="0.25">
      <c r="A14" s="3" t="s">
        <v>37</v>
      </c>
      <c r="B14" s="1">
        <v>69.146079999999998</v>
      </c>
      <c r="C14" s="1">
        <v>69.692329999999998</v>
      </c>
      <c r="D14" s="1">
        <v>68.543229999999994</v>
      </c>
      <c r="E14" s="1">
        <v>5.5048339999999998</v>
      </c>
      <c r="F14" s="1">
        <v>5.5413899999999998</v>
      </c>
      <c r="G14" s="1">
        <v>5.8185580000000003</v>
      </c>
      <c r="H14" s="1">
        <v>16.34667</v>
      </c>
      <c r="I14" s="1">
        <v>15.740270000000001</v>
      </c>
      <c r="J14" s="1">
        <v>16.602689999999999</v>
      </c>
      <c r="K14" s="1">
        <v>3.9272290000000001</v>
      </c>
      <c r="L14" s="1">
        <v>3.7735850000000002</v>
      </c>
      <c r="M14" s="1">
        <v>3.807957</v>
      </c>
      <c r="N14" s="1">
        <v>3.759398</v>
      </c>
      <c r="O14" s="1">
        <v>3.9775619999999998</v>
      </c>
      <c r="P14" s="1">
        <v>3.868884</v>
      </c>
      <c r="Q14" s="1">
        <v>1.3157890000000001</v>
      </c>
      <c r="R14" s="1">
        <v>1.2748600000000001</v>
      </c>
      <c r="S14" s="1">
        <v>1.358679</v>
      </c>
    </row>
  </sheetData>
  <mergeCells count="6">
    <mergeCell ref="Q7:S7"/>
    <mergeCell ref="B7:D7"/>
    <mergeCell ref="E7:G7"/>
    <mergeCell ref="H7:J7"/>
    <mergeCell ref="K7:M7"/>
    <mergeCell ref="N7:P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521A1-5910-4FC5-86B7-9BB26AB9E1E8}">
  <dimension ref="B7:N14"/>
  <sheetViews>
    <sheetView workbookViewId="0">
      <selection activeCell="B7" sqref="B7:N14"/>
    </sheetView>
  </sheetViews>
  <sheetFormatPr defaultRowHeight="15" x14ac:dyDescent="0.25"/>
  <sheetData>
    <row r="7" spans="2:14" x14ac:dyDescent="0.25">
      <c r="B7" s="2"/>
      <c r="C7" s="9" t="s">
        <v>44</v>
      </c>
      <c r="D7" s="9"/>
      <c r="E7" s="9"/>
      <c r="F7" s="9" t="s">
        <v>45</v>
      </c>
      <c r="G7" s="9"/>
      <c r="H7" s="9"/>
      <c r="I7" s="9" t="s">
        <v>46</v>
      </c>
      <c r="J7" s="9"/>
      <c r="K7" s="9"/>
      <c r="L7" s="9" t="s">
        <v>47</v>
      </c>
      <c r="M7" s="9"/>
      <c r="N7" s="9"/>
    </row>
    <row r="8" spans="2:14" x14ac:dyDescent="0.25">
      <c r="B8" s="3" t="s">
        <v>12</v>
      </c>
      <c r="C8" s="1">
        <v>83.546459999999996</v>
      </c>
      <c r="D8" s="1">
        <v>82.554239999999993</v>
      </c>
      <c r="E8" s="1">
        <v>84.735200000000006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16.45354</v>
      </c>
      <c r="M8" s="1">
        <v>17.44576</v>
      </c>
      <c r="N8" s="1">
        <v>15.264799999999999</v>
      </c>
    </row>
    <row r="9" spans="2:14" x14ac:dyDescent="0.25">
      <c r="B9" s="3" t="s">
        <v>13</v>
      </c>
      <c r="C9" s="1">
        <v>29.272279999999999</v>
      </c>
      <c r="D9" s="1">
        <v>27.98395</v>
      </c>
      <c r="E9" s="1">
        <v>27.095680000000002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70.727720000000005</v>
      </c>
      <c r="M9" s="1">
        <v>72.016050000000007</v>
      </c>
      <c r="N9" s="1">
        <v>72.904319999999998</v>
      </c>
    </row>
    <row r="10" spans="2:14" x14ac:dyDescent="0.25">
      <c r="B10" s="3" t="s">
        <v>35</v>
      </c>
      <c r="C10" s="1">
        <v>94.271209999999996</v>
      </c>
      <c r="D10" s="1">
        <v>89.393240000000006</v>
      </c>
      <c r="E10" s="1">
        <v>94.671850000000006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5.7287889999999999</v>
      </c>
      <c r="M10" s="1">
        <v>10.60676</v>
      </c>
      <c r="N10" s="1">
        <v>5.3281499999999999</v>
      </c>
    </row>
    <row r="11" spans="2:14" x14ac:dyDescent="0.25">
      <c r="B11" s="3" t="s">
        <v>36</v>
      </c>
      <c r="C11" s="1">
        <v>96.974810000000005</v>
      </c>
      <c r="D11" s="1">
        <v>95.499390000000005</v>
      </c>
      <c r="E11" s="1">
        <v>96.955839999999995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3.0251920000000001</v>
      </c>
      <c r="M11" s="1">
        <v>4.5006069999999996</v>
      </c>
      <c r="N11" s="1">
        <v>3.0441590000000001</v>
      </c>
    </row>
    <row r="12" spans="2:14" x14ac:dyDescent="0.25">
      <c r="B12" s="3" t="s">
        <v>31</v>
      </c>
      <c r="C12" s="1">
        <v>63.137250000000002</v>
      </c>
      <c r="D12" s="1">
        <v>67.217280000000002</v>
      </c>
      <c r="E12" s="1">
        <v>67.972970000000004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36.862749999999998</v>
      </c>
      <c r="M12" s="1">
        <v>32.782719999999998</v>
      </c>
      <c r="N12" s="1">
        <v>32.027030000000003</v>
      </c>
    </row>
    <row r="13" spans="2:14" x14ac:dyDescent="0.25">
      <c r="B13" s="3" t="s">
        <v>50</v>
      </c>
      <c r="C13" s="1">
        <v>44.72777</v>
      </c>
      <c r="D13" s="1">
        <v>44.255110000000002</v>
      </c>
      <c r="E13" s="1">
        <v>42.710709999999999</v>
      </c>
      <c r="F13" s="1">
        <v>0.26846100000000001</v>
      </c>
      <c r="G13" s="1">
        <v>1.0505420000000001</v>
      </c>
      <c r="H13" s="1">
        <v>1.2121710000000001</v>
      </c>
      <c r="I13" s="1">
        <v>0.45771299999999998</v>
      </c>
      <c r="J13" s="1">
        <v>0.51286299999999996</v>
      </c>
      <c r="K13" s="1">
        <v>0.75658999999999998</v>
      </c>
      <c r="L13" s="1">
        <v>54.546059999999997</v>
      </c>
      <c r="M13" s="1">
        <v>54.181489999999997</v>
      </c>
      <c r="N13" s="1">
        <v>55.320529999999998</v>
      </c>
    </row>
    <row r="14" spans="2:14" x14ac:dyDescent="0.25">
      <c r="B14" s="3" t="s">
        <v>37</v>
      </c>
      <c r="C14" s="1">
        <v>76.45778</v>
      </c>
      <c r="D14" s="1">
        <v>82.191779999999994</v>
      </c>
      <c r="E14" s="1">
        <v>79.377430000000004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23.54222</v>
      </c>
      <c r="M14" s="1">
        <v>17.808219999999999</v>
      </c>
      <c r="N14" s="1">
        <v>20.62257</v>
      </c>
    </row>
  </sheetData>
  <mergeCells count="4">
    <mergeCell ref="C7:E7"/>
    <mergeCell ref="F7:H7"/>
    <mergeCell ref="I7:K7"/>
    <mergeCell ref="L7:N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AF9F-370E-49E4-9F32-CCDDF1FE20D1}">
  <dimension ref="B8:V9"/>
  <sheetViews>
    <sheetView workbookViewId="0">
      <selection activeCell="M43" sqref="M43"/>
    </sheetView>
  </sheetViews>
  <sheetFormatPr defaultRowHeight="15" x14ac:dyDescent="0.25"/>
  <sheetData>
    <row r="8" spans="2:22" ht="15.75" x14ac:dyDescent="0.3">
      <c r="B8" s="9" t="s">
        <v>0</v>
      </c>
      <c r="C8" s="9"/>
      <c r="D8" s="9"/>
      <c r="E8" s="9" t="s">
        <v>1</v>
      </c>
      <c r="F8" s="9"/>
      <c r="G8" s="9"/>
      <c r="H8" s="9" t="s">
        <v>31</v>
      </c>
      <c r="I8" s="9"/>
      <c r="J8" s="9"/>
      <c r="K8" s="9" t="s">
        <v>34</v>
      </c>
      <c r="L8" s="9"/>
      <c r="M8" s="9"/>
      <c r="N8" s="9" t="s">
        <v>35</v>
      </c>
      <c r="O8" s="9"/>
      <c r="P8" s="9"/>
      <c r="Q8" s="9" t="s">
        <v>36</v>
      </c>
      <c r="R8" s="9"/>
      <c r="S8" s="9"/>
      <c r="T8" s="9" t="s">
        <v>37</v>
      </c>
      <c r="U8" s="9"/>
      <c r="V8" s="9"/>
    </row>
    <row r="9" spans="2:22" x14ac:dyDescent="0.25">
      <c r="B9" s="1">
        <v>35196616</v>
      </c>
      <c r="C9" s="1">
        <v>35672155</v>
      </c>
      <c r="D9" s="1">
        <v>31455093</v>
      </c>
      <c r="E9" s="1">
        <v>108000000</v>
      </c>
      <c r="F9" s="1">
        <v>114000000</v>
      </c>
      <c r="G9" s="1">
        <v>108000000</v>
      </c>
      <c r="H9" s="1">
        <v>52205821</v>
      </c>
      <c r="I9" s="1">
        <v>53629049</v>
      </c>
      <c r="J9" s="1">
        <v>53062280</v>
      </c>
      <c r="K9" s="1">
        <v>128000000</v>
      </c>
      <c r="L9" s="1">
        <v>139000000</v>
      </c>
      <c r="M9" s="1">
        <v>129000000</v>
      </c>
      <c r="N9" s="1">
        <v>32753583</v>
      </c>
      <c r="O9" s="1">
        <v>33080451</v>
      </c>
      <c r="P9" s="1">
        <v>31295464</v>
      </c>
      <c r="Q9" s="1">
        <v>19777174</v>
      </c>
      <c r="R9" s="1">
        <v>18898839</v>
      </c>
      <c r="S9" s="1">
        <v>19686441</v>
      </c>
      <c r="T9" s="1">
        <v>64512952</v>
      </c>
      <c r="U9" s="1">
        <v>62385366</v>
      </c>
      <c r="V9" s="1">
        <v>64452363</v>
      </c>
    </row>
  </sheetData>
  <mergeCells count="7">
    <mergeCell ref="T8:V8"/>
    <mergeCell ref="B8:D8"/>
    <mergeCell ref="E8:G8"/>
    <mergeCell ref="H8:J8"/>
    <mergeCell ref="K8:M8"/>
    <mergeCell ref="N8:P8"/>
    <mergeCell ref="Q8:S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77587-959F-4918-8B85-02D2F2C5521F}">
  <dimension ref="B4:H17"/>
  <sheetViews>
    <sheetView workbookViewId="0">
      <selection activeCell="M26" sqref="M26"/>
    </sheetView>
  </sheetViews>
  <sheetFormatPr defaultRowHeight="15" x14ac:dyDescent="0.25"/>
  <sheetData>
    <row r="4" spans="2:8" x14ac:dyDescent="0.25">
      <c r="C4" s="9" t="s">
        <v>849</v>
      </c>
      <c r="D4" s="9"/>
      <c r="E4" s="9"/>
      <c r="F4" s="10" t="s">
        <v>850</v>
      </c>
      <c r="G4" s="10"/>
      <c r="H4" s="10"/>
    </row>
    <row r="5" spans="2:8" x14ac:dyDescent="0.25">
      <c r="B5" s="3" t="s">
        <v>826</v>
      </c>
      <c r="C5" s="1">
        <v>91.033799999999999</v>
      </c>
      <c r="D5" s="1">
        <v>84.662499999999994</v>
      </c>
      <c r="E5" s="1">
        <v>124.30419999999999</v>
      </c>
      <c r="F5" s="1">
        <v>100.6063</v>
      </c>
      <c r="G5" s="1">
        <v>98.861400000000003</v>
      </c>
      <c r="H5" s="1">
        <v>100.53530000000001</v>
      </c>
    </row>
    <row r="6" spans="2:8" x14ac:dyDescent="0.25">
      <c r="B6" s="3" t="s">
        <v>827</v>
      </c>
      <c r="C6" s="1">
        <v>13.6068</v>
      </c>
      <c r="D6" s="1">
        <v>18.910499999999999</v>
      </c>
      <c r="E6" s="1">
        <v>7.6917999999999997</v>
      </c>
      <c r="F6" s="1">
        <v>44.677799999999998</v>
      </c>
      <c r="G6" s="1">
        <v>45.837809999999998</v>
      </c>
      <c r="H6" s="1">
        <v>58.3508</v>
      </c>
    </row>
    <row r="7" spans="2:8" x14ac:dyDescent="0.25">
      <c r="B7" s="3" t="s">
        <v>844</v>
      </c>
      <c r="C7" s="1">
        <v>110.06180000000001</v>
      </c>
      <c r="D7" s="1">
        <v>125.741</v>
      </c>
      <c r="E7" s="1">
        <v>137.2071</v>
      </c>
      <c r="F7" s="1">
        <v>109.22969999999999</v>
      </c>
      <c r="G7" s="1">
        <v>113.9738</v>
      </c>
      <c r="H7" s="1">
        <v>115.78319999999999</v>
      </c>
    </row>
    <row r="8" spans="2:8" x14ac:dyDescent="0.25">
      <c r="B8" s="3" t="s">
        <v>828</v>
      </c>
      <c r="C8" s="1">
        <v>43.220399999999998</v>
      </c>
      <c r="D8" s="1">
        <v>38.034100000000002</v>
      </c>
      <c r="E8" s="1">
        <v>21.7166</v>
      </c>
      <c r="F8" s="1">
        <v>71.319599999999994</v>
      </c>
      <c r="G8" s="1">
        <v>57.891840000000002</v>
      </c>
      <c r="H8" s="1">
        <v>51.805100000000003</v>
      </c>
    </row>
    <row r="9" spans="2:8" x14ac:dyDescent="0.25">
      <c r="B9" s="3" t="s">
        <v>845</v>
      </c>
      <c r="C9" s="1">
        <v>29.09</v>
      </c>
      <c r="D9" s="1">
        <v>18.170000000000002</v>
      </c>
      <c r="E9" s="1">
        <v>19.13</v>
      </c>
      <c r="F9" s="1">
        <v>34.340000000000003</v>
      </c>
      <c r="G9" s="1">
        <v>41.32</v>
      </c>
      <c r="H9" s="1">
        <v>24.52</v>
      </c>
    </row>
    <row r="10" spans="2:8" x14ac:dyDescent="0.25">
      <c r="B10" s="3" t="s">
        <v>846</v>
      </c>
      <c r="C10" s="1">
        <v>43.89067</v>
      </c>
      <c r="D10" s="1">
        <v>33.58831</v>
      </c>
      <c r="E10" s="1">
        <v>58.19885</v>
      </c>
      <c r="F10" s="1">
        <v>45.229990000000001</v>
      </c>
      <c r="G10" s="1">
        <v>27.002780000000001</v>
      </c>
      <c r="H10" s="1">
        <v>27.002780000000001</v>
      </c>
    </row>
    <row r="11" spans="2:8" x14ac:dyDescent="0.25">
      <c r="B11" s="3" t="s">
        <v>847</v>
      </c>
      <c r="C11" s="1">
        <v>101</v>
      </c>
      <c r="D11" s="1">
        <v>97</v>
      </c>
      <c r="E11" s="1">
        <v>93</v>
      </c>
      <c r="F11" s="1">
        <v>110</v>
      </c>
      <c r="G11" s="1">
        <v>102</v>
      </c>
      <c r="H11" s="1">
        <v>94</v>
      </c>
    </row>
    <row r="12" spans="2:8" x14ac:dyDescent="0.25">
      <c r="B12" s="3" t="s">
        <v>848</v>
      </c>
      <c r="C12" s="1">
        <v>103.39</v>
      </c>
      <c r="D12" s="1">
        <v>114.0718</v>
      </c>
      <c r="E12" s="1">
        <v>124.1525</v>
      </c>
      <c r="F12" s="1">
        <v>94.476600000000005</v>
      </c>
      <c r="G12" s="1">
        <v>74.858860000000007</v>
      </c>
      <c r="H12" s="1">
        <v>97.385400000000004</v>
      </c>
    </row>
    <row r="13" spans="2:8" x14ac:dyDescent="0.25">
      <c r="B13" s="3" t="s">
        <v>35</v>
      </c>
      <c r="C13" s="1">
        <v>11.77</v>
      </c>
      <c r="D13" s="1">
        <v>7.81</v>
      </c>
      <c r="E13" s="1">
        <v>21.165800000000001</v>
      </c>
      <c r="F13" s="1">
        <v>90.5565</v>
      </c>
      <c r="G13" s="1">
        <v>97.056259999999995</v>
      </c>
      <c r="H13" s="1">
        <v>109.07470000000001</v>
      </c>
    </row>
    <row r="17" spans="6:7" x14ac:dyDescent="0.25">
      <c r="F17" s="2"/>
      <c r="G17" s="2"/>
    </row>
  </sheetData>
  <mergeCells count="2">
    <mergeCell ref="F4:H4"/>
    <mergeCell ref="C4:E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20244-DBD4-470E-AB5D-BEFF3629D907}">
  <dimension ref="B8:N12"/>
  <sheetViews>
    <sheetView workbookViewId="0">
      <selection activeCell="G22" sqref="G22"/>
    </sheetView>
  </sheetViews>
  <sheetFormatPr defaultRowHeight="15" x14ac:dyDescent="0.25"/>
  <sheetData>
    <row r="8" spans="2:14" ht="15.75" x14ac:dyDescent="0.3">
      <c r="B8" s="2"/>
      <c r="C8" s="9" t="s">
        <v>0</v>
      </c>
      <c r="D8" s="9"/>
      <c r="E8" s="9"/>
      <c r="F8" s="9" t="s">
        <v>1</v>
      </c>
      <c r="G8" s="9"/>
      <c r="H8" s="9"/>
      <c r="I8" s="9" t="s">
        <v>25</v>
      </c>
      <c r="J8" s="9"/>
      <c r="K8" s="9"/>
      <c r="L8" s="9" t="s">
        <v>851</v>
      </c>
      <c r="M8" s="9"/>
      <c r="N8" s="9"/>
    </row>
    <row r="9" spans="2:14" x14ac:dyDescent="0.25">
      <c r="B9" s="3" t="s">
        <v>4</v>
      </c>
      <c r="C9" s="1">
        <v>0.87202599999999997</v>
      </c>
      <c r="D9" s="1">
        <v>1.0504439999999999</v>
      </c>
      <c r="E9" s="1">
        <v>1.0775300000000001</v>
      </c>
      <c r="F9" s="1">
        <v>1.4768889999999999</v>
      </c>
      <c r="G9" s="1">
        <v>1.6541049999999999</v>
      </c>
      <c r="H9" s="1">
        <v>1.8618269999999999</v>
      </c>
      <c r="I9" s="1">
        <v>0.61077899999999996</v>
      </c>
      <c r="J9" s="1">
        <v>0.68048200000000003</v>
      </c>
      <c r="K9" s="1">
        <v>0.433286</v>
      </c>
      <c r="L9" s="1">
        <v>1.5064709999999999</v>
      </c>
      <c r="M9" s="1">
        <v>1.5562990000000001</v>
      </c>
      <c r="N9" s="1">
        <v>1.437878</v>
      </c>
    </row>
    <row r="10" spans="2:14" x14ac:dyDescent="0.25">
      <c r="B10" s="3" t="s">
        <v>9</v>
      </c>
      <c r="C10" s="1">
        <v>0.92152100000000003</v>
      </c>
      <c r="D10" s="1">
        <v>0.93833800000000001</v>
      </c>
      <c r="E10" s="1">
        <v>1.1401399999999999</v>
      </c>
      <c r="F10" s="1">
        <v>1.7752209999999999</v>
      </c>
      <c r="G10" s="1">
        <v>1.8345739999999999</v>
      </c>
      <c r="H10" s="1">
        <v>1.923605</v>
      </c>
      <c r="I10" s="1">
        <v>0.35074</v>
      </c>
      <c r="J10" s="1">
        <v>0.48923</v>
      </c>
      <c r="K10" s="1">
        <v>0.47933799999999999</v>
      </c>
      <c r="L10" s="1">
        <v>1.5180229999999999</v>
      </c>
      <c r="M10" s="1">
        <v>1.409208</v>
      </c>
      <c r="N10" s="1">
        <v>1.933497</v>
      </c>
    </row>
    <row r="11" spans="2:14" x14ac:dyDescent="0.25">
      <c r="B11" s="3" t="s">
        <v>7</v>
      </c>
      <c r="C11" s="1">
        <v>0.89104799999999995</v>
      </c>
      <c r="D11" s="1">
        <v>1.018159</v>
      </c>
      <c r="E11" s="1">
        <v>1.0907929999999999</v>
      </c>
      <c r="F11" s="1">
        <v>1.4237040000000001</v>
      </c>
      <c r="G11" s="1">
        <v>1.4660740000000001</v>
      </c>
      <c r="H11" s="1">
        <v>1.2723800000000001</v>
      </c>
      <c r="I11" s="1">
        <v>0.24338599999999999</v>
      </c>
      <c r="J11" s="1">
        <v>0.24338599999999999</v>
      </c>
      <c r="K11" s="1">
        <v>0.36444500000000002</v>
      </c>
      <c r="L11" s="1">
        <v>0.36444500000000002</v>
      </c>
      <c r="M11" s="1">
        <v>0.24338599999999999</v>
      </c>
      <c r="N11" s="1">
        <v>0.24338599999999999</v>
      </c>
    </row>
    <row r="12" spans="2:14" x14ac:dyDescent="0.25">
      <c r="B12" s="3" t="s">
        <v>11</v>
      </c>
      <c r="C12" s="1">
        <v>0.84961600000000004</v>
      </c>
      <c r="D12" s="1">
        <v>0.98792500000000005</v>
      </c>
      <c r="E12" s="1">
        <v>1.1624589999999999</v>
      </c>
      <c r="F12" s="1">
        <v>1.7980240000000001</v>
      </c>
      <c r="G12" s="1">
        <v>1.9758500000000001</v>
      </c>
      <c r="H12" s="1">
        <v>2.2195390000000002</v>
      </c>
      <c r="I12" s="1">
        <v>0.59275500000000003</v>
      </c>
      <c r="J12" s="1">
        <v>0.757409</v>
      </c>
      <c r="K12" s="1">
        <v>0.51372099999999998</v>
      </c>
      <c r="L12" s="1">
        <v>1.8441270000000001</v>
      </c>
      <c r="M12" s="1">
        <v>1.738748</v>
      </c>
      <c r="N12" s="1">
        <v>2.1075740000000001</v>
      </c>
    </row>
  </sheetData>
  <mergeCells count="4">
    <mergeCell ref="C8:E8"/>
    <mergeCell ref="F8:H8"/>
    <mergeCell ref="I8:K8"/>
    <mergeCell ref="L8:N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7D5FD-DE8E-4595-A8D6-D0C842DFFB10}">
  <dimension ref="A5:AI12"/>
  <sheetViews>
    <sheetView workbookViewId="0">
      <selection activeCell="V24" sqref="V24"/>
    </sheetView>
  </sheetViews>
  <sheetFormatPr defaultRowHeight="15" x14ac:dyDescent="0.25"/>
  <cols>
    <col min="12" max="12" width="10.85546875" bestFit="1" customWidth="1"/>
    <col min="14" max="14" width="8" bestFit="1" customWidth="1"/>
  </cols>
  <sheetData>
    <row r="5" spans="1:35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11" spans="1:35" x14ac:dyDescent="0.25">
      <c r="C11" s="10" t="s">
        <v>0</v>
      </c>
      <c r="D11" s="10"/>
      <c r="E11" s="10"/>
      <c r="F11" s="10" t="s">
        <v>884</v>
      </c>
      <c r="G11" s="10"/>
      <c r="H11" s="10"/>
      <c r="I11" s="10" t="s">
        <v>885</v>
      </c>
      <c r="J11" s="10"/>
      <c r="K11" s="10"/>
      <c r="L11" s="10" t="s">
        <v>97</v>
      </c>
      <c r="M11" s="10"/>
      <c r="N11" s="10"/>
      <c r="O11" s="10" t="s">
        <v>98</v>
      </c>
      <c r="P11" s="10"/>
      <c r="Q11" s="10"/>
      <c r="R11" s="10" t="s">
        <v>99</v>
      </c>
      <c r="S11" s="10"/>
      <c r="T11" s="10"/>
      <c r="U11" s="10" t="s">
        <v>100</v>
      </c>
      <c r="V11" s="10"/>
      <c r="W11" s="10"/>
      <c r="X11" s="10" t="s">
        <v>101</v>
      </c>
      <c r="Y11" s="10"/>
      <c r="Z11" s="10"/>
    </row>
    <row r="12" spans="1:35" x14ac:dyDescent="0.25">
      <c r="C12" s="1">
        <v>4290660</v>
      </c>
      <c r="D12" s="1">
        <v>4072954</v>
      </c>
      <c r="E12" s="1">
        <v>4492674</v>
      </c>
      <c r="F12" s="1">
        <v>7151398</v>
      </c>
      <c r="G12" s="1">
        <v>6348944</v>
      </c>
      <c r="H12" s="1">
        <v>7453747</v>
      </c>
      <c r="I12" s="1">
        <v>3573448</v>
      </c>
      <c r="J12" s="1">
        <v>2527365</v>
      </c>
      <c r="K12" s="1">
        <v>2255822</v>
      </c>
      <c r="L12" s="1">
        <v>4688354</v>
      </c>
      <c r="M12" s="1">
        <v>3252061</v>
      </c>
      <c r="N12" s="1">
        <v>3730823</v>
      </c>
      <c r="O12" s="1">
        <v>7707596</v>
      </c>
      <c r="P12" s="1">
        <v>7274242</v>
      </c>
      <c r="Q12" s="1">
        <v>7152207</v>
      </c>
      <c r="R12" s="1">
        <v>4827467</v>
      </c>
      <c r="S12" s="1">
        <v>4914426</v>
      </c>
      <c r="T12" s="1">
        <v>4808330</v>
      </c>
      <c r="U12" s="1">
        <v>7282506</v>
      </c>
      <c r="V12" s="1">
        <v>7628607</v>
      </c>
      <c r="W12" s="1">
        <v>8119467</v>
      </c>
      <c r="X12" s="1">
        <v>2054048</v>
      </c>
      <c r="Y12" s="1">
        <v>1964670</v>
      </c>
      <c r="Z12" s="1">
        <v>1854569</v>
      </c>
    </row>
  </sheetData>
  <mergeCells count="15">
    <mergeCell ref="Z5:AD5"/>
    <mergeCell ref="AE5:AI5"/>
    <mergeCell ref="A5:E5"/>
    <mergeCell ref="F5:J5"/>
    <mergeCell ref="K5:O5"/>
    <mergeCell ref="P5:T5"/>
    <mergeCell ref="U5:Y5"/>
    <mergeCell ref="R11:T11"/>
    <mergeCell ref="U11:W11"/>
    <mergeCell ref="X11:Z11"/>
    <mergeCell ref="C11:E11"/>
    <mergeCell ref="F11:H11"/>
    <mergeCell ref="I11:K11"/>
    <mergeCell ref="L11:N11"/>
    <mergeCell ref="O11:Q1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DE69D-C275-49C4-9577-EEA15A72AEE2}">
  <dimension ref="B4:H12"/>
  <sheetViews>
    <sheetView workbookViewId="0">
      <selection activeCell="B4" sqref="B4:H12"/>
    </sheetView>
  </sheetViews>
  <sheetFormatPr defaultRowHeight="15" x14ac:dyDescent="0.25"/>
  <sheetData>
    <row r="4" spans="2:8" ht="15.75" x14ac:dyDescent="0.3">
      <c r="B4" s="2" t="s">
        <v>18</v>
      </c>
      <c r="C4" s="9" t="s">
        <v>0</v>
      </c>
      <c r="D4" s="9"/>
      <c r="E4" s="9"/>
      <c r="F4" s="9" t="s">
        <v>1</v>
      </c>
      <c r="G4" s="9"/>
      <c r="H4" s="9"/>
    </row>
    <row r="5" spans="2:8" x14ac:dyDescent="0.25">
      <c r="B5" s="1">
        <v>-4</v>
      </c>
      <c r="C5" s="1">
        <v>2039857</v>
      </c>
      <c r="D5" s="1">
        <v>1983868</v>
      </c>
      <c r="E5" s="1">
        <v>1736960</v>
      </c>
      <c r="F5" s="1">
        <v>6622112</v>
      </c>
      <c r="G5" s="1">
        <v>7170234</v>
      </c>
      <c r="H5" s="1">
        <v>7839928</v>
      </c>
    </row>
    <row r="6" spans="2:8" x14ac:dyDescent="0.25">
      <c r="B6" s="1">
        <v>-4.5228000000000002</v>
      </c>
      <c r="C6" s="1">
        <v>2035234</v>
      </c>
      <c r="D6" s="1">
        <v>1894105</v>
      </c>
      <c r="E6" s="1">
        <v>1632660</v>
      </c>
      <c r="F6" s="1">
        <v>6853136</v>
      </c>
      <c r="G6" s="1">
        <v>7510673</v>
      </c>
      <c r="H6" s="1">
        <v>7602852</v>
      </c>
    </row>
    <row r="7" spans="2:8" x14ac:dyDescent="0.25">
      <c r="B7" s="1">
        <v>-5</v>
      </c>
      <c r="C7" s="1">
        <v>2064794</v>
      </c>
      <c r="D7" s="1">
        <v>1653319</v>
      </c>
      <c r="E7" s="1">
        <v>1593615</v>
      </c>
      <c r="F7" s="1">
        <v>6832362</v>
      </c>
      <c r="G7" s="1">
        <v>7032728</v>
      </c>
      <c r="H7" s="1">
        <v>7804872</v>
      </c>
    </row>
    <row r="8" spans="2:8" x14ac:dyDescent="0.25">
      <c r="B8" s="1">
        <v>-5.5228000000000002</v>
      </c>
      <c r="C8" s="1">
        <v>2035989</v>
      </c>
      <c r="D8" s="1">
        <v>1707160</v>
      </c>
      <c r="E8" s="1">
        <v>1616733</v>
      </c>
      <c r="F8" s="1">
        <v>6422601</v>
      </c>
      <c r="G8" s="1">
        <v>6894295</v>
      </c>
      <c r="H8" s="1">
        <v>7585875</v>
      </c>
    </row>
    <row r="9" spans="2:8" x14ac:dyDescent="0.25">
      <c r="B9" s="1">
        <v>-6</v>
      </c>
      <c r="C9" s="1">
        <v>2019078</v>
      </c>
      <c r="D9" s="1">
        <v>1774573</v>
      </c>
      <c r="E9" s="1">
        <v>1543140</v>
      </c>
      <c r="F9" s="1">
        <v>6478541</v>
      </c>
      <c r="G9" s="1">
        <v>6989832</v>
      </c>
      <c r="H9" s="1">
        <v>7481902</v>
      </c>
    </row>
    <row r="10" spans="2:8" x14ac:dyDescent="0.25">
      <c r="B10" s="1">
        <v>-6.5228000000000002</v>
      </c>
      <c r="C10" s="1">
        <v>1997009</v>
      </c>
      <c r="D10" s="1">
        <v>1746472</v>
      </c>
      <c r="E10" s="1">
        <v>1664732</v>
      </c>
      <c r="F10" s="1">
        <v>6822751</v>
      </c>
      <c r="G10" s="1">
        <v>7240540</v>
      </c>
      <c r="H10" s="1">
        <v>7783134</v>
      </c>
    </row>
    <row r="11" spans="2:8" x14ac:dyDescent="0.25">
      <c r="B11" s="1">
        <v>-7</v>
      </c>
      <c r="C11" s="1">
        <v>2001511</v>
      </c>
      <c r="D11" s="1">
        <v>1839456</v>
      </c>
      <c r="E11" s="1">
        <v>1663853</v>
      </c>
      <c r="F11" s="1">
        <v>7198156</v>
      </c>
      <c r="G11" s="1">
        <v>7395339</v>
      </c>
      <c r="H11" s="1">
        <v>7689312</v>
      </c>
    </row>
    <row r="12" spans="2:8" x14ac:dyDescent="0.25">
      <c r="B12" s="1">
        <v>-15</v>
      </c>
      <c r="C12" s="1">
        <v>2000597</v>
      </c>
      <c r="D12" s="1">
        <v>1870804</v>
      </c>
      <c r="E12" s="1">
        <v>1861439</v>
      </c>
      <c r="F12" s="1">
        <v>7228439</v>
      </c>
      <c r="G12" s="1">
        <v>7235173</v>
      </c>
      <c r="H12" s="1">
        <v>7719284</v>
      </c>
    </row>
  </sheetData>
  <mergeCells count="2">
    <mergeCell ref="C4:E4"/>
    <mergeCell ref="F4:H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C99AF-FD07-4A70-B9BC-7C923274B2A6}">
  <dimension ref="A5:O6"/>
  <sheetViews>
    <sheetView workbookViewId="0">
      <selection activeCell="F25" sqref="F25"/>
    </sheetView>
  </sheetViews>
  <sheetFormatPr defaultRowHeight="15" x14ac:dyDescent="0.25"/>
  <sheetData>
    <row r="5" spans="1:15" ht="15.75" x14ac:dyDescent="0.3">
      <c r="A5" s="9" t="s">
        <v>0</v>
      </c>
      <c r="B5" s="9"/>
      <c r="C5" s="9"/>
      <c r="D5" s="9" t="s">
        <v>1</v>
      </c>
      <c r="E5" s="9"/>
      <c r="F5" s="9"/>
      <c r="G5" s="9" t="s">
        <v>25</v>
      </c>
      <c r="H5" s="9"/>
      <c r="I5" s="9"/>
      <c r="J5" s="9" t="s">
        <v>102</v>
      </c>
      <c r="K5" s="9"/>
      <c r="L5" s="9"/>
      <c r="M5" s="9" t="s">
        <v>103</v>
      </c>
      <c r="N5" s="9"/>
      <c r="O5" s="9"/>
    </row>
    <row r="6" spans="1:15" x14ac:dyDescent="0.25">
      <c r="A6" s="1">
        <v>16.899999999999999</v>
      </c>
      <c r="B6" s="1">
        <v>16.309999999999999</v>
      </c>
      <c r="C6" s="1">
        <v>14.8</v>
      </c>
      <c r="D6" s="1">
        <v>23.7</v>
      </c>
      <c r="E6" s="1">
        <v>24</v>
      </c>
      <c r="F6" s="1">
        <v>22.7</v>
      </c>
      <c r="G6" s="1">
        <v>14.1</v>
      </c>
      <c r="H6" s="1">
        <v>15.43</v>
      </c>
      <c r="I6" s="1">
        <v>13.8</v>
      </c>
      <c r="J6" s="1">
        <v>24.3</v>
      </c>
      <c r="K6" s="1">
        <v>27</v>
      </c>
      <c r="L6" s="1">
        <v>28.2</v>
      </c>
      <c r="M6" s="1">
        <v>19.5</v>
      </c>
      <c r="N6" s="1">
        <v>20.2</v>
      </c>
      <c r="O6" s="1">
        <v>18.600000000000001</v>
      </c>
    </row>
  </sheetData>
  <mergeCells count="5">
    <mergeCell ref="A5:C5"/>
    <mergeCell ref="D5:F5"/>
    <mergeCell ref="G5:I5"/>
    <mergeCell ref="J5:L5"/>
    <mergeCell ref="M5:O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56DCA-557B-4FC1-B6ED-4D6ED32F2E01}">
  <dimension ref="B6:H8"/>
  <sheetViews>
    <sheetView workbookViewId="0">
      <selection activeCell="B6" sqref="B6:H8"/>
    </sheetView>
  </sheetViews>
  <sheetFormatPr defaultRowHeight="15" x14ac:dyDescent="0.25"/>
  <sheetData>
    <row r="6" spans="2:8" ht="15.75" x14ac:dyDescent="0.3">
      <c r="B6" s="2"/>
      <c r="C6" s="9" t="s">
        <v>0</v>
      </c>
      <c r="D6" s="9"/>
      <c r="E6" s="9"/>
      <c r="F6" s="9" t="s">
        <v>1</v>
      </c>
      <c r="G6" s="9"/>
      <c r="H6" s="9"/>
    </row>
    <row r="7" spans="2:8" x14ac:dyDescent="0.25">
      <c r="B7" s="3" t="s">
        <v>104</v>
      </c>
      <c r="C7" s="1">
        <v>7.6813000000000006E-2</v>
      </c>
      <c r="D7" s="1">
        <v>5.3381999999999999E-2</v>
      </c>
      <c r="E7" s="1">
        <v>5.3012999999999998E-2</v>
      </c>
      <c r="F7" s="1">
        <v>7.6283000000000004E-2</v>
      </c>
      <c r="G7" s="1">
        <v>8.4494E-2</v>
      </c>
      <c r="H7" s="1">
        <v>0.109956</v>
      </c>
    </row>
    <row r="8" spans="2:8" x14ac:dyDescent="0.25">
      <c r="B8" s="3" t="s">
        <v>19</v>
      </c>
      <c r="C8" s="1">
        <v>0.25569599999999998</v>
      </c>
      <c r="D8" s="1">
        <v>0.28469699999999998</v>
      </c>
      <c r="E8" s="1">
        <v>0.27310000000000001</v>
      </c>
      <c r="F8" s="1">
        <v>0.456125</v>
      </c>
      <c r="G8" s="1">
        <v>0.32930599999999999</v>
      </c>
      <c r="H8" s="1">
        <v>0.39914899999999998</v>
      </c>
    </row>
  </sheetData>
  <mergeCells count="2">
    <mergeCell ref="C6:E6"/>
    <mergeCell ref="F6:H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CF14A-7B8B-4D2C-B97B-6D0664939E30}">
  <dimension ref="B8:H10"/>
  <sheetViews>
    <sheetView workbookViewId="0">
      <selection activeCell="B8" sqref="B8:H10"/>
    </sheetView>
  </sheetViews>
  <sheetFormatPr defaultRowHeight="15" x14ac:dyDescent="0.25"/>
  <sheetData>
    <row r="8" spans="2:8" ht="15.75" x14ac:dyDescent="0.3">
      <c r="B8" s="2"/>
      <c r="C8" s="9" t="s">
        <v>0</v>
      </c>
      <c r="D8" s="9"/>
      <c r="E8" s="9"/>
      <c r="F8" s="9" t="s">
        <v>1</v>
      </c>
      <c r="G8" s="9"/>
      <c r="H8" s="9"/>
    </row>
    <row r="9" spans="2:8" x14ac:dyDescent="0.25">
      <c r="B9" s="3" t="s">
        <v>104</v>
      </c>
      <c r="C9" s="1">
        <v>1.5383000000000001E-2</v>
      </c>
      <c r="D9" s="1">
        <v>1.5557E-2</v>
      </c>
      <c r="E9" s="1">
        <v>1.227E-2</v>
      </c>
      <c r="F9" s="1">
        <v>4.0772999999999997E-2</v>
      </c>
      <c r="G9" s="1">
        <v>5.4220999999999998E-2</v>
      </c>
      <c r="H9" s="1">
        <v>4.6231000000000001E-2</v>
      </c>
    </row>
    <row r="10" spans="2:8" x14ac:dyDescent="0.25">
      <c r="B10" s="3" t="s">
        <v>19</v>
      </c>
      <c r="C10" s="1">
        <v>1.014E-2</v>
      </c>
      <c r="D10" s="1">
        <v>1.6049999999999998E-2</v>
      </c>
      <c r="E10" s="1">
        <v>1.3768000000000001E-2</v>
      </c>
      <c r="F10" s="1">
        <v>8.4079000000000001E-2</v>
      </c>
      <c r="G10" s="1">
        <v>8.1051999999999999E-2</v>
      </c>
      <c r="H10" s="1">
        <v>7.8973000000000002E-2</v>
      </c>
    </row>
  </sheetData>
  <mergeCells count="2">
    <mergeCell ref="C8:E8"/>
    <mergeCell ref="F8:H8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A8D2B-CAE0-48C0-97BC-FBF1E1CF16AF}">
  <dimension ref="D4:J16"/>
  <sheetViews>
    <sheetView workbookViewId="0">
      <selection activeCell="M15" sqref="M15"/>
    </sheetView>
  </sheetViews>
  <sheetFormatPr defaultRowHeight="15" x14ac:dyDescent="0.25"/>
  <cols>
    <col min="9" max="9" width="16.42578125" bestFit="1" customWidth="1"/>
    <col min="10" max="10" width="15.85546875" bestFit="1" customWidth="1"/>
  </cols>
  <sheetData>
    <row r="4" spans="4:10" x14ac:dyDescent="0.25">
      <c r="E4" t="s">
        <v>113</v>
      </c>
      <c r="F4" t="s">
        <v>114</v>
      </c>
      <c r="G4" t="s">
        <v>867</v>
      </c>
      <c r="I4" t="s">
        <v>868</v>
      </c>
      <c r="J4" t="s">
        <v>869</v>
      </c>
    </row>
    <row r="5" spans="4:10" x14ac:dyDescent="0.25">
      <c r="D5">
        <v>1</v>
      </c>
      <c r="E5">
        <v>1516228</v>
      </c>
      <c r="F5">
        <v>3933853</v>
      </c>
      <c r="G5">
        <v>3509214</v>
      </c>
      <c r="I5">
        <v>0.43207054343223295</v>
      </c>
      <c r="J5">
        <v>1.1210068693445312</v>
      </c>
    </row>
    <row r="6" spans="4:10" x14ac:dyDescent="0.25">
      <c r="D6">
        <v>2</v>
      </c>
      <c r="E6">
        <v>1438739</v>
      </c>
      <c r="F6">
        <v>3785963</v>
      </c>
      <c r="G6">
        <v>4313927</v>
      </c>
      <c r="I6">
        <v>0.33351027961298374</v>
      </c>
      <c r="J6">
        <v>0.87761406254672369</v>
      </c>
    </row>
    <row r="7" spans="4:10" x14ac:dyDescent="0.25">
      <c r="D7">
        <v>3</v>
      </c>
      <c r="E7">
        <v>1073982</v>
      </c>
      <c r="F7">
        <v>2955988</v>
      </c>
      <c r="G7">
        <v>3382514</v>
      </c>
      <c r="I7">
        <v>0.31750999404584873</v>
      </c>
      <c r="J7">
        <v>0.87390266529569427</v>
      </c>
    </row>
    <row r="8" spans="4:10" x14ac:dyDescent="0.25">
      <c r="D8">
        <v>4</v>
      </c>
      <c r="E8">
        <v>1685205</v>
      </c>
      <c r="F8">
        <v>2077710</v>
      </c>
      <c r="G8">
        <v>3167110</v>
      </c>
      <c r="I8">
        <v>0.5320955066290719</v>
      </c>
      <c r="J8">
        <v>0.65602710357392069</v>
      </c>
    </row>
    <row r="9" spans="4:10" x14ac:dyDescent="0.25">
      <c r="D9">
        <v>5</v>
      </c>
      <c r="E9">
        <v>1572231</v>
      </c>
      <c r="F9">
        <v>1585857</v>
      </c>
      <c r="G9">
        <v>2919861</v>
      </c>
      <c r="I9">
        <v>0.53846090618697262</v>
      </c>
      <c r="J9">
        <v>0.54312756668896223</v>
      </c>
    </row>
    <row r="10" spans="4:10" x14ac:dyDescent="0.25">
      <c r="D10">
        <v>6</v>
      </c>
      <c r="E10">
        <v>2069369</v>
      </c>
      <c r="F10">
        <v>1692649</v>
      </c>
      <c r="G10">
        <v>3565001</v>
      </c>
      <c r="I10">
        <v>0.58046799986872377</v>
      </c>
      <c r="J10">
        <v>0.47479622025351464</v>
      </c>
    </row>
    <row r="11" spans="4:10" x14ac:dyDescent="0.25">
      <c r="D11">
        <v>7</v>
      </c>
      <c r="E11">
        <v>1487715</v>
      </c>
      <c r="F11">
        <v>2493928</v>
      </c>
      <c r="G11">
        <v>3225186</v>
      </c>
      <c r="I11">
        <v>0.46128037266687877</v>
      </c>
      <c r="J11">
        <v>0.77326641006131114</v>
      </c>
    </row>
    <row r="12" spans="4:10" x14ac:dyDescent="0.25">
      <c r="D12">
        <v>8</v>
      </c>
      <c r="E12">
        <v>1506342</v>
      </c>
      <c r="F12">
        <v>2364689</v>
      </c>
      <c r="G12">
        <v>3720635</v>
      </c>
      <c r="I12">
        <v>0.4048615357324758</v>
      </c>
      <c r="J12">
        <v>0.63556059651107943</v>
      </c>
    </row>
    <row r="13" spans="4:10" x14ac:dyDescent="0.25">
      <c r="D13">
        <v>9</v>
      </c>
      <c r="E13">
        <v>2188853</v>
      </c>
      <c r="F13">
        <v>1975704</v>
      </c>
      <c r="G13">
        <v>3771133</v>
      </c>
      <c r="I13">
        <v>0.58042317786193165</v>
      </c>
      <c r="J13">
        <v>0.5239019679231679</v>
      </c>
    </row>
    <row r="14" spans="4:10" x14ac:dyDescent="0.25">
      <c r="D14">
        <v>10</v>
      </c>
      <c r="E14">
        <v>3233395</v>
      </c>
      <c r="F14">
        <v>3212641</v>
      </c>
      <c r="G14">
        <v>3977036</v>
      </c>
      <c r="I14">
        <v>0.81301627644305963</v>
      </c>
      <c r="J14">
        <v>0.80779781726894095</v>
      </c>
    </row>
    <row r="15" spans="4:10" x14ac:dyDescent="0.25">
      <c r="D15">
        <v>11</v>
      </c>
      <c r="E15">
        <v>3640434</v>
      </c>
      <c r="F15">
        <v>3357705</v>
      </c>
      <c r="G15">
        <v>4045935</v>
      </c>
      <c r="I15">
        <v>0.89977570079598412</v>
      </c>
      <c r="J15">
        <v>0.82989593258418637</v>
      </c>
    </row>
    <row r="16" spans="4:10" x14ac:dyDescent="0.25">
      <c r="D16">
        <v>12</v>
      </c>
      <c r="E16">
        <v>4009697</v>
      </c>
      <c r="F16">
        <v>3469733</v>
      </c>
      <c r="G16">
        <v>3297867</v>
      </c>
      <c r="I16">
        <v>1.2158455753370285</v>
      </c>
      <c r="J16">
        <v>1.052114290843142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AC4FB-13C8-49CD-96EF-8DEE516E8C69}">
  <dimension ref="A3:AD12"/>
  <sheetViews>
    <sheetView workbookViewId="0">
      <selection activeCell="Q6" sqref="Q6"/>
    </sheetView>
  </sheetViews>
  <sheetFormatPr defaultRowHeight="15" x14ac:dyDescent="0.25"/>
  <sheetData>
    <row r="3" spans="1:30" ht="15.75" x14ac:dyDescent="0.3">
      <c r="B3" s="9" t="s">
        <v>0</v>
      </c>
      <c r="C3" s="9"/>
      <c r="D3" s="9"/>
      <c r="E3" s="9" t="s">
        <v>1</v>
      </c>
      <c r="F3" s="9"/>
      <c r="G3" s="9"/>
      <c r="H3" s="9" t="s">
        <v>30</v>
      </c>
      <c r="I3" s="9"/>
      <c r="J3" s="9"/>
      <c r="K3" s="9" t="s">
        <v>105</v>
      </c>
      <c r="L3" s="9"/>
      <c r="M3" s="9"/>
      <c r="N3" s="9" t="s">
        <v>106</v>
      </c>
      <c r="O3" s="9"/>
      <c r="P3" s="9"/>
      <c r="Q3" s="9" t="s">
        <v>107</v>
      </c>
      <c r="R3" s="9"/>
      <c r="S3" s="9"/>
    </row>
    <row r="4" spans="1:30" x14ac:dyDescent="0.25">
      <c r="B4" s="1">
        <v>2968542</v>
      </c>
      <c r="C4" s="1">
        <v>3492015</v>
      </c>
      <c r="D4" s="1">
        <v>2633999</v>
      </c>
      <c r="E4" s="1">
        <v>9743093</v>
      </c>
      <c r="F4" s="1">
        <v>10284251</v>
      </c>
      <c r="G4" s="1">
        <v>8238959</v>
      </c>
      <c r="H4" s="1">
        <v>2371849</v>
      </c>
      <c r="I4" s="1">
        <v>2835652</v>
      </c>
      <c r="J4" s="1">
        <v>2659557.6</v>
      </c>
      <c r="K4" s="1">
        <v>3990849</v>
      </c>
      <c r="L4" s="1">
        <v>3854486.8</v>
      </c>
      <c r="M4" s="1">
        <v>3910849</v>
      </c>
      <c r="N4" s="1">
        <v>8108488</v>
      </c>
      <c r="O4" s="1">
        <v>7858047</v>
      </c>
      <c r="P4" s="1">
        <v>7001016.5</v>
      </c>
      <c r="Q4" s="1">
        <v>9949299</v>
      </c>
      <c r="R4" s="1">
        <v>9108490</v>
      </c>
      <c r="S4" s="1">
        <v>9765544</v>
      </c>
    </row>
    <row r="11" spans="1:3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</sheetData>
  <mergeCells count="12">
    <mergeCell ref="Q3:S3"/>
    <mergeCell ref="Z11:AD11"/>
    <mergeCell ref="A11:E11"/>
    <mergeCell ref="F11:J11"/>
    <mergeCell ref="K11:O11"/>
    <mergeCell ref="P11:T11"/>
    <mergeCell ref="U11:Y11"/>
    <mergeCell ref="B3:D3"/>
    <mergeCell ref="E3:G3"/>
    <mergeCell ref="H3:J3"/>
    <mergeCell ref="K3:M3"/>
    <mergeCell ref="N3:P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8BBC9-B13B-40A8-AC90-60D8FF7A0D87}">
  <dimension ref="A8:G11"/>
  <sheetViews>
    <sheetView workbookViewId="0">
      <selection activeCell="J13" sqref="J13"/>
    </sheetView>
  </sheetViews>
  <sheetFormatPr defaultRowHeight="15" x14ac:dyDescent="0.25"/>
  <cols>
    <col min="1" max="1" width="14.85546875" bestFit="1" customWidth="1"/>
  </cols>
  <sheetData>
    <row r="8" spans="1:7" ht="15.75" x14ac:dyDescent="0.3">
      <c r="B8" s="9" t="s">
        <v>0</v>
      </c>
      <c r="C8" s="9"/>
      <c r="D8" s="9"/>
      <c r="E8" s="9" t="s">
        <v>1</v>
      </c>
      <c r="F8" s="9"/>
      <c r="G8" s="9"/>
    </row>
    <row r="9" spans="1:7" x14ac:dyDescent="0.25">
      <c r="A9" t="s">
        <v>29</v>
      </c>
      <c r="B9" s="1">
        <v>1.3621082520000001</v>
      </c>
      <c r="C9" s="1">
        <v>1.0440630120000001</v>
      </c>
      <c r="D9" s="1">
        <v>1.342230424</v>
      </c>
      <c r="E9" s="1">
        <v>3.4294023120000001</v>
      </c>
      <c r="F9" s="1">
        <v>3.5287914489999999</v>
      </c>
      <c r="G9" s="1">
        <v>3.7275697239999999</v>
      </c>
    </row>
    <row r="10" spans="1:7" x14ac:dyDescent="0.25">
      <c r="A10" t="s">
        <v>30</v>
      </c>
      <c r="B10" s="1">
        <v>2.1969770070000001</v>
      </c>
      <c r="C10" s="1">
        <v>1.898809594</v>
      </c>
      <c r="D10" s="1">
        <v>2.0180765589999998</v>
      </c>
      <c r="E10" s="1">
        <v>0.76577342699999995</v>
      </c>
      <c r="F10" s="1">
        <v>1.024185184</v>
      </c>
      <c r="G10" s="1">
        <v>0.76577342699999995</v>
      </c>
    </row>
    <row r="11" spans="1:7" x14ac:dyDescent="0.25">
      <c r="A11" t="s">
        <v>108</v>
      </c>
      <c r="B11" s="1">
        <v>1.6403978370000001</v>
      </c>
      <c r="C11" s="1">
        <v>1.3621082520000001</v>
      </c>
      <c r="D11" s="1">
        <v>1.556910961</v>
      </c>
      <c r="E11" s="1">
        <v>2.600496905</v>
      </c>
      <c r="F11" s="1">
        <v>2.2625738370000001</v>
      </c>
      <c r="G11" s="1">
        <v>1.46944852</v>
      </c>
    </row>
  </sheetData>
  <mergeCells count="2">
    <mergeCell ref="B8:D8"/>
    <mergeCell ref="E8:G8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406D1-EE8D-4417-BB4C-9A9EE5382A71}">
  <dimension ref="B8:N14"/>
  <sheetViews>
    <sheetView workbookViewId="0">
      <selection activeCell="M21" sqref="M21"/>
    </sheetView>
  </sheetViews>
  <sheetFormatPr defaultRowHeight="15" x14ac:dyDescent="0.25"/>
  <cols>
    <col min="3" max="3" width="11" bestFit="1" customWidth="1"/>
  </cols>
  <sheetData>
    <row r="8" spans="2:14" ht="15.75" x14ac:dyDescent="0.3">
      <c r="E8" s="9" t="s">
        <v>0</v>
      </c>
      <c r="F8" s="9"/>
      <c r="G8" s="9"/>
      <c r="H8" s="9"/>
      <c r="I8" s="9"/>
      <c r="J8" s="9" t="s">
        <v>1</v>
      </c>
      <c r="K8" s="9"/>
      <c r="L8" s="9"/>
      <c r="M8" s="9"/>
      <c r="N8" s="9"/>
    </row>
    <row r="9" spans="2:14" x14ac:dyDescent="0.25">
      <c r="D9" t="s">
        <v>29</v>
      </c>
      <c r="E9" s="1">
        <v>2440408</v>
      </c>
      <c r="F9" s="1">
        <v>2843028</v>
      </c>
      <c r="G9" s="1">
        <v>2350798</v>
      </c>
      <c r="H9" s="1">
        <v>2709489</v>
      </c>
      <c r="I9" s="1">
        <v>2470166</v>
      </c>
      <c r="J9" s="1">
        <v>8422022</v>
      </c>
      <c r="K9" s="1">
        <v>9329332</v>
      </c>
      <c r="L9" s="1">
        <v>9167525</v>
      </c>
      <c r="M9" s="1">
        <v>9081524</v>
      </c>
      <c r="N9" s="1">
        <v>11294623</v>
      </c>
    </row>
    <row r="10" spans="2:14" x14ac:dyDescent="0.25">
      <c r="D10" s="10" t="s">
        <v>30</v>
      </c>
      <c r="E10" s="1">
        <v>4296864</v>
      </c>
      <c r="F10" s="1">
        <v>4819866</v>
      </c>
      <c r="G10" s="1">
        <v>4874425</v>
      </c>
      <c r="H10" s="1">
        <v>4084746</v>
      </c>
      <c r="I10" s="1">
        <v>4707493</v>
      </c>
      <c r="J10" s="1">
        <v>5706965</v>
      </c>
      <c r="K10" s="1">
        <v>4156143</v>
      </c>
      <c r="L10" s="1">
        <v>4062046</v>
      </c>
      <c r="M10" s="1">
        <v>2847341</v>
      </c>
      <c r="N10" s="1">
        <v>4302604</v>
      </c>
    </row>
    <row r="11" spans="2:14" x14ac:dyDescent="0.25">
      <c r="B11" t="s">
        <v>107</v>
      </c>
      <c r="C11" s="10" t="s">
        <v>109</v>
      </c>
      <c r="D11" s="10"/>
      <c r="E11" s="1">
        <v>4336098</v>
      </c>
      <c r="F11" s="1">
        <v>4778941</v>
      </c>
      <c r="G11" s="1">
        <v>4942201</v>
      </c>
      <c r="H11" s="1">
        <v>4345201</v>
      </c>
      <c r="I11" s="1">
        <v>3849018</v>
      </c>
      <c r="J11" s="1">
        <v>5028945</v>
      </c>
      <c r="K11" s="1">
        <v>4497140</v>
      </c>
      <c r="L11" s="1">
        <v>4626361</v>
      </c>
      <c r="M11" s="1">
        <v>3799967</v>
      </c>
      <c r="N11" s="1">
        <v>5541055</v>
      </c>
    </row>
    <row r="12" spans="2:14" x14ac:dyDescent="0.25">
      <c r="B12" t="s">
        <v>28</v>
      </c>
      <c r="C12" s="10"/>
      <c r="D12" s="10"/>
      <c r="E12" s="1">
        <v>5749066</v>
      </c>
      <c r="F12" s="1">
        <v>5551080</v>
      </c>
      <c r="G12" s="1">
        <v>4913666</v>
      </c>
      <c r="H12" s="1">
        <v>3973726</v>
      </c>
      <c r="I12" s="1">
        <v>4668521</v>
      </c>
      <c r="J12" s="1">
        <v>3394245</v>
      </c>
      <c r="K12" s="1">
        <v>5051188</v>
      </c>
      <c r="L12" s="1">
        <v>6057481</v>
      </c>
      <c r="M12" s="1">
        <v>4890325</v>
      </c>
      <c r="N12" s="1">
        <v>4972772</v>
      </c>
    </row>
    <row r="13" spans="2:14" x14ac:dyDescent="0.25">
      <c r="B13" t="s">
        <v>107</v>
      </c>
      <c r="C13" s="10" t="s">
        <v>110</v>
      </c>
      <c r="D13" s="10"/>
      <c r="E13" s="1">
        <v>4972767</v>
      </c>
      <c r="F13" s="1">
        <v>4885432</v>
      </c>
      <c r="G13" s="1">
        <v>4760201</v>
      </c>
      <c r="H13" s="1">
        <v>5146075</v>
      </c>
      <c r="I13" s="1">
        <v>5208256</v>
      </c>
      <c r="J13" s="1">
        <v>5478351</v>
      </c>
      <c r="K13" s="1">
        <v>4754459</v>
      </c>
      <c r="L13" s="1">
        <v>4629175</v>
      </c>
      <c r="M13" s="1">
        <v>4572202</v>
      </c>
      <c r="N13" s="1">
        <v>4935822</v>
      </c>
    </row>
    <row r="14" spans="2:14" x14ac:dyDescent="0.25">
      <c r="B14" t="s">
        <v>28</v>
      </c>
      <c r="C14" s="10"/>
      <c r="D14" s="10"/>
      <c r="E14" s="1">
        <v>4684458</v>
      </c>
      <c r="F14" s="1">
        <v>4398278</v>
      </c>
      <c r="G14" s="1">
        <v>4305726</v>
      </c>
      <c r="H14" s="1">
        <v>4364077</v>
      </c>
      <c r="I14" s="1">
        <v>5203433</v>
      </c>
      <c r="J14" s="1">
        <v>4756157</v>
      </c>
      <c r="K14" s="1">
        <v>4694949</v>
      </c>
      <c r="L14" s="1">
        <v>5204320</v>
      </c>
      <c r="M14" s="1">
        <v>5128564</v>
      </c>
      <c r="N14" s="1">
        <v>5503242</v>
      </c>
    </row>
  </sheetData>
  <mergeCells count="5">
    <mergeCell ref="E8:I8"/>
    <mergeCell ref="J8:N8"/>
    <mergeCell ref="D10:D14"/>
    <mergeCell ref="C11:C12"/>
    <mergeCell ref="C13:C14"/>
  </mergeCells>
  <conditionalFormatting sqref="E9:N14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0ACE8-577D-43DA-82AF-691D48880319}">
  <dimension ref="B4:H14"/>
  <sheetViews>
    <sheetView workbookViewId="0">
      <selection activeCell="H31" sqref="H31"/>
    </sheetView>
  </sheetViews>
  <sheetFormatPr defaultRowHeight="15" x14ac:dyDescent="0.25"/>
  <sheetData>
    <row r="4" spans="2:8" ht="15.75" x14ac:dyDescent="0.3">
      <c r="B4" s="2" t="s">
        <v>18</v>
      </c>
      <c r="C4" s="9" t="s">
        <v>0</v>
      </c>
      <c r="D4" s="9"/>
      <c r="E4" s="9"/>
      <c r="F4" s="9" t="s">
        <v>1</v>
      </c>
      <c r="G4" s="9"/>
      <c r="H4" s="9"/>
    </row>
    <row r="5" spans="2:8" x14ac:dyDescent="0.25">
      <c r="B5" s="1">
        <v>-15</v>
      </c>
      <c r="C5" s="1">
        <v>0.99047600000000002</v>
      </c>
      <c r="D5" s="1">
        <v>1.014653</v>
      </c>
      <c r="E5" s="1">
        <v>0.99487000000000003</v>
      </c>
      <c r="F5" s="1">
        <v>2.361504</v>
      </c>
      <c r="G5" s="1">
        <v>2.4117229999999998</v>
      </c>
      <c r="H5" s="1">
        <v>2.1360299999999999</v>
      </c>
    </row>
    <row r="6" spans="2:8" x14ac:dyDescent="0.25">
      <c r="B6" s="1">
        <v>-9.5228000000000002</v>
      </c>
      <c r="C6" s="1">
        <v>0.86412999999999995</v>
      </c>
      <c r="D6" s="1">
        <v>0.96172000000000002</v>
      </c>
      <c r="E6" s="1">
        <v>0.86966500000000002</v>
      </c>
      <c r="F6" s="1">
        <v>2.648129</v>
      </c>
      <c r="G6" s="1">
        <v>2.6132770000000001</v>
      </c>
      <c r="H6" s="1">
        <v>2.2239969999999998</v>
      </c>
    </row>
    <row r="7" spans="2:8" x14ac:dyDescent="0.25">
      <c r="B7" s="1">
        <v>-9</v>
      </c>
      <c r="C7" s="1">
        <v>0.92125000000000001</v>
      </c>
      <c r="D7" s="1">
        <v>0.95487599999999995</v>
      </c>
      <c r="E7" s="1">
        <v>1.018211</v>
      </c>
      <c r="F7" s="1">
        <v>2.3630469999999999</v>
      </c>
      <c r="G7" s="1">
        <v>2.232332</v>
      </c>
      <c r="H7" s="1">
        <v>2.1355430000000002</v>
      </c>
    </row>
    <row r="8" spans="2:8" x14ac:dyDescent="0.25">
      <c r="B8" s="1">
        <v>-8.5228000000000002</v>
      </c>
      <c r="C8" s="1">
        <v>0.86096200000000001</v>
      </c>
      <c r="D8" s="1">
        <v>0.80199299999999996</v>
      </c>
      <c r="E8" s="1">
        <v>0.81917799999999996</v>
      </c>
      <c r="F8" s="1">
        <v>2.1164909999999999</v>
      </c>
      <c r="G8" s="1">
        <v>2.1325470000000002</v>
      </c>
      <c r="H8" s="1">
        <v>2.2923110000000002</v>
      </c>
    </row>
    <row r="9" spans="2:8" x14ac:dyDescent="0.25">
      <c r="B9" s="1">
        <v>-8</v>
      </c>
      <c r="C9" s="1">
        <v>0.78607099999999996</v>
      </c>
      <c r="D9" s="1">
        <v>0.78699399999999997</v>
      </c>
      <c r="E9" s="1">
        <v>0.77539100000000005</v>
      </c>
      <c r="F9" s="1">
        <v>1.7297849999999999</v>
      </c>
      <c r="G9" s="1">
        <v>1.8558250000000001</v>
      </c>
      <c r="H9" s="1">
        <v>1.9000600000000001</v>
      </c>
    </row>
    <row r="10" spans="2:8" x14ac:dyDescent="0.25">
      <c r="B10" s="1">
        <v>-7.5228000000000002</v>
      </c>
      <c r="C10" s="1">
        <v>0.91263899999999998</v>
      </c>
      <c r="D10" s="1">
        <v>0.86842200000000003</v>
      </c>
      <c r="E10" s="1">
        <v>0.88415600000000005</v>
      </c>
      <c r="F10" s="1">
        <v>1.437821</v>
      </c>
      <c r="G10" s="1">
        <v>1.180491</v>
      </c>
      <c r="H10" s="1">
        <v>1.2087920000000001</v>
      </c>
    </row>
    <row r="11" spans="2:8" x14ac:dyDescent="0.25">
      <c r="B11" s="1">
        <v>-7</v>
      </c>
      <c r="C11" s="1">
        <v>0.78347</v>
      </c>
      <c r="D11" s="1">
        <v>0.76218600000000003</v>
      </c>
      <c r="E11" s="1">
        <v>0.73335099999999998</v>
      </c>
      <c r="F11" s="1">
        <v>1.132015</v>
      </c>
      <c r="G11" s="1">
        <v>1.1139479999999999</v>
      </c>
      <c r="H11" s="1">
        <v>1.2172240000000001</v>
      </c>
    </row>
    <row r="12" spans="2:8" x14ac:dyDescent="0.25">
      <c r="B12" s="1">
        <v>-6.5228000000000002</v>
      </c>
      <c r="C12" s="1">
        <v>0.73712800000000001</v>
      </c>
      <c r="D12" s="1">
        <v>0.82286199999999998</v>
      </c>
      <c r="E12" s="1">
        <v>0.73317600000000005</v>
      </c>
      <c r="F12" s="1">
        <v>1.0758540000000001</v>
      </c>
      <c r="G12" s="1">
        <v>1.1910510000000001</v>
      </c>
      <c r="H12" s="1">
        <v>1.1133150000000001</v>
      </c>
    </row>
    <row r="13" spans="2:8" x14ac:dyDescent="0.25">
      <c r="B13" s="1">
        <v>-6</v>
      </c>
      <c r="C13" s="1">
        <v>0.77804300000000004</v>
      </c>
      <c r="D13" s="1">
        <v>0.85403700000000005</v>
      </c>
      <c r="E13" s="1">
        <v>0.78457900000000003</v>
      </c>
      <c r="F13" s="1">
        <v>1.13564</v>
      </c>
      <c r="G13" s="1">
        <v>1.14299</v>
      </c>
      <c r="H13" s="1">
        <v>1.190021</v>
      </c>
    </row>
    <row r="14" spans="2:8" x14ac:dyDescent="0.25">
      <c r="B14" s="1">
        <v>-5.5228000000000002</v>
      </c>
      <c r="C14" s="1">
        <v>0.74692199999999997</v>
      </c>
      <c r="D14" s="1">
        <v>0.81987600000000005</v>
      </c>
      <c r="E14" s="1">
        <v>0.75319599999999998</v>
      </c>
      <c r="F14" s="1">
        <v>1.3351059999999999</v>
      </c>
      <c r="G14" s="1">
        <v>0.91439199999999998</v>
      </c>
      <c r="H14" s="1">
        <v>0.952017</v>
      </c>
    </row>
  </sheetData>
  <mergeCells count="2">
    <mergeCell ref="C4:E4"/>
    <mergeCell ref="F4:H4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23BA-6BAF-44A7-9908-959039150F21}">
  <dimension ref="A4:AH7"/>
  <sheetViews>
    <sheetView workbookViewId="0">
      <selection activeCell="F19" sqref="F19"/>
    </sheetView>
  </sheetViews>
  <sheetFormatPr defaultRowHeight="15" x14ac:dyDescent="0.25"/>
  <sheetData>
    <row r="4" spans="1:34" x14ac:dyDescent="0.25">
      <c r="B4" s="10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 t="s">
        <v>112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</row>
    <row r="5" spans="1:34" x14ac:dyDescent="0.25">
      <c r="A5" s="3" t="s">
        <v>111</v>
      </c>
      <c r="B5" s="1">
        <v>8.9993200000000009</v>
      </c>
      <c r="C5" s="1">
        <v>8.9847699999999993</v>
      </c>
      <c r="D5" s="1">
        <v>9.0162600000000008</v>
      </c>
      <c r="E5" s="1">
        <v>9.2446300000000008</v>
      </c>
      <c r="F5" s="1">
        <v>9.3022399999999994</v>
      </c>
      <c r="G5" s="1">
        <v>8.9682999999999993</v>
      </c>
      <c r="H5" s="1">
        <v>8.9227299999999996</v>
      </c>
      <c r="I5" s="1">
        <v>9.1958599999999997</v>
      </c>
      <c r="J5" s="1">
        <v>9.0414700000000003</v>
      </c>
      <c r="K5" s="1">
        <v>9.2532700000000006</v>
      </c>
      <c r="L5" s="1">
        <v>9.1544500000000006</v>
      </c>
      <c r="M5" s="1">
        <v>10.032</v>
      </c>
      <c r="N5" s="1">
        <v>10.157299999999999</v>
      </c>
      <c r="O5" s="1">
        <v>10.259499999999999</v>
      </c>
      <c r="P5" s="1">
        <v>10.569000000000001</v>
      </c>
      <c r="Q5" s="1">
        <v>9.9762599999999999</v>
      </c>
      <c r="R5" s="1">
        <v>10.3873</v>
      </c>
      <c r="S5" s="1">
        <v>10.538</v>
      </c>
      <c r="T5" s="1">
        <v>10.589600000000001</v>
      </c>
      <c r="U5" s="1">
        <v>10.672000000000001</v>
      </c>
      <c r="V5" s="1">
        <v>10.6347</v>
      </c>
      <c r="W5" s="1">
        <v>10.0909</v>
      </c>
      <c r="X5" s="1">
        <v>10.743499999999999</v>
      </c>
      <c r="Y5" s="1">
        <v>9.9242000000000008</v>
      </c>
      <c r="Z5" s="1">
        <v>10.2593</v>
      </c>
      <c r="AA5" s="1">
        <v>10.921099999999999</v>
      </c>
      <c r="AB5" s="1">
        <v>10.2079</v>
      </c>
      <c r="AC5" s="1">
        <v>10.3865</v>
      </c>
      <c r="AD5" s="1">
        <v>10.630100000000001</v>
      </c>
      <c r="AE5" s="1">
        <v>10.3825</v>
      </c>
      <c r="AF5" s="1">
        <v>10.677199999999999</v>
      </c>
      <c r="AG5" s="1">
        <v>10.940099999999999</v>
      </c>
      <c r="AH5" s="1">
        <v>10.1812</v>
      </c>
    </row>
    <row r="6" spans="1:34" x14ac:dyDescent="0.25">
      <c r="A6" s="3" t="s">
        <v>113</v>
      </c>
      <c r="B6" s="1">
        <v>5.9152899999999997</v>
      </c>
      <c r="C6" s="1">
        <v>6.1749799999999997</v>
      </c>
      <c r="D6" s="1">
        <v>6.4030100000000001</v>
      </c>
      <c r="E6" s="1">
        <v>6.2940800000000001</v>
      </c>
      <c r="F6" s="1">
        <v>6.06846</v>
      </c>
      <c r="G6" s="1">
        <v>6.0833599999999999</v>
      </c>
      <c r="H6" s="1">
        <v>6.3410299999999999</v>
      </c>
      <c r="I6" s="1">
        <v>6.2061200000000003</v>
      </c>
      <c r="J6" s="1">
        <v>6.15693</v>
      </c>
      <c r="K6" s="1">
        <v>6.0392900000000003</v>
      </c>
      <c r="L6" s="1">
        <v>6.3716600000000003</v>
      </c>
      <c r="M6" s="1">
        <v>6.9585600000000003</v>
      </c>
      <c r="N6" s="1">
        <v>6.9013</v>
      </c>
      <c r="O6" s="1">
        <v>7.2277100000000001</v>
      </c>
      <c r="P6" s="1">
        <v>7.2389299999999999</v>
      </c>
      <c r="Q6" s="1">
        <v>6.7455999999999996</v>
      </c>
      <c r="R6" s="1">
        <v>6.4656599999999997</v>
      </c>
      <c r="S6" s="1">
        <v>6.55192</v>
      </c>
      <c r="T6" s="1">
        <v>7.1925100000000004</v>
      </c>
      <c r="U6" s="1">
        <v>6.8521799999999997</v>
      </c>
      <c r="V6" s="1">
        <v>7.0188899999999999</v>
      </c>
      <c r="W6" s="1">
        <v>7.2249100000000004</v>
      </c>
      <c r="X6" s="1">
        <v>6.3774699999999998</v>
      </c>
      <c r="Y6" s="1">
        <v>6.9863799999999996</v>
      </c>
      <c r="Z6" s="1">
        <v>7.1007499999999997</v>
      </c>
      <c r="AA6" s="1">
        <v>6.8830499999999999</v>
      </c>
      <c r="AB6" s="1">
        <v>7.30457</v>
      </c>
      <c r="AC6" s="1">
        <v>7.4162499999999998</v>
      </c>
      <c r="AD6" s="1">
        <v>7.1071600000000004</v>
      </c>
      <c r="AE6" s="1">
        <v>7.0625499999999999</v>
      </c>
      <c r="AF6" s="1">
        <v>6.9754899999999997</v>
      </c>
      <c r="AG6" s="1">
        <v>6.8806500000000002</v>
      </c>
      <c r="AH6" s="1">
        <v>7.1954799999999999</v>
      </c>
    </row>
    <row r="7" spans="1:34" x14ac:dyDescent="0.25">
      <c r="A7" s="3" t="s">
        <v>114</v>
      </c>
      <c r="B7" s="1">
        <v>10.3828</v>
      </c>
      <c r="C7" s="1">
        <v>9.9950200000000002</v>
      </c>
      <c r="D7" s="1">
        <v>10.5244</v>
      </c>
      <c r="E7" s="1">
        <v>10.362399999999999</v>
      </c>
      <c r="F7" s="1">
        <v>10.742800000000001</v>
      </c>
      <c r="G7" s="1">
        <v>10.414099999999999</v>
      </c>
      <c r="H7" s="1">
        <v>9.8553800000000003</v>
      </c>
      <c r="I7" s="1">
        <v>10.6343</v>
      </c>
      <c r="J7" s="1">
        <v>10.255100000000001</v>
      </c>
      <c r="K7" s="1">
        <v>10.4483</v>
      </c>
      <c r="L7" s="1">
        <v>9.7164400000000004</v>
      </c>
      <c r="M7" s="1">
        <v>11.0085</v>
      </c>
      <c r="N7" s="1">
        <v>11.2598</v>
      </c>
      <c r="O7" s="1">
        <v>11.1517</v>
      </c>
      <c r="P7" s="1">
        <v>11.0039</v>
      </c>
      <c r="Q7" s="1">
        <v>11.0245</v>
      </c>
      <c r="R7" s="1">
        <v>11.085900000000001</v>
      </c>
      <c r="S7" s="1">
        <v>11.283899999999999</v>
      </c>
      <c r="T7" s="1">
        <v>11.0198</v>
      </c>
      <c r="U7" s="1">
        <v>11.2256</v>
      </c>
      <c r="V7" s="1">
        <v>11.145200000000001</v>
      </c>
      <c r="W7" s="1">
        <v>11.1974</v>
      </c>
      <c r="X7" s="1">
        <v>11.248900000000001</v>
      </c>
      <c r="Y7" s="1">
        <v>11.099399999999999</v>
      </c>
      <c r="Z7" s="1">
        <v>11.3355</v>
      </c>
      <c r="AA7" s="1">
        <v>11.1557</v>
      </c>
      <c r="AB7" s="1">
        <v>11.446999999999999</v>
      </c>
      <c r="AC7" s="1">
        <v>11.129899999999999</v>
      </c>
      <c r="AD7" s="1">
        <v>10.815300000000001</v>
      </c>
      <c r="AE7" s="1">
        <v>11.3314</v>
      </c>
      <c r="AF7" s="1">
        <v>11.212899999999999</v>
      </c>
      <c r="AG7" s="1">
        <v>11.2363</v>
      </c>
      <c r="AH7" s="1">
        <v>10.984400000000001</v>
      </c>
    </row>
  </sheetData>
  <mergeCells count="2">
    <mergeCell ref="M4:AH4"/>
    <mergeCell ref="B4:L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952CC-90D3-4334-BFC2-075CBC8EAB5E}">
  <dimension ref="A1:I291"/>
  <sheetViews>
    <sheetView workbookViewId="0">
      <selection activeCell="O50" sqref="O50"/>
    </sheetView>
  </sheetViews>
  <sheetFormatPr defaultRowHeight="15" x14ac:dyDescent="0.25"/>
  <cols>
    <col min="4" max="4" width="15.85546875" bestFit="1" customWidth="1"/>
    <col min="7" max="7" width="12" bestFit="1" customWidth="1"/>
  </cols>
  <sheetData>
    <row r="1" spans="1:9" x14ac:dyDescent="0.25">
      <c r="A1" t="s">
        <v>115</v>
      </c>
      <c r="B1" t="s">
        <v>116</v>
      </c>
      <c r="C1" t="s">
        <v>117</v>
      </c>
      <c r="D1" t="s">
        <v>118</v>
      </c>
      <c r="E1" t="s">
        <v>119</v>
      </c>
      <c r="F1" t="s">
        <v>120</v>
      </c>
      <c r="G1" t="s">
        <v>121</v>
      </c>
      <c r="H1" t="s">
        <v>122</v>
      </c>
      <c r="I1" t="s">
        <v>123</v>
      </c>
    </row>
    <row r="2" spans="1:9" x14ac:dyDescent="0.25">
      <c r="A2" t="s">
        <v>124</v>
      </c>
      <c r="B2" s="5">
        <v>45048</v>
      </c>
      <c r="C2">
        <v>3.4076862999999999E-2</v>
      </c>
      <c r="D2">
        <v>0.121222158</v>
      </c>
      <c r="E2">
        <v>0</v>
      </c>
      <c r="F2">
        <v>0</v>
      </c>
      <c r="G2">
        <v>10.066022540000001</v>
      </c>
      <c r="H2">
        <v>34.014465569999999</v>
      </c>
      <c r="I2" t="s">
        <v>125</v>
      </c>
    </row>
    <row r="3" spans="1:9" x14ac:dyDescent="0.25">
      <c r="A3" t="s">
        <v>126</v>
      </c>
      <c r="B3" t="s">
        <v>127</v>
      </c>
      <c r="C3" s="4">
        <v>4.5299999999999999E-10</v>
      </c>
      <c r="D3" s="4">
        <v>1.31E-7</v>
      </c>
      <c r="E3">
        <v>0</v>
      </c>
      <c r="F3">
        <v>0</v>
      </c>
      <c r="G3">
        <v>5.7454918030000002</v>
      </c>
      <c r="H3">
        <v>123.6145468</v>
      </c>
      <c r="I3" t="s">
        <v>128</v>
      </c>
    </row>
    <row r="4" spans="1:9" x14ac:dyDescent="0.25">
      <c r="A4" t="s">
        <v>129</v>
      </c>
      <c r="B4" s="6">
        <v>11536</v>
      </c>
      <c r="C4" s="4">
        <v>4.7699999999999999E-4</v>
      </c>
      <c r="D4">
        <v>6.9116339999999998E-3</v>
      </c>
      <c r="E4">
        <v>0</v>
      </c>
      <c r="F4">
        <v>0</v>
      </c>
      <c r="G4">
        <v>5.2717039540000004</v>
      </c>
      <c r="H4">
        <v>40.32167046</v>
      </c>
      <c r="I4" t="s">
        <v>130</v>
      </c>
    </row>
    <row r="5" spans="1:9" x14ac:dyDescent="0.25">
      <c r="A5" t="s">
        <v>131</v>
      </c>
      <c r="B5" s="6">
        <v>41334</v>
      </c>
      <c r="C5">
        <v>4.2944768000000001E-2</v>
      </c>
      <c r="D5">
        <v>0.14314922799999999</v>
      </c>
      <c r="E5">
        <v>0</v>
      </c>
      <c r="F5">
        <v>0</v>
      </c>
      <c r="G5">
        <v>4.5316680099999997</v>
      </c>
      <c r="H5">
        <v>14.26496785</v>
      </c>
      <c r="I5" t="s">
        <v>132</v>
      </c>
    </row>
    <row r="6" spans="1:9" x14ac:dyDescent="0.25">
      <c r="A6" t="s">
        <v>133</v>
      </c>
      <c r="B6" t="s">
        <v>134</v>
      </c>
      <c r="C6" s="4">
        <v>1.19E-6</v>
      </c>
      <c r="D6" s="4">
        <v>5.7500000000000002E-5</v>
      </c>
      <c r="E6">
        <v>0</v>
      </c>
      <c r="F6">
        <v>0</v>
      </c>
      <c r="G6">
        <v>3.9103563810000002</v>
      </c>
      <c r="H6">
        <v>53.342076030000001</v>
      </c>
      <c r="I6" t="s">
        <v>135</v>
      </c>
    </row>
    <row r="7" spans="1:9" x14ac:dyDescent="0.25">
      <c r="A7" t="s">
        <v>136</v>
      </c>
      <c r="B7" s="6">
        <v>16316</v>
      </c>
      <c r="C7">
        <v>1.3263789999999999E-3</v>
      </c>
      <c r="D7">
        <v>1.3263792E-2</v>
      </c>
      <c r="E7">
        <v>0</v>
      </c>
      <c r="F7">
        <v>0</v>
      </c>
      <c r="G7">
        <v>3.8979525740000001</v>
      </c>
      <c r="H7">
        <v>25.82511478</v>
      </c>
      <c r="I7" t="s">
        <v>137</v>
      </c>
    </row>
    <row r="8" spans="1:9" x14ac:dyDescent="0.25">
      <c r="A8" t="s">
        <v>138</v>
      </c>
      <c r="B8" s="6">
        <v>46143</v>
      </c>
      <c r="C8">
        <v>2.0337032000000001E-2</v>
      </c>
      <c r="D8">
        <v>9.3485531999999996E-2</v>
      </c>
      <c r="E8">
        <v>0</v>
      </c>
      <c r="F8">
        <v>0</v>
      </c>
      <c r="G8">
        <v>3.600253661</v>
      </c>
      <c r="H8">
        <v>14.024110589999999</v>
      </c>
      <c r="I8" t="s">
        <v>139</v>
      </c>
    </row>
    <row r="9" spans="1:9" x14ac:dyDescent="0.25">
      <c r="A9" t="s">
        <v>140</v>
      </c>
      <c r="B9" t="s">
        <v>141</v>
      </c>
      <c r="C9" s="4">
        <v>1.1199999999999999E-5</v>
      </c>
      <c r="D9" s="4">
        <v>2.9500000000000001E-4</v>
      </c>
      <c r="E9">
        <v>0</v>
      </c>
      <c r="F9">
        <v>0</v>
      </c>
      <c r="G9">
        <v>3.5759637190000002</v>
      </c>
      <c r="H9">
        <v>40.773710370000003</v>
      </c>
      <c r="I9" t="s">
        <v>142</v>
      </c>
    </row>
    <row r="10" spans="1:9" x14ac:dyDescent="0.25">
      <c r="A10" t="s">
        <v>143</v>
      </c>
      <c r="B10" t="s">
        <v>144</v>
      </c>
      <c r="C10" s="4">
        <v>8.5599999999999994E-6</v>
      </c>
      <c r="D10" s="4">
        <v>2.8200000000000002E-4</v>
      </c>
      <c r="E10">
        <v>0</v>
      </c>
      <c r="F10">
        <v>0</v>
      </c>
      <c r="G10">
        <v>3.5063105700000001</v>
      </c>
      <c r="H10">
        <v>40.913056089999998</v>
      </c>
      <c r="I10" t="s">
        <v>145</v>
      </c>
    </row>
    <row r="11" spans="1:9" x14ac:dyDescent="0.25">
      <c r="A11" t="s">
        <v>146</v>
      </c>
      <c r="B11" t="s">
        <v>147</v>
      </c>
      <c r="C11" s="4">
        <v>6.6500000000000007E-8</v>
      </c>
      <c r="D11" s="4">
        <v>8.8400000000000001E-6</v>
      </c>
      <c r="E11">
        <v>0</v>
      </c>
      <c r="F11">
        <v>0</v>
      </c>
      <c r="G11">
        <v>3.3982805319999998</v>
      </c>
      <c r="H11">
        <v>56.160662209999998</v>
      </c>
      <c r="I11" t="s">
        <v>148</v>
      </c>
    </row>
    <row r="12" spans="1:9" x14ac:dyDescent="0.25">
      <c r="A12" t="s">
        <v>149</v>
      </c>
      <c r="B12" t="s">
        <v>150</v>
      </c>
      <c r="C12" s="4">
        <v>1.4100000000000001E-6</v>
      </c>
      <c r="D12" s="4">
        <v>5.8499999999999999E-5</v>
      </c>
      <c r="E12">
        <v>0</v>
      </c>
      <c r="F12">
        <v>0</v>
      </c>
      <c r="G12">
        <v>3.3536980270000001</v>
      </c>
      <c r="H12">
        <v>45.176522200000001</v>
      </c>
      <c r="I12" t="s">
        <v>151</v>
      </c>
    </row>
    <row r="13" spans="1:9" x14ac:dyDescent="0.25">
      <c r="A13" t="s">
        <v>152</v>
      </c>
      <c r="B13" t="s">
        <v>153</v>
      </c>
      <c r="C13" s="4">
        <v>9.2600000000000001E-5</v>
      </c>
      <c r="D13">
        <v>1.8446280000000001E-3</v>
      </c>
      <c r="E13">
        <v>0</v>
      </c>
      <c r="F13">
        <v>0</v>
      </c>
      <c r="G13">
        <v>3.234433578</v>
      </c>
      <c r="H13">
        <v>30.03974053</v>
      </c>
      <c r="I13" t="s">
        <v>154</v>
      </c>
    </row>
    <row r="14" spans="1:9" x14ac:dyDescent="0.25">
      <c r="A14" t="s">
        <v>155</v>
      </c>
      <c r="B14" s="6">
        <v>45017</v>
      </c>
      <c r="C14">
        <v>5.1206895000000002E-2</v>
      </c>
      <c r="D14">
        <v>0.15967741399999999</v>
      </c>
      <c r="E14">
        <v>0</v>
      </c>
      <c r="F14">
        <v>0</v>
      </c>
      <c r="G14">
        <v>3.1811544989999998</v>
      </c>
      <c r="H14">
        <v>9.4540128980000002</v>
      </c>
      <c r="I14" t="s">
        <v>156</v>
      </c>
    </row>
    <row r="15" spans="1:9" x14ac:dyDescent="0.25">
      <c r="A15" t="s">
        <v>157</v>
      </c>
      <c r="B15" t="s">
        <v>158</v>
      </c>
      <c r="C15" s="4">
        <v>7.6300000000000001E-4</v>
      </c>
      <c r="D15">
        <v>9.6211070000000003E-3</v>
      </c>
      <c r="E15">
        <v>0</v>
      </c>
      <c r="F15">
        <v>0</v>
      </c>
      <c r="G15">
        <v>3.1334571200000001</v>
      </c>
      <c r="H15">
        <v>22.49252761</v>
      </c>
      <c r="I15" t="s">
        <v>159</v>
      </c>
    </row>
    <row r="16" spans="1:9" x14ac:dyDescent="0.25">
      <c r="A16" t="s">
        <v>160</v>
      </c>
      <c r="B16" t="s">
        <v>161</v>
      </c>
      <c r="C16" s="4">
        <v>9.1399999999999998E-8</v>
      </c>
      <c r="D16" s="4">
        <v>8.8400000000000001E-6</v>
      </c>
      <c r="E16">
        <v>0</v>
      </c>
      <c r="F16">
        <v>0</v>
      </c>
      <c r="G16">
        <v>3.1277577079999999</v>
      </c>
      <c r="H16">
        <v>50.693918150000002</v>
      </c>
      <c r="I16" t="s">
        <v>162</v>
      </c>
    </row>
    <row r="17" spans="1:9" x14ac:dyDescent="0.25">
      <c r="A17" t="s">
        <v>163</v>
      </c>
      <c r="B17" s="5">
        <v>45078</v>
      </c>
      <c r="C17">
        <v>0.31979459799999999</v>
      </c>
      <c r="D17">
        <v>0.55202638999999998</v>
      </c>
      <c r="E17">
        <v>0</v>
      </c>
      <c r="F17">
        <v>0</v>
      </c>
      <c r="G17">
        <v>3.0170555110000001</v>
      </c>
      <c r="H17">
        <v>3.4396736950000002</v>
      </c>
      <c r="I17" t="s">
        <v>164</v>
      </c>
    </row>
    <row r="18" spans="1:9" x14ac:dyDescent="0.25">
      <c r="A18" t="s">
        <v>165</v>
      </c>
      <c r="B18" t="s">
        <v>166</v>
      </c>
      <c r="C18" s="4">
        <v>7.1900000000000002E-4</v>
      </c>
      <c r="D18">
        <v>9.4821009999999997E-3</v>
      </c>
      <c r="E18">
        <v>0</v>
      </c>
      <c r="F18">
        <v>0</v>
      </c>
      <c r="G18">
        <v>2.9954196729999998</v>
      </c>
      <c r="H18">
        <v>21.678414780000001</v>
      </c>
      <c r="I18" t="s">
        <v>167</v>
      </c>
    </row>
    <row r="19" spans="1:9" x14ac:dyDescent="0.25">
      <c r="A19" t="s">
        <v>168</v>
      </c>
      <c r="B19" s="6">
        <v>26999</v>
      </c>
      <c r="C19">
        <v>1.715395E-3</v>
      </c>
      <c r="D19">
        <v>1.5545771E-2</v>
      </c>
      <c r="E19">
        <v>0</v>
      </c>
      <c r="F19">
        <v>0</v>
      </c>
      <c r="G19">
        <v>2.9851500959999999</v>
      </c>
      <c r="H19">
        <v>19.009769179999999</v>
      </c>
      <c r="I19" t="s">
        <v>169</v>
      </c>
    </row>
    <row r="20" spans="1:9" x14ac:dyDescent="0.25">
      <c r="A20" t="s">
        <v>170</v>
      </c>
      <c r="B20" t="s">
        <v>171</v>
      </c>
      <c r="C20" s="4">
        <v>8.7499999999999992E-6</v>
      </c>
      <c r="D20" s="4">
        <v>2.8200000000000002E-4</v>
      </c>
      <c r="E20">
        <v>0</v>
      </c>
      <c r="F20">
        <v>0</v>
      </c>
      <c r="G20">
        <v>2.9010942910000002</v>
      </c>
      <c r="H20">
        <v>33.788872480000002</v>
      </c>
      <c r="I20" t="s">
        <v>172</v>
      </c>
    </row>
    <row r="21" spans="1:9" x14ac:dyDescent="0.25">
      <c r="A21" t="s">
        <v>173</v>
      </c>
      <c r="B21" t="s">
        <v>174</v>
      </c>
      <c r="C21" s="4">
        <v>6.6500000000000001E-4</v>
      </c>
      <c r="D21">
        <v>9.1860150000000005E-3</v>
      </c>
      <c r="E21">
        <v>0</v>
      </c>
      <c r="F21">
        <v>0</v>
      </c>
      <c r="G21">
        <v>2.8854888710000002</v>
      </c>
      <c r="H21">
        <v>21.108596259999999</v>
      </c>
      <c r="I21" t="s">
        <v>175</v>
      </c>
    </row>
    <row r="22" spans="1:9" x14ac:dyDescent="0.25">
      <c r="A22" t="s">
        <v>176</v>
      </c>
      <c r="B22" s="6">
        <v>25508</v>
      </c>
      <c r="C22">
        <v>3.369763E-3</v>
      </c>
      <c r="D22">
        <v>2.5057209E-2</v>
      </c>
      <c r="E22">
        <v>0</v>
      </c>
      <c r="F22">
        <v>0</v>
      </c>
      <c r="G22">
        <v>2.8760522420000001</v>
      </c>
      <c r="H22">
        <v>16.373115110000001</v>
      </c>
      <c r="I22" t="s">
        <v>177</v>
      </c>
    </row>
    <row r="23" spans="1:9" x14ac:dyDescent="0.25">
      <c r="A23" t="s">
        <v>178</v>
      </c>
      <c r="B23" t="s">
        <v>179</v>
      </c>
      <c r="C23">
        <v>1.1467649999999999E-3</v>
      </c>
      <c r="D23">
        <v>1.2317105E-2</v>
      </c>
      <c r="E23">
        <v>0</v>
      </c>
      <c r="F23">
        <v>0</v>
      </c>
      <c r="G23">
        <v>2.8350569110000001</v>
      </c>
      <c r="H23">
        <v>19.195632759999999</v>
      </c>
      <c r="I23" t="s">
        <v>180</v>
      </c>
    </row>
    <row r="24" spans="1:9" x14ac:dyDescent="0.25">
      <c r="A24" t="s">
        <v>181</v>
      </c>
      <c r="B24" s="6">
        <v>16619</v>
      </c>
      <c r="C24">
        <v>2.0189545999999999E-2</v>
      </c>
      <c r="D24">
        <v>9.3485531999999996E-2</v>
      </c>
      <c r="E24">
        <v>0</v>
      </c>
      <c r="F24">
        <v>0</v>
      </c>
      <c r="G24">
        <v>2.7874313919999998</v>
      </c>
      <c r="H24">
        <v>10.87820282</v>
      </c>
      <c r="I24" t="s">
        <v>182</v>
      </c>
    </row>
    <row r="25" spans="1:9" x14ac:dyDescent="0.25">
      <c r="A25" t="s">
        <v>183</v>
      </c>
      <c r="B25" s="6">
        <v>28825</v>
      </c>
      <c r="C25">
        <v>3.0473079999999999E-3</v>
      </c>
      <c r="D25">
        <v>2.3255768999999999E-2</v>
      </c>
      <c r="E25">
        <v>0</v>
      </c>
      <c r="F25">
        <v>0</v>
      </c>
      <c r="G25">
        <v>2.7582644630000002</v>
      </c>
      <c r="H25">
        <v>15.979996359999999</v>
      </c>
      <c r="I25" t="s">
        <v>184</v>
      </c>
    </row>
    <row r="26" spans="1:9" x14ac:dyDescent="0.25">
      <c r="A26" t="s">
        <v>185</v>
      </c>
      <c r="B26" t="s">
        <v>186</v>
      </c>
      <c r="C26">
        <v>1.5920820000000001E-3</v>
      </c>
      <c r="D26">
        <v>1.4893671000000001E-2</v>
      </c>
      <c r="E26">
        <v>0</v>
      </c>
      <c r="F26">
        <v>0</v>
      </c>
      <c r="G26">
        <v>2.7255784869999999</v>
      </c>
      <c r="H26">
        <v>17.560118930000002</v>
      </c>
      <c r="I26" t="s">
        <v>187</v>
      </c>
    </row>
    <row r="27" spans="1:9" x14ac:dyDescent="0.25">
      <c r="A27" t="s">
        <v>188</v>
      </c>
      <c r="B27" t="s">
        <v>189</v>
      </c>
      <c r="C27">
        <v>2.4486590000000002E-3</v>
      </c>
      <c r="D27">
        <v>1.9725311999999998E-2</v>
      </c>
      <c r="E27">
        <v>0</v>
      </c>
      <c r="F27">
        <v>0</v>
      </c>
      <c r="G27">
        <v>2.7027697719999999</v>
      </c>
      <c r="H27">
        <v>16.24963185</v>
      </c>
      <c r="I27" t="s">
        <v>190</v>
      </c>
    </row>
    <row r="28" spans="1:9" x14ac:dyDescent="0.25">
      <c r="A28" t="s">
        <v>191</v>
      </c>
      <c r="B28" t="s">
        <v>192</v>
      </c>
      <c r="C28" s="4">
        <v>3.2000000000000003E-4</v>
      </c>
      <c r="D28">
        <v>5.1582540000000001E-3</v>
      </c>
      <c r="E28">
        <v>0</v>
      </c>
      <c r="F28">
        <v>0</v>
      </c>
      <c r="G28">
        <v>2.678095238</v>
      </c>
      <c r="H28">
        <v>21.549738659999999</v>
      </c>
      <c r="I28" t="s">
        <v>193</v>
      </c>
    </row>
    <row r="29" spans="1:9" x14ac:dyDescent="0.25">
      <c r="A29" t="s">
        <v>194</v>
      </c>
      <c r="B29" t="s">
        <v>195</v>
      </c>
      <c r="C29" s="4">
        <v>1.0900000000000001E-5</v>
      </c>
      <c r="D29" s="4">
        <v>2.9500000000000001E-4</v>
      </c>
      <c r="E29">
        <v>0</v>
      </c>
      <c r="F29">
        <v>0</v>
      </c>
      <c r="G29">
        <v>2.6238173690000002</v>
      </c>
      <c r="H29">
        <v>29.988124670000001</v>
      </c>
      <c r="I29" t="s">
        <v>196</v>
      </c>
    </row>
    <row r="30" spans="1:9" x14ac:dyDescent="0.25">
      <c r="A30" t="s">
        <v>197</v>
      </c>
      <c r="B30" s="6">
        <v>25477</v>
      </c>
      <c r="C30">
        <v>9.9693070000000002E-3</v>
      </c>
      <c r="D30">
        <v>5.5598056E-2</v>
      </c>
      <c r="E30">
        <v>0</v>
      </c>
      <c r="F30">
        <v>0</v>
      </c>
      <c r="G30">
        <v>2.5680575779999999</v>
      </c>
      <c r="H30">
        <v>11.834236580000001</v>
      </c>
      <c r="I30" t="s">
        <v>198</v>
      </c>
    </row>
    <row r="31" spans="1:9" x14ac:dyDescent="0.25">
      <c r="A31" t="s">
        <v>199</v>
      </c>
      <c r="B31" t="s">
        <v>200</v>
      </c>
      <c r="C31" s="4">
        <v>1.4E-5</v>
      </c>
      <c r="D31" s="4">
        <v>3.39E-4</v>
      </c>
      <c r="E31">
        <v>0</v>
      </c>
      <c r="F31">
        <v>0</v>
      </c>
      <c r="G31">
        <v>2.5377439590000002</v>
      </c>
      <c r="H31">
        <v>28.354941</v>
      </c>
      <c r="I31" t="s">
        <v>201</v>
      </c>
    </row>
    <row r="32" spans="1:9" x14ac:dyDescent="0.25">
      <c r="A32" t="s">
        <v>202</v>
      </c>
      <c r="B32" s="6">
        <v>25842</v>
      </c>
      <c r="C32">
        <v>1.1001132E-2</v>
      </c>
      <c r="D32">
        <v>6.0194874000000002E-2</v>
      </c>
      <c r="E32">
        <v>0</v>
      </c>
      <c r="F32">
        <v>0</v>
      </c>
      <c r="G32">
        <v>2.5251215560000002</v>
      </c>
      <c r="H32">
        <v>11.387684849999999</v>
      </c>
      <c r="I32" t="s">
        <v>203</v>
      </c>
    </row>
    <row r="33" spans="1:9" x14ac:dyDescent="0.25">
      <c r="A33" t="s">
        <v>204</v>
      </c>
      <c r="B33" s="6">
        <v>20668</v>
      </c>
      <c r="C33">
        <v>2.1779979000000001E-2</v>
      </c>
      <c r="D33">
        <v>9.5740727999999997E-2</v>
      </c>
      <c r="E33">
        <v>0</v>
      </c>
      <c r="F33">
        <v>0</v>
      </c>
      <c r="G33">
        <v>2.5226537219999998</v>
      </c>
      <c r="H33">
        <v>9.6536007450000003</v>
      </c>
      <c r="I33" t="s">
        <v>205</v>
      </c>
    </row>
    <row r="34" spans="1:9" x14ac:dyDescent="0.25">
      <c r="A34" t="s">
        <v>206</v>
      </c>
      <c r="B34" s="6">
        <v>18080</v>
      </c>
      <c r="C34">
        <v>3.0884439999999999E-2</v>
      </c>
      <c r="D34">
        <v>0.121222158</v>
      </c>
      <c r="E34">
        <v>0</v>
      </c>
      <c r="F34">
        <v>0</v>
      </c>
      <c r="G34">
        <v>2.521422797</v>
      </c>
      <c r="H34">
        <v>8.7682547970000009</v>
      </c>
      <c r="I34" t="s">
        <v>207</v>
      </c>
    </row>
    <row r="35" spans="1:9" x14ac:dyDescent="0.25">
      <c r="A35" t="s">
        <v>208</v>
      </c>
      <c r="B35" s="6">
        <v>26207</v>
      </c>
      <c r="C35">
        <v>1.2111881E-2</v>
      </c>
      <c r="D35">
        <v>6.5045289000000006E-2</v>
      </c>
      <c r="E35">
        <v>0</v>
      </c>
      <c r="F35">
        <v>0</v>
      </c>
      <c r="G35">
        <v>2.4835932729999999</v>
      </c>
      <c r="H35">
        <v>10.96150871</v>
      </c>
      <c r="I35" t="s">
        <v>209</v>
      </c>
    </row>
    <row r="36" spans="1:9" x14ac:dyDescent="0.25">
      <c r="A36" t="s">
        <v>210</v>
      </c>
      <c r="B36" t="s">
        <v>211</v>
      </c>
      <c r="C36">
        <v>1.0541210000000001E-3</v>
      </c>
      <c r="D36">
        <v>1.1757503000000001E-2</v>
      </c>
      <c r="E36">
        <v>0</v>
      </c>
      <c r="F36">
        <v>0</v>
      </c>
      <c r="G36">
        <v>2.4661611040000002</v>
      </c>
      <c r="H36">
        <v>16.905652929999999</v>
      </c>
      <c r="I36" t="s">
        <v>212</v>
      </c>
    </row>
    <row r="37" spans="1:9" x14ac:dyDescent="0.25">
      <c r="A37" t="s">
        <v>213</v>
      </c>
      <c r="B37" s="6">
        <v>18445</v>
      </c>
      <c r="C37">
        <v>3.4055826999999997E-2</v>
      </c>
      <c r="D37">
        <v>0.121222158</v>
      </c>
      <c r="E37">
        <v>0</v>
      </c>
      <c r="F37">
        <v>0</v>
      </c>
      <c r="G37">
        <v>2.462653456</v>
      </c>
      <c r="H37">
        <v>8.3231631700000008</v>
      </c>
      <c r="I37" t="s">
        <v>214</v>
      </c>
    </row>
    <row r="38" spans="1:9" x14ac:dyDescent="0.25">
      <c r="A38" t="s">
        <v>215</v>
      </c>
      <c r="B38" t="s">
        <v>216</v>
      </c>
      <c r="C38" s="4">
        <v>2.5500000000000002E-4</v>
      </c>
      <c r="D38">
        <v>4.3483760000000002E-3</v>
      </c>
      <c r="E38">
        <v>0</v>
      </c>
      <c r="F38">
        <v>0</v>
      </c>
      <c r="G38">
        <v>2.4518421789999998</v>
      </c>
      <c r="H38">
        <v>20.288063439999998</v>
      </c>
      <c r="I38" t="s">
        <v>217</v>
      </c>
    </row>
    <row r="39" spans="1:9" x14ac:dyDescent="0.25">
      <c r="A39" t="s">
        <v>218</v>
      </c>
      <c r="B39" t="s">
        <v>219</v>
      </c>
      <c r="C39" s="4">
        <v>2.6400000000000001E-5</v>
      </c>
      <c r="D39" s="4">
        <v>5.8900000000000001E-4</v>
      </c>
      <c r="E39">
        <v>0</v>
      </c>
      <c r="F39">
        <v>0</v>
      </c>
      <c r="G39">
        <v>2.4452537369999998</v>
      </c>
      <c r="H39">
        <v>25.775889400000001</v>
      </c>
      <c r="I39" t="s">
        <v>220</v>
      </c>
    </row>
    <row r="40" spans="1:9" x14ac:dyDescent="0.25">
      <c r="A40" t="s">
        <v>221</v>
      </c>
      <c r="B40" t="s">
        <v>222</v>
      </c>
      <c r="C40">
        <v>5.364092E-3</v>
      </c>
      <c r="D40">
        <v>3.5867228000000001E-2</v>
      </c>
      <c r="E40">
        <v>0</v>
      </c>
      <c r="F40">
        <v>0</v>
      </c>
      <c r="G40">
        <v>2.434786533</v>
      </c>
      <c r="H40">
        <v>12.7291326</v>
      </c>
      <c r="I40" t="s">
        <v>223</v>
      </c>
    </row>
    <row r="41" spans="1:9" x14ac:dyDescent="0.25">
      <c r="A41" t="s">
        <v>224</v>
      </c>
      <c r="B41" t="s">
        <v>225</v>
      </c>
      <c r="C41">
        <v>4.2264929999999996E-3</v>
      </c>
      <c r="D41">
        <v>2.9894707E-2</v>
      </c>
      <c r="E41">
        <v>0</v>
      </c>
      <c r="F41">
        <v>0</v>
      </c>
      <c r="G41">
        <v>2.4145602369999999</v>
      </c>
      <c r="H41">
        <v>13.198910290000001</v>
      </c>
      <c r="I41" t="s">
        <v>226</v>
      </c>
    </row>
    <row r="42" spans="1:9" x14ac:dyDescent="0.25">
      <c r="A42" t="s">
        <v>227</v>
      </c>
      <c r="B42" t="s">
        <v>228</v>
      </c>
      <c r="C42" s="4">
        <v>1.66E-4</v>
      </c>
      <c r="D42">
        <v>3.0052690000000001E-3</v>
      </c>
      <c r="E42">
        <v>0</v>
      </c>
      <c r="F42">
        <v>0</v>
      </c>
      <c r="G42">
        <v>2.3761049330000001</v>
      </c>
      <c r="H42">
        <v>20.683234219999999</v>
      </c>
      <c r="I42" t="s">
        <v>229</v>
      </c>
    </row>
    <row r="43" spans="1:9" x14ac:dyDescent="0.25">
      <c r="A43" t="s">
        <v>230</v>
      </c>
      <c r="B43" s="6">
        <v>13636</v>
      </c>
      <c r="C43">
        <v>7.7281960999999996E-2</v>
      </c>
      <c r="D43">
        <v>0.213445417</v>
      </c>
      <c r="E43">
        <v>0</v>
      </c>
      <c r="F43">
        <v>0</v>
      </c>
      <c r="G43">
        <v>2.3612792570000001</v>
      </c>
      <c r="H43">
        <v>6.0455707869999999</v>
      </c>
      <c r="I43" t="s">
        <v>231</v>
      </c>
    </row>
    <row r="44" spans="1:9" x14ac:dyDescent="0.25">
      <c r="A44" t="s">
        <v>232</v>
      </c>
      <c r="B44" t="s">
        <v>233</v>
      </c>
      <c r="C44" s="4">
        <v>7.3300000000000001E-7</v>
      </c>
      <c r="D44" s="4">
        <v>4.2500000000000003E-5</v>
      </c>
      <c r="E44">
        <v>0</v>
      </c>
      <c r="F44">
        <v>0</v>
      </c>
      <c r="G44">
        <v>2.3595987799999998</v>
      </c>
      <c r="H44">
        <v>33.332711060000001</v>
      </c>
      <c r="I44" t="s">
        <v>234</v>
      </c>
    </row>
    <row r="45" spans="1:9" x14ac:dyDescent="0.25">
      <c r="A45" t="s">
        <v>235</v>
      </c>
      <c r="B45" s="6">
        <v>22129</v>
      </c>
      <c r="C45">
        <v>3.1609393999999999E-2</v>
      </c>
      <c r="D45">
        <v>0.121222158</v>
      </c>
      <c r="E45">
        <v>0</v>
      </c>
      <c r="F45">
        <v>0</v>
      </c>
      <c r="G45">
        <v>2.3281055510000002</v>
      </c>
      <c r="H45">
        <v>8.0419771390000001</v>
      </c>
      <c r="I45" t="s">
        <v>236</v>
      </c>
    </row>
    <row r="46" spans="1:9" x14ac:dyDescent="0.25">
      <c r="A46" t="s">
        <v>237</v>
      </c>
      <c r="B46" s="6">
        <v>22129</v>
      </c>
      <c r="C46">
        <v>3.1609393999999999E-2</v>
      </c>
      <c r="D46">
        <v>0.121222158</v>
      </c>
      <c r="E46">
        <v>0</v>
      </c>
      <c r="F46">
        <v>0</v>
      </c>
      <c r="G46">
        <v>2.3281055510000002</v>
      </c>
      <c r="H46">
        <v>8.0419771390000001</v>
      </c>
      <c r="I46" t="s">
        <v>238</v>
      </c>
    </row>
    <row r="47" spans="1:9" x14ac:dyDescent="0.25">
      <c r="A47" t="s">
        <v>239</v>
      </c>
      <c r="B47" s="6">
        <v>42036</v>
      </c>
      <c r="C47">
        <v>0.23865523899999999</v>
      </c>
      <c r="D47">
        <v>0.43803809700000002</v>
      </c>
      <c r="E47">
        <v>0</v>
      </c>
      <c r="F47">
        <v>0</v>
      </c>
      <c r="G47">
        <v>2.3216895829999999</v>
      </c>
      <c r="H47">
        <v>3.3263665790000001</v>
      </c>
      <c r="I47" t="s">
        <v>240</v>
      </c>
    </row>
    <row r="48" spans="1:9" x14ac:dyDescent="0.25">
      <c r="A48" t="s">
        <v>241</v>
      </c>
      <c r="B48" t="s">
        <v>242</v>
      </c>
      <c r="C48" s="4">
        <v>4.0000000000000002E-4</v>
      </c>
      <c r="D48">
        <v>6.106996E-3</v>
      </c>
      <c r="E48">
        <v>0</v>
      </c>
      <c r="F48">
        <v>0</v>
      </c>
      <c r="G48">
        <v>2.315584146</v>
      </c>
      <c r="H48">
        <v>18.116579640000001</v>
      </c>
      <c r="I48" t="s">
        <v>243</v>
      </c>
    </row>
    <row r="49" spans="1:9" x14ac:dyDescent="0.25">
      <c r="A49" t="s">
        <v>244</v>
      </c>
      <c r="B49" t="s">
        <v>245</v>
      </c>
      <c r="C49">
        <v>2.10443E-3</v>
      </c>
      <c r="D49">
        <v>1.7436704000000001E-2</v>
      </c>
      <c r="E49">
        <v>0</v>
      </c>
      <c r="F49">
        <v>0</v>
      </c>
      <c r="G49">
        <v>2.2993817430000001</v>
      </c>
      <c r="H49">
        <v>14.17272393</v>
      </c>
      <c r="I49" t="s">
        <v>246</v>
      </c>
    </row>
    <row r="50" spans="1:9" x14ac:dyDescent="0.25">
      <c r="A50" t="s">
        <v>247</v>
      </c>
      <c r="B50" t="s">
        <v>245</v>
      </c>
      <c r="C50">
        <v>2.10443E-3</v>
      </c>
      <c r="D50">
        <v>1.7436704000000001E-2</v>
      </c>
      <c r="E50">
        <v>0</v>
      </c>
      <c r="F50">
        <v>0</v>
      </c>
      <c r="G50">
        <v>2.2993817430000001</v>
      </c>
      <c r="H50">
        <v>14.17272393</v>
      </c>
      <c r="I50" t="s">
        <v>248</v>
      </c>
    </row>
    <row r="51" spans="1:9" x14ac:dyDescent="0.25">
      <c r="A51" t="s">
        <v>249</v>
      </c>
      <c r="B51" s="6">
        <v>28034</v>
      </c>
      <c r="C51">
        <v>1.8973189000000001E-2</v>
      </c>
      <c r="D51">
        <v>9.0200404999999997E-2</v>
      </c>
      <c r="E51">
        <v>0</v>
      </c>
      <c r="F51">
        <v>0</v>
      </c>
      <c r="G51">
        <v>2.2948283479999998</v>
      </c>
      <c r="H51">
        <v>9.0983711629999995</v>
      </c>
      <c r="I51" t="s">
        <v>250</v>
      </c>
    </row>
    <row r="52" spans="1:9" x14ac:dyDescent="0.25">
      <c r="A52" t="s">
        <v>251</v>
      </c>
      <c r="B52" s="6">
        <v>28034</v>
      </c>
      <c r="C52">
        <v>1.8973189000000001E-2</v>
      </c>
      <c r="D52">
        <v>9.0200404999999997E-2</v>
      </c>
      <c r="E52">
        <v>0</v>
      </c>
      <c r="F52">
        <v>0</v>
      </c>
      <c r="G52">
        <v>2.2948283479999998</v>
      </c>
      <c r="H52">
        <v>9.0983711629999995</v>
      </c>
      <c r="I52" t="s">
        <v>252</v>
      </c>
    </row>
    <row r="53" spans="1:9" x14ac:dyDescent="0.25">
      <c r="A53" t="s">
        <v>253</v>
      </c>
      <c r="B53" s="6">
        <v>44986</v>
      </c>
      <c r="C53">
        <v>0.169195541</v>
      </c>
      <c r="D53">
        <v>0.35555584800000001</v>
      </c>
      <c r="E53">
        <v>0</v>
      </c>
      <c r="F53">
        <v>0</v>
      </c>
      <c r="G53">
        <v>2.2646253019999998</v>
      </c>
      <c r="H53">
        <v>4.0235601880000003</v>
      </c>
      <c r="I53" t="s">
        <v>254</v>
      </c>
    </row>
    <row r="54" spans="1:9" x14ac:dyDescent="0.25">
      <c r="A54" t="s">
        <v>255</v>
      </c>
      <c r="B54" s="6">
        <v>28399</v>
      </c>
      <c r="C54">
        <v>2.063129E-2</v>
      </c>
      <c r="D54">
        <v>9.3485531999999996E-2</v>
      </c>
      <c r="E54">
        <v>0</v>
      </c>
      <c r="F54">
        <v>0</v>
      </c>
      <c r="G54">
        <v>2.2604562279999998</v>
      </c>
      <c r="H54">
        <v>8.7727095239999997</v>
      </c>
      <c r="I54" t="s">
        <v>256</v>
      </c>
    </row>
    <row r="55" spans="1:9" x14ac:dyDescent="0.25">
      <c r="A55" t="s">
        <v>257</v>
      </c>
      <c r="B55" s="6">
        <v>14366</v>
      </c>
      <c r="C55">
        <v>9.2395405999999999E-2</v>
      </c>
      <c r="D55">
        <v>0.24139340200000001</v>
      </c>
      <c r="E55">
        <v>0</v>
      </c>
      <c r="F55">
        <v>0</v>
      </c>
      <c r="G55">
        <v>2.2221430949999998</v>
      </c>
      <c r="H55">
        <v>5.2924293740000001</v>
      </c>
      <c r="I55" t="s">
        <v>258</v>
      </c>
    </row>
    <row r="56" spans="1:9" x14ac:dyDescent="0.25">
      <c r="A56" t="s">
        <v>259</v>
      </c>
      <c r="B56" s="6">
        <v>23224</v>
      </c>
      <c r="C56">
        <v>4.0718140999999999E-2</v>
      </c>
      <c r="D56">
        <v>0.138920716</v>
      </c>
      <c r="E56">
        <v>0</v>
      </c>
      <c r="F56">
        <v>0</v>
      </c>
      <c r="G56">
        <v>2.2007649310000001</v>
      </c>
      <c r="H56">
        <v>7.0448280380000003</v>
      </c>
      <c r="I56" t="s">
        <v>260</v>
      </c>
    </row>
    <row r="57" spans="1:9" x14ac:dyDescent="0.25">
      <c r="A57" t="s">
        <v>261</v>
      </c>
      <c r="B57" t="s">
        <v>262</v>
      </c>
      <c r="C57">
        <v>2.862248E-3</v>
      </c>
      <c r="D57">
        <v>2.2433833E-2</v>
      </c>
      <c r="E57">
        <v>0</v>
      </c>
      <c r="F57">
        <v>0</v>
      </c>
      <c r="G57">
        <v>2.1717784259999999</v>
      </c>
      <c r="H57">
        <v>12.718255989999999</v>
      </c>
      <c r="I57" t="s">
        <v>263</v>
      </c>
    </row>
    <row r="58" spans="1:9" x14ac:dyDescent="0.25">
      <c r="A58" t="s">
        <v>264</v>
      </c>
      <c r="B58" t="s">
        <v>265</v>
      </c>
      <c r="C58">
        <v>5.9068519999999998E-3</v>
      </c>
      <c r="D58">
        <v>3.8066383000000002E-2</v>
      </c>
      <c r="E58">
        <v>0</v>
      </c>
      <c r="F58">
        <v>0</v>
      </c>
      <c r="G58">
        <v>2.1689157749999999</v>
      </c>
      <c r="H58">
        <v>11.13009965</v>
      </c>
      <c r="I58" t="s">
        <v>266</v>
      </c>
    </row>
    <row r="59" spans="1:9" x14ac:dyDescent="0.25">
      <c r="A59" t="s">
        <v>267</v>
      </c>
      <c r="B59" s="6">
        <v>26543</v>
      </c>
      <c r="C59">
        <v>3.3947074000000001E-2</v>
      </c>
      <c r="D59">
        <v>0.121222158</v>
      </c>
      <c r="E59">
        <v>0</v>
      </c>
      <c r="F59">
        <v>0</v>
      </c>
      <c r="G59">
        <v>2.1622903409999998</v>
      </c>
      <c r="H59">
        <v>7.3149257539999999</v>
      </c>
      <c r="I59" t="s">
        <v>268</v>
      </c>
    </row>
    <row r="60" spans="1:9" x14ac:dyDescent="0.25">
      <c r="A60" t="s">
        <v>269</v>
      </c>
      <c r="B60" s="5">
        <v>45139</v>
      </c>
      <c r="C60">
        <v>0.40180621500000002</v>
      </c>
      <c r="D60">
        <v>0.62985839099999996</v>
      </c>
      <c r="E60">
        <v>0</v>
      </c>
      <c r="F60">
        <v>0</v>
      </c>
      <c r="G60">
        <v>2.154809792</v>
      </c>
      <c r="H60">
        <v>1.9647240189999999</v>
      </c>
      <c r="I60" t="s">
        <v>270</v>
      </c>
    </row>
    <row r="61" spans="1:9" x14ac:dyDescent="0.25">
      <c r="A61" t="s">
        <v>271</v>
      </c>
      <c r="B61" s="5">
        <v>45139</v>
      </c>
      <c r="C61">
        <v>0.40180621500000002</v>
      </c>
      <c r="D61">
        <v>0.62985839099999996</v>
      </c>
      <c r="E61">
        <v>0</v>
      </c>
      <c r="F61">
        <v>0</v>
      </c>
      <c r="G61">
        <v>2.154809792</v>
      </c>
      <c r="H61">
        <v>1.9647240189999999</v>
      </c>
      <c r="I61" t="s">
        <v>272</v>
      </c>
    </row>
    <row r="62" spans="1:9" x14ac:dyDescent="0.25">
      <c r="A62" t="s">
        <v>273</v>
      </c>
      <c r="B62" s="6">
        <v>36130</v>
      </c>
      <c r="C62">
        <v>1.8388891000000001E-2</v>
      </c>
      <c r="D62">
        <v>9.0200404999999997E-2</v>
      </c>
      <c r="E62">
        <v>0</v>
      </c>
      <c r="F62">
        <v>0</v>
      </c>
      <c r="G62">
        <v>2.1145424340000001</v>
      </c>
      <c r="H62">
        <v>8.449729627</v>
      </c>
      <c r="I62" t="s">
        <v>274</v>
      </c>
    </row>
    <row r="63" spans="1:9" x14ac:dyDescent="0.25">
      <c r="A63" t="s">
        <v>275</v>
      </c>
      <c r="B63" t="s">
        <v>276</v>
      </c>
      <c r="C63">
        <v>1.247492E-3</v>
      </c>
      <c r="D63">
        <v>1.2920455000000001E-2</v>
      </c>
      <c r="E63">
        <v>0</v>
      </c>
      <c r="F63">
        <v>0</v>
      </c>
      <c r="G63">
        <v>2.1131052779999999</v>
      </c>
      <c r="H63">
        <v>14.1295319</v>
      </c>
      <c r="I63" t="s">
        <v>277</v>
      </c>
    </row>
    <row r="64" spans="1:9" x14ac:dyDescent="0.25">
      <c r="A64" t="s">
        <v>278</v>
      </c>
      <c r="B64" t="s">
        <v>279</v>
      </c>
      <c r="C64" s="4">
        <v>8.9400000000000005E-4</v>
      </c>
      <c r="D64">
        <v>1.0368802999999999E-2</v>
      </c>
      <c r="E64">
        <v>0</v>
      </c>
      <c r="F64">
        <v>0</v>
      </c>
      <c r="G64">
        <v>2.0970365160000002</v>
      </c>
      <c r="H64">
        <v>14.721109869999999</v>
      </c>
      <c r="I64" t="s">
        <v>280</v>
      </c>
    </row>
    <row r="65" spans="1:9" x14ac:dyDescent="0.25">
      <c r="A65" t="s">
        <v>281</v>
      </c>
      <c r="B65" t="s">
        <v>282</v>
      </c>
      <c r="C65" s="4">
        <v>6.0999999999999998E-7</v>
      </c>
      <c r="D65" s="4">
        <v>4.2500000000000003E-5</v>
      </c>
      <c r="E65">
        <v>0</v>
      </c>
      <c r="F65">
        <v>0</v>
      </c>
      <c r="G65">
        <v>2.0845437370000002</v>
      </c>
      <c r="H65">
        <v>29.828210250000001</v>
      </c>
      <c r="I65" t="s">
        <v>283</v>
      </c>
    </row>
    <row r="66" spans="1:9" x14ac:dyDescent="0.25">
      <c r="A66" t="s">
        <v>284</v>
      </c>
      <c r="B66" s="6">
        <v>21367</v>
      </c>
      <c r="C66">
        <v>6.7236188000000002E-2</v>
      </c>
      <c r="D66">
        <v>0.19498494599999999</v>
      </c>
      <c r="E66">
        <v>0</v>
      </c>
      <c r="F66">
        <v>0</v>
      </c>
      <c r="G66">
        <v>2.075467212</v>
      </c>
      <c r="H66">
        <v>5.6028143530000003</v>
      </c>
      <c r="I66" t="s">
        <v>285</v>
      </c>
    </row>
    <row r="67" spans="1:9" x14ac:dyDescent="0.25">
      <c r="A67" t="s">
        <v>286</v>
      </c>
      <c r="B67" t="s">
        <v>287</v>
      </c>
      <c r="C67">
        <v>1.946574E-3</v>
      </c>
      <c r="D67">
        <v>1.7106256E-2</v>
      </c>
      <c r="E67">
        <v>0</v>
      </c>
      <c r="F67">
        <v>0</v>
      </c>
      <c r="G67">
        <v>2.0717376870000002</v>
      </c>
      <c r="H67">
        <v>12.931132740000001</v>
      </c>
      <c r="I67" t="s">
        <v>288</v>
      </c>
    </row>
    <row r="68" spans="1:9" x14ac:dyDescent="0.25">
      <c r="A68" t="s">
        <v>289</v>
      </c>
      <c r="B68" t="s">
        <v>290</v>
      </c>
      <c r="C68">
        <v>4.7214789999999998E-3</v>
      </c>
      <c r="D68">
        <v>3.2600687000000003E-2</v>
      </c>
      <c r="E68">
        <v>0</v>
      </c>
      <c r="F68">
        <v>0</v>
      </c>
      <c r="G68">
        <v>2.0624139939999999</v>
      </c>
      <c r="H68">
        <v>11.0455329</v>
      </c>
      <c r="I68" t="s">
        <v>291</v>
      </c>
    </row>
    <row r="69" spans="1:9" x14ac:dyDescent="0.25">
      <c r="A69" t="s">
        <v>292</v>
      </c>
      <c r="B69" s="6">
        <v>18415</v>
      </c>
      <c r="C69">
        <v>8.8529943E-2</v>
      </c>
      <c r="D69">
        <v>0.233936702</v>
      </c>
      <c r="E69">
        <v>0</v>
      </c>
      <c r="F69">
        <v>0</v>
      </c>
      <c r="G69">
        <v>2.0610956090000001</v>
      </c>
      <c r="H69">
        <v>4.9969499649999998</v>
      </c>
      <c r="I69" t="s">
        <v>293</v>
      </c>
    </row>
    <row r="70" spans="1:9" x14ac:dyDescent="0.25">
      <c r="A70" t="s">
        <v>294</v>
      </c>
      <c r="B70" s="6">
        <v>18415</v>
      </c>
      <c r="C70">
        <v>8.8529943E-2</v>
      </c>
      <c r="D70">
        <v>0.233936702</v>
      </c>
      <c r="E70">
        <v>0</v>
      </c>
      <c r="F70">
        <v>0</v>
      </c>
      <c r="G70">
        <v>2.0610956090000001</v>
      </c>
      <c r="H70">
        <v>4.9969499649999998</v>
      </c>
      <c r="I70" t="s">
        <v>295</v>
      </c>
    </row>
    <row r="71" spans="1:9" x14ac:dyDescent="0.25">
      <c r="A71" t="s">
        <v>296</v>
      </c>
      <c r="B71" t="s">
        <v>297</v>
      </c>
      <c r="C71">
        <v>7.6481300000000004E-3</v>
      </c>
      <c r="D71">
        <v>4.7190589999999998E-2</v>
      </c>
      <c r="E71">
        <v>0</v>
      </c>
      <c r="F71">
        <v>0</v>
      </c>
      <c r="G71">
        <v>2.0485504720000001</v>
      </c>
      <c r="H71">
        <v>9.9831889179999997</v>
      </c>
      <c r="I71" t="s">
        <v>298</v>
      </c>
    </row>
    <row r="72" spans="1:9" x14ac:dyDescent="0.25">
      <c r="A72" t="s">
        <v>299</v>
      </c>
      <c r="B72" t="s">
        <v>300</v>
      </c>
      <c r="C72" s="4">
        <v>9.5400000000000001E-5</v>
      </c>
      <c r="D72">
        <v>1.8446280000000001E-3</v>
      </c>
      <c r="E72">
        <v>0</v>
      </c>
      <c r="F72">
        <v>0</v>
      </c>
      <c r="G72">
        <v>2.0465412380000001</v>
      </c>
      <c r="H72">
        <v>18.945463289999999</v>
      </c>
      <c r="I72" t="s">
        <v>301</v>
      </c>
    </row>
    <row r="73" spans="1:9" x14ac:dyDescent="0.25">
      <c r="A73" t="s">
        <v>302</v>
      </c>
      <c r="B73" t="s">
        <v>303</v>
      </c>
      <c r="C73">
        <v>1.5860360000000001E-3</v>
      </c>
      <c r="D73">
        <v>1.4893671000000001E-2</v>
      </c>
      <c r="E73">
        <v>0</v>
      </c>
      <c r="F73">
        <v>0</v>
      </c>
      <c r="G73">
        <v>2.0364943649999998</v>
      </c>
      <c r="H73">
        <v>13.128296860000001</v>
      </c>
      <c r="I73" t="s">
        <v>304</v>
      </c>
    </row>
    <row r="74" spans="1:9" x14ac:dyDescent="0.25">
      <c r="A74" t="s">
        <v>305</v>
      </c>
      <c r="B74" t="s">
        <v>306</v>
      </c>
      <c r="C74">
        <v>2.4434971999999999E-2</v>
      </c>
      <c r="D74">
        <v>0.104207969</v>
      </c>
      <c r="E74">
        <v>0</v>
      </c>
      <c r="F74">
        <v>0</v>
      </c>
      <c r="G74">
        <v>2.0201298699999999</v>
      </c>
      <c r="H74">
        <v>7.4981966350000002</v>
      </c>
      <c r="I74" t="s">
        <v>307</v>
      </c>
    </row>
    <row r="75" spans="1:9" x14ac:dyDescent="0.25">
      <c r="A75" t="s">
        <v>308</v>
      </c>
      <c r="B75" t="s">
        <v>309</v>
      </c>
      <c r="C75" s="4">
        <v>8.5899999999999995E-4</v>
      </c>
      <c r="D75">
        <v>1.0368802999999999E-2</v>
      </c>
      <c r="E75">
        <v>0</v>
      </c>
      <c r="F75">
        <v>0</v>
      </c>
      <c r="G75">
        <v>2.0110138420000001</v>
      </c>
      <c r="H75">
        <v>14.19828332</v>
      </c>
      <c r="I75" t="s">
        <v>310</v>
      </c>
    </row>
    <row r="76" spans="1:9" x14ac:dyDescent="0.25">
      <c r="A76" t="s">
        <v>311</v>
      </c>
      <c r="B76" s="6">
        <v>28369</v>
      </c>
      <c r="C76">
        <v>4.9044009E-2</v>
      </c>
      <c r="D76">
        <v>0.154895121</v>
      </c>
      <c r="E76">
        <v>0</v>
      </c>
      <c r="F76">
        <v>0</v>
      </c>
      <c r="G76">
        <v>2.0027625630000001</v>
      </c>
      <c r="H76">
        <v>6.038403722</v>
      </c>
      <c r="I76" t="s">
        <v>312</v>
      </c>
    </row>
    <row r="77" spans="1:9" x14ac:dyDescent="0.25">
      <c r="A77" t="s">
        <v>313</v>
      </c>
      <c r="B77" s="6">
        <v>28369</v>
      </c>
      <c r="C77">
        <v>4.9044009E-2</v>
      </c>
      <c r="D77">
        <v>0.154895121</v>
      </c>
      <c r="E77">
        <v>0</v>
      </c>
      <c r="F77">
        <v>0</v>
      </c>
      <c r="G77">
        <v>2.0027625630000001</v>
      </c>
      <c r="H77">
        <v>6.038403722</v>
      </c>
      <c r="I77" t="s">
        <v>314</v>
      </c>
    </row>
    <row r="78" spans="1:9" x14ac:dyDescent="0.25">
      <c r="A78" t="s">
        <v>315</v>
      </c>
      <c r="B78" t="s">
        <v>316</v>
      </c>
      <c r="C78">
        <v>2.1789269E-2</v>
      </c>
      <c r="D78">
        <v>9.5740727999999997E-2</v>
      </c>
      <c r="E78">
        <v>0</v>
      </c>
      <c r="F78">
        <v>0</v>
      </c>
      <c r="G78">
        <v>1.990177978</v>
      </c>
      <c r="H78">
        <v>7.6150929630000004</v>
      </c>
      <c r="I78" t="s">
        <v>317</v>
      </c>
    </row>
    <row r="79" spans="1:9" x14ac:dyDescent="0.25">
      <c r="A79" t="s">
        <v>318</v>
      </c>
      <c r="B79" t="s">
        <v>319</v>
      </c>
      <c r="C79">
        <v>1.8181901E-2</v>
      </c>
      <c r="D79">
        <v>9.0200404999999997E-2</v>
      </c>
      <c r="E79">
        <v>0</v>
      </c>
      <c r="F79">
        <v>0</v>
      </c>
      <c r="G79">
        <v>1.9837854269999999</v>
      </c>
      <c r="H79">
        <v>7.9496801100000001</v>
      </c>
      <c r="I79" t="s">
        <v>320</v>
      </c>
    </row>
    <row r="80" spans="1:9" x14ac:dyDescent="0.25">
      <c r="A80" t="s">
        <v>321</v>
      </c>
      <c r="B80" t="s">
        <v>322</v>
      </c>
      <c r="C80">
        <v>8.3654320000000008E-3</v>
      </c>
      <c r="D80">
        <v>4.8519504999999997E-2</v>
      </c>
      <c r="E80">
        <v>0</v>
      </c>
      <c r="F80">
        <v>0</v>
      </c>
      <c r="G80">
        <v>1.980778779</v>
      </c>
      <c r="H80">
        <v>9.4753470649999993</v>
      </c>
      <c r="I80" t="s">
        <v>323</v>
      </c>
    </row>
    <row r="81" spans="1:9" x14ac:dyDescent="0.25">
      <c r="A81" t="s">
        <v>324</v>
      </c>
      <c r="B81" s="6">
        <v>46082</v>
      </c>
      <c r="C81">
        <v>0.21766658</v>
      </c>
      <c r="D81">
        <v>0.41803515400000002</v>
      </c>
      <c r="E81">
        <v>0</v>
      </c>
      <c r="F81">
        <v>0</v>
      </c>
      <c r="G81">
        <v>1.968924079</v>
      </c>
      <c r="H81">
        <v>3.002197395</v>
      </c>
      <c r="I81" t="s">
        <v>325</v>
      </c>
    </row>
    <row r="82" spans="1:9" x14ac:dyDescent="0.25">
      <c r="A82" t="s">
        <v>326</v>
      </c>
      <c r="B82" t="s">
        <v>327</v>
      </c>
      <c r="C82">
        <v>2.4827347999999999E-2</v>
      </c>
      <c r="D82">
        <v>0.104346826</v>
      </c>
      <c r="E82">
        <v>0</v>
      </c>
      <c r="F82">
        <v>0</v>
      </c>
      <c r="G82">
        <v>1.9505593939999999</v>
      </c>
      <c r="H82">
        <v>7.2088959099999999</v>
      </c>
      <c r="I82" t="s">
        <v>328</v>
      </c>
    </row>
    <row r="83" spans="1:9" x14ac:dyDescent="0.25">
      <c r="A83" t="s">
        <v>329</v>
      </c>
      <c r="B83" t="s">
        <v>330</v>
      </c>
      <c r="C83">
        <v>7.9615099999999998E-3</v>
      </c>
      <c r="D83">
        <v>4.8100789999999997E-2</v>
      </c>
      <c r="E83">
        <v>0</v>
      </c>
      <c r="F83">
        <v>0</v>
      </c>
      <c r="G83">
        <v>1.950093767</v>
      </c>
      <c r="H83">
        <v>9.4250695370000006</v>
      </c>
      <c r="I83" t="s">
        <v>331</v>
      </c>
    </row>
    <row r="84" spans="1:9" x14ac:dyDescent="0.25">
      <c r="A84" t="s">
        <v>332</v>
      </c>
      <c r="B84" t="s">
        <v>333</v>
      </c>
      <c r="C84">
        <v>3.9599300000000004E-3</v>
      </c>
      <c r="D84">
        <v>2.8709493999999999E-2</v>
      </c>
      <c r="E84">
        <v>0</v>
      </c>
      <c r="F84">
        <v>0</v>
      </c>
      <c r="G84">
        <v>1.9439803440000001</v>
      </c>
      <c r="H84">
        <v>10.753183399999999</v>
      </c>
      <c r="I84" t="s">
        <v>334</v>
      </c>
    </row>
    <row r="85" spans="1:9" x14ac:dyDescent="0.25">
      <c r="A85" t="s">
        <v>335</v>
      </c>
      <c r="B85" s="6">
        <v>19511</v>
      </c>
      <c r="C85">
        <v>0.109778187</v>
      </c>
      <c r="D85">
        <v>0.27209978000000001</v>
      </c>
      <c r="E85">
        <v>0</v>
      </c>
      <c r="F85">
        <v>0</v>
      </c>
      <c r="G85">
        <v>1.929226962</v>
      </c>
      <c r="H85">
        <v>4.2622284529999996</v>
      </c>
      <c r="I85" t="s">
        <v>336</v>
      </c>
    </row>
    <row r="86" spans="1:9" x14ac:dyDescent="0.25">
      <c r="A86" t="s">
        <v>337</v>
      </c>
      <c r="B86" t="s">
        <v>338</v>
      </c>
      <c r="C86">
        <v>1.5352510999999999E-2</v>
      </c>
      <c r="D86">
        <v>8.0949604999999994E-2</v>
      </c>
      <c r="E86">
        <v>0</v>
      </c>
      <c r="F86">
        <v>0</v>
      </c>
      <c r="G86">
        <v>1.9264774309999999</v>
      </c>
      <c r="H86">
        <v>8.0458871829999996</v>
      </c>
      <c r="I86" t="s">
        <v>339</v>
      </c>
    </row>
    <row r="87" spans="1:9" x14ac:dyDescent="0.25">
      <c r="A87" t="s">
        <v>340</v>
      </c>
      <c r="B87" s="6">
        <v>33147</v>
      </c>
      <c r="C87">
        <v>5.2650271999999998E-2</v>
      </c>
      <c r="D87">
        <v>0.16243168899999999</v>
      </c>
      <c r="E87">
        <v>0</v>
      </c>
      <c r="F87">
        <v>0</v>
      </c>
      <c r="G87">
        <v>1.8918152349999999</v>
      </c>
      <c r="H87">
        <v>5.5696627430000003</v>
      </c>
      <c r="I87" t="s">
        <v>341</v>
      </c>
    </row>
    <row r="88" spans="1:9" x14ac:dyDescent="0.25">
      <c r="A88" t="s">
        <v>342</v>
      </c>
      <c r="B88" s="6">
        <v>29830</v>
      </c>
      <c r="C88">
        <v>6.3898264999999996E-2</v>
      </c>
      <c r="D88">
        <v>0.19103605000000001</v>
      </c>
      <c r="E88">
        <v>0</v>
      </c>
      <c r="F88">
        <v>0</v>
      </c>
      <c r="G88">
        <v>1.891093117</v>
      </c>
      <c r="H88">
        <v>5.2013817769999999</v>
      </c>
      <c r="I88" t="s">
        <v>343</v>
      </c>
    </row>
    <row r="89" spans="1:9" x14ac:dyDescent="0.25">
      <c r="A89" t="s">
        <v>344</v>
      </c>
      <c r="B89" t="s">
        <v>345</v>
      </c>
      <c r="C89">
        <v>9.0244039999999998E-3</v>
      </c>
      <c r="D89">
        <v>5.1315237999999999E-2</v>
      </c>
      <c r="E89">
        <v>0</v>
      </c>
      <c r="F89">
        <v>0</v>
      </c>
      <c r="G89">
        <v>1.887204157</v>
      </c>
      <c r="H89">
        <v>8.8846227859999996</v>
      </c>
      <c r="I89" t="s">
        <v>346</v>
      </c>
    </row>
    <row r="90" spans="1:9" x14ac:dyDescent="0.25">
      <c r="A90" t="s">
        <v>347</v>
      </c>
      <c r="B90" s="6">
        <v>43132</v>
      </c>
      <c r="C90">
        <v>0.30946306099999998</v>
      </c>
      <c r="D90">
        <v>0.53739094499999995</v>
      </c>
      <c r="E90">
        <v>0</v>
      </c>
      <c r="F90">
        <v>0</v>
      </c>
      <c r="G90">
        <v>1.8860708530000001</v>
      </c>
      <c r="H90">
        <v>2.212203707</v>
      </c>
      <c r="I90" t="s">
        <v>348</v>
      </c>
    </row>
    <row r="91" spans="1:9" x14ac:dyDescent="0.25">
      <c r="A91" t="s">
        <v>349</v>
      </c>
      <c r="B91" t="s">
        <v>350</v>
      </c>
      <c r="C91">
        <v>3.3774524E-2</v>
      </c>
      <c r="D91">
        <v>0.121222158</v>
      </c>
      <c r="E91">
        <v>0</v>
      </c>
      <c r="F91">
        <v>0</v>
      </c>
      <c r="G91">
        <v>1.858053738</v>
      </c>
      <c r="H91">
        <v>6.2951761399999997</v>
      </c>
      <c r="I91" t="s">
        <v>351</v>
      </c>
    </row>
    <row r="92" spans="1:9" x14ac:dyDescent="0.25">
      <c r="A92" t="s">
        <v>352</v>
      </c>
      <c r="B92" t="s">
        <v>350</v>
      </c>
      <c r="C92">
        <v>3.3774524E-2</v>
      </c>
      <c r="D92">
        <v>0.121222158</v>
      </c>
      <c r="E92">
        <v>0</v>
      </c>
      <c r="F92">
        <v>0</v>
      </c>
      <c r="G92">
        <v>1.858053738</v>
      </c>
      <c r="H92">
        <v>6.2951761399999997</v>
      </c>
      <c r="I92" t="s">
        <v>353</v>
      </c>
    </row>
    <row r="93" spans="1:9" x14ac:dyDescent="0.25">
      <c r="A93" t="s">
        <v>354</v>
      </c>
      <c r="B93" t="s">
        <v>355</v>
      </c>
      <c r="C93">
        <v>7.542834E-3</v>
      </c>
      <c r="D93">
        <v>4.7190589999999998E-2</v>
      </c>
      <c r="E93">
        <v>0</v>
      </c>
      <c r="F93">
        <v>0</v>
      </c>
      <c r="G93">
        <v>1.8579378070000001</v>
      </c>
      <c r="H93">
        <v>9.0800342339999993</v>
      </c>
      <c r="I93" t="s">
        <v>356</v>
      </c>
    </row>
    <row r="94" spans="1:9" x14ac:dyDescent="0.25">
      <c r="A94" t="s">
        <v>357</v>
      </c>
      <c r="B94" t="s">
        <v>358</v>
      </c>
      <c r="C94">
        <v>4.9139141999999997E-2</v>
      </c>
      <c r="D94">
        <v>0.154895121</v>
      </c>
      <c r="E94">
        <v>0</v>
      </c>
      <c r="F94">
        <v>0</v>
      </c>
      <c r="G94">
        <v>1.8502838610000001</v>
      </c>
      <c r="H94">
        <v>5.5750891510000002</v>
      </c>
      <c r="I94" t="s">
        <v>359</v>
      </c>
    </row>
    <row r="95" spans="1:9" x14ac:dyDescent="0.25">
      <c r="A95" t="s">
        <v>360</v>
      </c>
      <c r="B95" t="s">
        <v>361</v>
      </c>
      <c r="C95">
        <v>2.9775281000000001E-2</v>
      </c>
      <c r="D95">
        <v>0.121222158</v>
      </c>
      <c r="E95">
        <v>0</v>
      </c>
      <c r="F95">
        <v>0</v>
      </c>
      <c r="G95">
        <v>1.844991163</v>
      </c>
      <c r="H95">
        <v>6.4834404890000004</v>
      </c>
      <c r="I95" t="s">
        <v>362</v>
      </c>
    </row>
    <row r="96" spans="1:9" x14ac:dyDescent="0.25">
      <c r="A96" t="s">
        <v>363</v>
      </c>
      <c r="B96" s="6">
        <v>16923</v>
      </c>
      <c r="C96">
        <v>0.15577485399999999</v>
      </c>
      <c r="D96">
        <v>0.34484509699999999</v>
      </c>
      <c r="E96">
        <v>0</v>
      </c>
      <c r="F96">
        <v>0</v>
      </c>
      <c r="G96">
        <v>1.8420638199999999</v>
      </c>
      <c r="H96">
        <v>3.4250294929999998</v>
      </c>
      <c r="I96" t="s">
        <v>364</v>
      </c>
    </row>
    <row r="97" spans="1:9" x14ac:dyDescent="0.25">
      <c r="A97" t="s">
        <v>365</v>
      </c>
      <c r="B97" t="s">
        <v>366</v>
      </c>
      <c r="C97">
        <v>2.6262522E-2</v>
      </c>
      <c r="D97">
        <v>0.108801879</v>
      </c>
      <c r="E97">
        <v>0</v>
      </c>
      <c r="F97">
        <v>0</v>
      </c>
      <c r="G97">
        <v>1.833906402</v>
      </c>
      <c r="H97">
        <v>6.6747084049999996</v>
      </c>
      <c r="I97" t="s">
        <v>367</v>
      </c>
    </row>
    <row r="98" spans="1:9" x14ac:dyDescent="0.25">
      <c r="A98" t="s">
        <v>368</v>
      </c>
      <c r="B98" t="s">
        <v>369</v>
      </c>
      <c r="C98">
        <v>8.3368030000000003E-3</v>
      </c>
      <c r="D98">
        <v>4.8519504999999997E-2</v>
      </c>
      <c r="E98">
        <v>0</v>
      </c>
      <c r="F98">
        <v>0</v>
      </c>
      <c r="G98">
        <v>1.811769848</v>
      </c>
      <c r="H98">
        <v>8.6730790849999995</v>
      </c>
      <c r="I98" t="s">
        <v>370</v>
      </c>
    </row>
    <row r="99" spans="1:9" x14ac:dyDescent="0.25">
      <c r="A99" t="s">
        <v>371</v>
      </c>
      <c r="B99" t="s">
        <v>372</v>
      </c>
      <c r="C99">
        <v>1.8071627999999999E-2</v>
      </c>
      <c r="D99">
        <v>9.0200404999999997E-2</v>
      </c>
      <c r="E99">
        <v>0</v>
      </c>
      <c r="F99">
        <v>0</v>
      </c>
      <c r="G99">
        <v>1.808984151</v>
      </c>
      <c r="H99">
        <v>7.260198827</v>
      </c>
      <c r="I99" t="s">
        <v>373</v>
      </c>
    </row>
    <row r="100" spans="1:9" x14ac:dyDescent="0.25">
      <c r="A100" t="s">
        <v>374</v>
      </c>
      <c r="B100" s="6">
        <v>27607</v>
      </c>
      <c r="C100">
        <v>9.3621195000000004E-2</v>
      </c>
      <c r="D100">
        <v>0.242412023</v>
      </c>
      <c r="E100">
        <v>0</v>
      </c>
      <c r="F100">
        <v>0</v>
      </c>
      <c r="G100">
        <v>1.805438825</v>
      </c>
      <c r="H100">
        <v>4.2761791100000002</v>
      </c>
      <c r="I100" t="s">
        <v>375</v>
      </c>
    </row>
    <row r="101" spans="1:9" x14ac:dyDescent="0.25">
      <c r="A101" t="s">
        <v>376</v>
      </c>
      <c r="B101" t="s">
        <v>377</v>
      </c>
      <c r="C101">
        <v>3.5280741999999997E-2</v>
      </c>
      <c r="D101">
        <v>0.122319673</v>
      </c>
      <c r="E101">
        <v>0</v>
      </c>
      <c r="F101">
        <v>0</v>
      </c>
      <c r="G101">
        <v>1.7977952319999999</v>
      </c>
      <c r="H101">
        <v>6.0125787470000001</v>
      </c>
      <c r="I101" t="s">
        <v>378</v>
      </c>
    </row>
    <row r="102" spans="1:9" x14ac:dyDescent="0.25">
      <c r="A102" t="s">
        <v>379</v>
      </c>
      <c r="B102" t="s">
        <v>380</v>
      </c>
      <c r="C102">
        <v>5.8457459000000003E-2</v>
      </c>
      <c r="D102">
        <v>0.17659024200000001</v>
      </c>
      <c r="E102">
        <v>0</v>
      </c>
      <c r="F102">
        <v>0</v>
      </c>
      <c r="G102">
        <v>1.7903095</v>
      </c>
      <c r="H102">
        <v>5.0835050119999998</v>
      </c>
      <c r="I102" t="s">
        <v>381</v>
      </c>
    </row>
    <row r="103" spans="1:9" x14ac:dyDescent="0.25">
      <c r="A103" t="s">
        <v>382</v>
      </c>
      <c r="B103" t="s">
        <v>380</v>
      </c>
      <c r="C103">
        <v>5.8457459000000003E-2</v>
      </c>
      <c r="D103">
        <v>0.17659024200000001</v>
      </c>
      <c r="E103">
        <v>0</v>
      </c>
      <c r="F103">
        <v>0</v>
      </c>
      <c r="G103">
        <v>1.7903095</v>
      </c>
      <c r="H103">
        <v>5.0835050119999998</v>
      </c>
      <c r="I103" t="s">
        <v>383</v>
      </c>
    </row>
    <row r="104" spans="1:9" x14ac:dyDescent="0.25">
      <c r="A104" t="s">
        <v>384</v>
      </c>
      <c r="B104" t="s">
        <v>385</v>
      </c>
      <c r="C104">
        <v>2.4073159E-2</v>
      </c>
      <c r="D104">
        <v>0.104197257</v>
      </c>
      <c r="E104">
        <v>0</v>
      </c>
      <c r="F104">
        <v>0</v>
      </c>
      <c r="G104">
        <v>1.778304246</v>
      </c>
      <c r="H104">
        <v>6.6271313469999997</v>
      </c>
      <c r="I104" t="s">
        <v>386</v>
      </c>
    </row>
    <row r="105" spans="1:9" x14ac:dyDescent="0.25">
      <c r="A105" t="s">
        <v>387</v>
      </c>
      <c r="B105" t="s">
        <v>388</v>
      </c>
      <c r="C105">
        <v>3.2760007000000001E-2</v>
      </c>
      <c r="D105">
        <v>0.121222158</v>
      </c>
      <c r="E105">
        <v>0</v>
      </c>
      <c r="F105">
        <v>0</v>
      </c>
      <c r="G105">
        <v>1.7762154189999999</v>
      </c>
      <c r="H105">
        <v>6.0720755239999997</v>
      </c>
      <c r="I105" t="s">
        <v>389</v>
      </c>
    </row>
    <row r="106" spans="1:9" x14ac:dyDescent="0.25">
      <c r="A106" t="s">
        <v>390</v>
      </c>
      <c r="B106" s="6">
        <v>43497</v>
      </c>
      <c r="C106">
        <v>0.33284829700000002</v>
      </c>
      <c r="D106">
        <v>0.56471580399999999</v>
      </c>
      <c r="E106">
        <v>0</v>
      </c>
      <c r="F106">
        <v>0</v>
      </c>
      <c r="G106">
        <v>1.775030785</v>
      </c>
      <c r="H106">
        <v>1.952655378</v>
      </c>
      <c r="I106" t="s">
        <v>391</v>
      </c>
    </row>
    <row r="107" spans="1:9" x14ac:dyDescent="0.25">
      <c r="A107" t="s">
        <v>392</v>
      </c>
      <c r="B107" s="6">
        <v>35339</v>
      </c>
      <c r="C107">
        <v>7.4879133E-2</v>
      </c>
      <c r="D107">
        <v>0.20879758200000001</v>
      </c>
      <c r="E107">
        <v>0</v>
      </c>
      <c r="F107">
        <v>0</v>
      </c>
      <c r="G107">
        <v>1.7592627489999999</v>
      </c>
      <c r="H107">
        <v>4.5597979820000001</v>
      </c>
      <c r="I107" t="s">
        <v>341</v>
      </c>
    </row>
    <row r="108" spans="1:9" x14ac:dyDescent="0.25">
      <c r="A108" t="s">
        <v>393</v>
      </c>
      <c r="B108" t="s">
        <v>394</v>
      </c>
      <c r="C108">
        <v>6.5277488999999994E-2</v>
      </c>
      <c r="D108">
        <v>0.191216887</v>
      </c>
      <c r="E108">
        <v>0</v>
      </c>
      <c r="F108">
        <v>0</v>
      </c>
      <c r="G108">
        <v>1.752430956</v>
      </c>
      <c r="H108">
        <v>4.7825733980000003</v>
      </c>
      <c r="I108" t="s">
        <v>395</v>
      </c>
    </row>
    <row r="109" spans="1:9" x14ac:dyDescent="0.25">
      <c r="A109" t="s">
        <v>396</v>
      </c>
      <c r="B109" s="6">
        <v>25020</v>
      </c>
      <c r="C109">
        <v>0.128904146</v>
      </c>
      <c r="D109">
        <v>0.30894382199999998</v>
      </c>
      <c r="E109">
        <v>0</v>
      </c>
      <c r="F109">
        <v>0</v>
      </c>
      <c r="G109">
        <v>1.734299005</v>
      </c>
      <c r="H109">
        <v>3.5530344409999999</v>
      </c>
      <c r="I109" t="s">
        <v>397</v>
      </c>
    </row>
    <row r="110" spans="1:9" x14ac:dyDescent="0.25">
      <c r="A110" t="s">
        <v>398</v>
      </c>
      <c r="B110" t="s">
        <v>399</v>
      </c>
      <c r="C110">
        <v>3.5430525999999997E-2</v>
      </c>
      <c r="D110">
        <v>0.122319673</v>
      </c>
      <c r="E110">
        <v>0</v>
      </c>
      <c r="F110">
        <v>0</v>
      </c>
      <c r="G110">
        <v>1.720146926</v>
      </c>
      <c r="H110">
        <v>5.7456029720000004</v>
      </c>
      <c r="I110" t="s">
        <v>400</v>
      </c>
    </row>
    <row r="111" spans="1:9" x14ac:dyDescent="0.25">
      <c r="A111" t="s">
        <v>401</v>
      </c>
      <c r="B111" s="6">
        <v>18019</v>
      </c>
      <c r="C111">
        <v>0.18725356400000001</v>
      </c>
      <c r="D111">
        <v>0.37974498899999998</v>
      </c>
      <c r="E111">
        <v>0</v>
      </c>
      <c r="F111">
        <v>0</v>
      </c>
      <c r="G111">
        <v>1.7161934109999999</v>
      </c>
      <c r="H111">
        <v>2.8751244489999999</v>
      </c>
      <c r="I111" t="s">
        <v>402</v>
      </c>
    </row>
    <row r="112" spans="1:9" x14ac:dyDescent="0.25">
      <c r="A112" t="s">
        <v>403</v>
      </c>
      <c r="B112" s="6">
        <v>25385</v>
      </c>
      <c r="C112">
        <v>0.136256349</v>
      </c>
      <c r="D112">
        <v>0.31611473000000001</v>
      </c>
      <c r="E112">
        <v>0</v>
      </c>
      <c r="F112">
        <v>0</v>
      </c>
      <c r="G112">
        <v>1.7062351680000001</v>
      </c>
      <c r="H112">
        <v>3.4008973660000001</v>
      </c>
      <c r="I112" t="s">
        <v>404</v>
      </c>
    </row>
    <row r="113" spans="1:9" x14ac:dyDescent="0.25">
      <c r="A113" t="s">
        <v>405</v>
      </c>
      <c r="B113" s="6">
        <v>25385</v>
      </c>
      <c r="C113">
        <v>0.136256349</v>
      </c>
      <c r="D113">
        <v>0.31611473000000001</v>
      </c>
      <c r="E113">
        <v>0</v>
      </c>
      <c r="F113">
        <v>0</v>
      </c>
      <c r="G113">
        <v>1.7062351680000001</v>
      </c>
      <c r="H113">
        <v>3.4008973660000001</v>
      </c>
      <c r="I113" t="s">
        <v>406</v>
      </c>
    </row>
    <row r="114" spans="1:9" x14ac:dyDescent="0.25">
      <c r="A114" t="s">
        <v>407</v>
      </c>
      <c r="B114" s="6">
        <v>29068</v>
      </c>
      <c r="C114">
        <v>0.11727398</v>
      </c>
      <c r="D114">
        <v>0.28774214300000001</v>
      </c>
      <c r="E114">
        <v>0</v>
      </c>
      <c r="F114">
        <v>0</v>
      </c>
      <c r="G114">
        <v>1.7033593140000001</v>
      </c>
      <c r="H114">
        <v>3.6507118529999998</v>
      </c>
      <c r="I114" t="s">
        <v>408</v>
      </c>
    </row>
    <row r="115" spans="1:9" x14ac:dyDescent="0.25">
      <c r="A115" t="s">
        <v>409</v>
      </c>
      <c r="B115" t="s">
        <v>410</v>
      </c>
      <c r="C115">
        <v>1.8178849E-2</v>
      </c>
      <c r="D115">
        <v>9.0200404999999997E-2</v>
      </c>
      <c r="E115">
        <v>0</v>
      </c>
      <c r="F115">
        <v>0</v>
      </c>
      <c r="G115">
        <v>1.6960545659999999</v>
      </c>
      <c r="H115">
        <v>6.7969327789999996</v>
      </c>
      <c r="I115" t="s">
        <v>411</v>
      </c>
    </row>
    <row r="116" spans="1:9" x14ac:dyDescent="0.25">
      <c r="A116" t="s">
        <v>412</v>
      </c>
      <c r="B116" t="s">
        <v>413</v>
      </c>
      <c r="C116">
        <v>4.6828420000000003E-2</v>
      </c>
      <c r="D116">
        <v>0.15258698700000001</v>
      </c>
      <c r="E116">
        <v>0</v>
      </c>
      <c r="F116">
        <v>0</v>
      </c>
      <c r="G116">
        <v>1.683482506</v>
      </c>
      <c r="H116">
        <v>5.1535860619999996</v>
      </c>
      <c r="I116" t="s">
        <v>414</v>
      </c>
    </row>
    <row r="117" spans="1:9" x14ac:dyDescent="0.25">
      <c r="A117" t="s">
        <v>415</v>
      </c>
      <c r="B117" s="6">
        <v>25750</v>
      </c>
      <c r="C117">
        <v>0.14380899599999999</v>
      </c>
      <c r="D117">
        <v>0.32838274699999997</v>
      </c>
      <c r="E117">
        <v>0</v>
      </c>
      <c r="F117">
        <v>0</v>
      </c>
      <c r="G117">
        <v>1.6790622470000001</v>
      </c>
      <c r="H117">
        <v>3.2561538269999999</v>
      </c>
      <c r="I117" t="s">
        <v>416</v>
      </c>
    </row>
    <row r="118" spans="1:9" x14ac:dyDescent="0.25">
      <c r="A118" t="s">
        <v>417</v>
      </c>
      <c r="B118" s="5">
        <v>45200</v>
      </c>
      <c r="C118">
        <v>0.47393674600000002</v>
      </c>
      <c r="D118">
        <v>0.723377139</v>
      </c>
      <c r="E118">
        <v>0</v>
      </c>
      <c r="F118">
        <v>0</v>
      </c>
      <c r="G118">
        <v>1.675784393</v>
      </c>
      <c r="H118">
        <v>1.251277059</v>
      </c>
      <c r="I118" t="s">
        <v>418</v>
      </c>
    </row>
    <row r="119" spans="1:9" x14ac:dyDescent="0.25">
      <c r="A119" t="s">
        <v>419</v>
      </c>
      <c r="B119" s="6">
        <v>22433</v>
      </c>
      <c r="C119">
        <v>0.17745723699999999</v>
      </c>
      <c r="D119">
        <v>0.37023452200000001</v>
      </c>
      <c r="E119">
        <v>0</v>
      </c>
      <c r="F119">
        <v>0</v>
      </c>
      <c r="G119">
        <v>1.647907182</v>
      </c>
      <c r="H119">
        <v>2.8492737369999999</v>
      </c>
      <c r="I119" t="s">
        <v>420</v>
      </c>
    </row>
    <row r="120" spans="1:9" x14ac:dyDescent="0.25">
      <c r="A120" t="s">
        <v>421</v>
      </c>
      <c r="B120" t="s">
        <v>422</v>
      </c>
      <c r="C120">
        <v>8.8734611000000005E-2</v>
      </c>
      <c r="D120">
        <v>0.233936702</v>
      </c>
      <c r="E120">
        <v>0</v>
      </c>
      <c r="F120">
        <v>0</v>
      </c>
      <c r="G120">
        <v>1.647796166</v>
      </c>
      <c r="H120">
        <v>3.9911357650000001</v>
      </c>
      <c r="I120" t="s">
        <v>423</v>
      </c>
    </row>
    <row r="121" spans="1:9" x14ac:dyDescent="0.25">
      <c r="A121" t="s">
        <v>424</v>
      </c>
      <c r="B121" t="s">
        <v>425</v>
      </c>
      <c r="C121">
        <v>0.102203431</v>
      </c>
      <c r="D121">
        <v>0.25954033100000001</v>
      </c>
      <c r="E121">
        <v>0</v>
      </c>
      <c r="F121">
        <v>0</v>
      </c>
      <c r="G121">
        <v>1.6439997180000001</v>
      </c>
      <c r="H121">
        <v>3.7496181669999999</v>
      </c>
      <c r="I121" t="s">
        <v>426</v>
      </c>
    </row>
    <row r="122" spans="1:9" x14ac:dyDescent="0.25">
      <c r="A122" t="s">
        <v>427</v>
      </c>
      <c r="B122" t="s">
        <v>428</v>
      </c>
      <c r="C122">
        <v>7.0630709E-2</v>
      </c>
      <c r="D122">
        <v>0.201317094</v>
      </c>
      <c r="E122">
        <v>0</v>
      </c>
      <c r="F122">
        <v>0</v>
      </c>
      <c r="G122">
        <v>1.640048741</v>
      </c>
      <c r="H122">
        <v>4.3466052020000001</v>
      </c>
      <c r="I122" t="s">
        <v>429</v>
      </c>
    </row>
    <row r="123" spans="1:9" x14ac:dyDescent="0.25">
      <c r="A123" t="s">
        <v>430</v>
      </c>
      <c r="B123" s="6">
        <v>33848</v>
      </c>
      <c r="C123">
        <v>0.1180735</v>
      </c>
      <c r="D123">
        <v>0.28774214300000001</v>
      </c>
      <c r="E123">
        <v>0</v>
      </c>
      <c r="F123">
        <v>0</v>
      </c>
      <c r="G123">
        <v>1.6395005119999999</v>
      </c>
      <c r="H123">
        <v>3.502707537</v>
      </c>
      <c r="I123" t="s">
        <v>431</v>
      </c>
    </row>
    <row r="124" spans="1:9" x14ac:dyDescent="0.25">
      <c r="A124" t="s">
        <v>432</v>
      </c>
      <c r="B124" s="6">
        <v>26481</v>
      </c>
      <c r="C124">
        <v>0.15949486099999999</v>
      </c>
      <c r="D124">
        <v>0.34729170799999998</v>
      </c>
      <c r="E124">
        <v>0</v>
      </c>
      <c r="F124">
        <v>0</v>
      </c>
      <c r="G124">
        <v>1.6272246749999999</v>
      </c>
      <c r="H124">
        <v>2.9871672469999999</v>
      </c>
      <c r="I124" t="s">
        <v>433</v>
      </c>
    </row>
    <row r="125" spans="1:9" x14ac:dyDescent="0.25">
      <c r="A125" t="s">
        <v>434</v>
      </c>
      <c r="B125" s="6">
        <v>11383</v>
      </c>
      <c r="C125">
        <v>0.30313821200000002</v>
      </c>
      <c r="D125">
        <v>0.53278837300000004</v>
      </c>
      <c r="E125">
        <v>0</v>
      </c>
      <c r="F125">
        <v>0</v>
      </c>
      <c r="G125">
        <v>1.616898814</v>
      </c>
      <c r="H125">
        <v>1.9298761470000001</v>
      </c>
      <c r="I125" t="s">
        <v>435</v>
      </c>
    </row>
    <row r="126" spans="1:9" x14ac:dyDescent="0.25">
      <c r="A126" t="s">
        <v>436</v>
      </c>
      <c r="B126" t="s">
        <v>437</v>
      </c>
      <c r="C126">
        <v>7.3951254999999994E-2</v>
      </c>
      <c r="D126">
        <v>0.208212273</v>
      </c>
      <c r="E126">
        <v>0</v>
      </c>
      <c r="F126">
        <v>0</v>
      </c>
      <c r="G126">
        <v>1.5937526740000001</v>
      </c>
      <c r="H126">
        <v>4.1506883639999996</v>
      </c>
      <c r="I126" t="s">
        <v>438</v>
      </c>
    </row>
    <row r="127" spans="1:9" x14ac:dyDescent="0.25">
      <c r="A127" t="s">
        <v>439</v>
      </c>
      <c r="B127" t="s">
        <v>440</v>
      </c>
      <c r="C127">
        <v>8.4692713000000003E-2</v>
      </c>
      <c r="D127">
        <v>0.229540999</v>
      </c>
      <c r="E127">
        <v>0</v>
      </c>
      <c r="F127">
        <v>0</v>
      </c>
      <c r="G127">
        <v>1.5868032809999999</v>
      </c>
      <c r="H127">
        <v>3.9173820579999998</v>
      </c>
      <c r="I127" t="s">
        <v>441</v>
      </c>
    </row>
    <row r="128" spans="1:9" x14ac:dyDescent="0.25">
      <c r="A128" t="s">
        <v>442</v>
      </c>
      <c r="B128" s="6">
        <v>19480</v>
      </c>
      <c r="C128">
        <v>0.232349575</v>
      </c>
      <c r="D128">
        <v>0.43754140699999999</v>
      </c>
      <c r="E128">
        <v>0</v>
      </c>
      <c r="F128">
        <v>0</v>
      </c>
      <c r="G128">
        <v>1.572841001</v>
      </c>
      <c r="H128">
        <v>2.2955807130000001</v>
      </c>
      <c r="I128" t="s">
        <v>443</v>
      </c>
    </row>
    <row r="129" spans="1:9" x14ac:dyDescent="0.25">
      <c r="A129" t="s">
        <v>444</v>
      </c>
      <c r="B129" t="s">
        <v>445</v>
      </c>
      <c r="C129">
        <v>3.3541635E-2</v>
      </c>
      <c r="D129">
        <v>0.121222158</v>
      </c>
      <c r="E129">
        <v>0</v>
      </c>
      <c r="F129">
        <v>0</v>
      </c>
      <c r="G129">
        <v>1.5654998659999999</v>
      </c>
      <c r="H129">
        <v>5.3148215849999998</v>
      </c>
      <c r="I129" t="s">
        <v>446</v>
      </c>
    </row>
    <row r="130" spans="1:9" x14ac:dyDescent="0.25">
      <c r="A130" t="s">
        <v>447</v>
      </c>
      <c r="B130" t="s">
        <v>448</v>
      </c>
      <c r="C130">
        <v>5.4419239999999999E-3</v>
      </c>
      <c r="D130">
        <v>3.5867228000000001E-2</v>
      </c>
      <c r="E130">
        <v>0</v>
      </c>
      <c r="F130">
        <v>0</v>
      </c>
      <c r="G130">
        <v>1.5589713839999999</v>
      </c>
      <c r="H130">
        <v>8.1278883700000009</v>
      </c>
      <c r="I130" t="s">
        <v>449</v>
      </c>
    </row>
    <row r="131" spans="1:9" x14ac:dyDescent="0.25">
      <c r="A131" t="s">
        <v>450</v>
      </c>
      <c r="B131" t="s">
        <v>451</v>
      </c>
      <c r="C131">
        <v>0.128849722</v>
      </c>
      <c r="D131">
        <v>0.30894382199999998</v>
      </c>
      <c r="E131">
        <v>0</v>
      </c>
      <c r="F131">
        <v>0</v>
      </c>
      <c r="G131">
        <v>1.5588397469999999</v>
      </c>
      <c r="H131">
        <v>3.1942317710000001</v>
      </c>
      <c r="I131" t="s">
        <v>452</v>
      </c>
    </row>
    <row r="132" spans="1:9" x14ac:dyDescent="0.25">
      <c r="A132" t="s">
        <v>453</v>
      </c>
      <c r="B132" s="6">
        <v>27576</v>
      </c>
      <c r="C132">
        <v>0.18438842899999999</v>
      </c>
      <c r="D132">
        <v>0.376567918</v>
      </c>
      <c r="E132">
        <v>0</v>
      </c>
      <c r="F132">
        <v>0</v>
      </c>
      <c r="G132">
        <v>1.5551856959999999</v>
      </c>
      <c r="H132">
        <v>2.6293691300000002</v>
      </c>
      <c r="I132" t="s">
        <v>454</v>
      </c>
    </row>
    <row r="133" spans="1:9" x14ac:dyDescent="0.25">
      <c r="A133" t="s">
        <v>455</v>
      </c>
      <c r="B133" s="6">
        <v>35674</v>
      </c>
      <c r="C133">
        <v>0.14902631699999999</v>
      </c>
      <c r="D133">
        <v>0.335339261</v>
      </c>
      <c r="E133">
        <v>0</v>
      </c>
      <c r="F133">
        <v>0</v>
      </c>
      <c r="G133">
        <v>1.545933014</v>
      </c>
      <c r="H133">
        <v>2.9428881210000002</v>
      </c>
      <c r="I133" t="s">
        <v>456</v>
      </c>
    </row>
    <row r="134" spans="1:9" x14ac:dyDescent="0.25">
      <c r="A134" t="s">
        <v>457</v>
      </c>
      <c r="B134" t="s">
        <v>458</v>
      </c>
      <c r="C134">
        <v>0.13459014799999999</v>
      </c>
      <c r="D134">
        <v>0.31611473000000001</v>
      </c>
      <c r="E134">
        <v>0</v>
      </c>
      <c r="F134">
        <v>0</v>
      </c>
      <c r="G134">
        <v>1.542850528</v>
      </c>
      <c r="H134">
        <v>3.0942192199999998</v>
      </c>
      <c r="I134" t="s">
        <v>459</v>
      </c>
    </row>
    <row r="135" spans="1:9" x14ac:dyDescent="0.25">
      <c r="A135" t="s">
        <v>460</v>
      </c>
      <c r="B135" s="6">
        <v>23894</v>
      </c>
      <c r="C135">
        <v>0.21637103199999999</v>
      </c>
      <c r="D135">
        <v>0.41803515400000002</v>
      </c>
      <c r="E135">
        <v>0</v>
      </c>
      <c r="F135">
        <v>0</v>
      </c>
      <c r="G135">
        <v>1.5358560830000001</v>
      </c>
      <c r="H135">
        <v>2.3510279829999998</v>
      </c>
      <c r="I135" t="s">
        <v>461</v>
      </c>
    </row>
    <row r="136" spans="1:9" x14ac:dyDescent="0.25">
      <c r="A136" t="s">
        <v>462</v>
      </c>
      <c r="B136" t="s">
        <v>463</v>
      </c>
      <c r="C136">
        <v>3.4276609999999999E-2</v>
      </c>
      <c r="D136">
        <v>0.121222158</v>
      </c>
      <c r="E136">
        <v>0</v>
      </c>
      <c r="F136">
        <v>0</v>
      </c>
      <c r="G136">
        <v>1.530537987</v>
      </c>
      <c r="H136">
        <v>5.1629516649999996</v>
      </c>
      <c r="I136" t="s">
        <v>464</v>
      </c>
    </row>
    <row r="137" spans="1:9" x14ac:dyDescent="0.25">
      <c r="A137" t="s">
        <v>465</v>
      </c>
      <c r="B137" s="6">
        <v>36039</v>
      </c>
      <c r="C137">
        <v>0.15566091600000001</v>
      </c>
      <c r="D137">
        <v>0.34484509699999999</v>
      </c>
      <c r="E137">
        <v>0</v>
      </c>
      <c r="F137">
        <v>0</v>
      </c>
      <c r="G137">
        <v>1.528481099</v>
      </c>
      <c r="H137">
        <v>2.8430898629999999</v>
      </c>
      <c r="I137" t="s">
        <v>466</v>
      </c>
    </row>
    <row r="138" spans="1:9" x14ac:dyDescent="0.25">
      <c r="A138" t="s">
        <v>467</v>
      </c>
      <c r="B138" t="s">
        <v>468</v>
      </c>
      <c r="C138">
        <v>4.2301367999999999E-2</v>
      </c>
      <c r="D138">
        <v>0.142644148</v>
      </c>
      <c r="E138">
        <v>0</v>
      </c>
      <c r="F138">
        <v>0</v>
      </c>
      <c r="G138">
        <v>1.5239888559999999</v>
      </c>
      <c r="H138">
        <v>4.8202789900000003</v>
      </c>
      <c r="I138" t="s">
        <v>469</v>
      </c>
    </row>
    <row r="139" spans="1:9" x14ac:dyDescent="0.25">
      <c r="A139" t="s">
        <v>470</v>
      </c>
      <c r="B139" s="6">
        <v>32356</v>
      </c>
      <c r="C139">
        <v>0.18070879100000001</v>
      </c>
      <c r="D139">
        <v>0.37167056399999998</v>
      </c>
      <c r="E139">
        <v>0</v>
      </c>
      <c r="F139">
        <v>0</v>
      </c>
      <c r="G139">
        <v>1.5110032360000001</v>
      </c>
      <c r="H139">
        <v>2.585127736</v>
      </c>
      <c r="I139" t="s">
        <v>471</v>
      </c>
    </row>
    <row r="140" spans="1:9" x14ac:dyDescent="0.25">
      <c r="A140" t="s">
        <v>472</v>
      </c>
      <c r="B140" s="6">
        <v>12114</v>
      </c>
      <c r="C140">
        <v>0.33792815599999998</v>
      </c>
      <c r="D140">
        <v>0.56646916400000003</v>
      </c>
      <c r="E140">
        <v>0</v>
      </c>
      <c r="F140">
        <v>0</v>
      </c>
      <c r="G140">
        <v>1.5089444000000001</v>
      </c>
      <c r="H140">
        <v>1.637086917</v>
      </c>
      <c r="I140" t="s">
        <v>473</v>
      </c>
    </row>
    <row r="141" spans="1:9" x14ac:dyDescent="0.25">
      <c r="A141" t="s">
        <v>474</v>
      </c>
      <c r="B141" s="6">
        <v>44593</v>
      </c>
      <c r="C141">
        <v>0.401356661</v>
      </c>
      <c r="D141">
        <v>0.62985839099999996</v>
      </c>
      <c r="E141">
        <v>0</v>
      </c>
      <c r="F141">
        <v>0</v>
      </c>
      <c r="G141">
        <v>1.508534622</v>
      </c>
      <c r="H141">
        <v>1.377148523</v>
      </c>
      <c r="I141" t="s">
        <v>125</v>
      </c>
    </row>
    <row r="142" spans="1:9" x14ac:dyDescent="0.25">
      <c r="A142" t="s">
        <v>475</v>
      </c>
      <c r="B142" t="s">
        <v>476</v>
      </c>
      <c r="C142">
        <v>6.4914678000000003E-2</v>
      </c>
      <c r="D142">
        <v>0.191216887</v>
      </c>
      <c r="E142">
        <v>0</v>
      </c>
      <c r="F142">
        <v>0</v>
      </c>
      <c r="G142">
        <v>1.5075755959999999</v>
      </c>
      <c r="H142">
        <v>4.1227391070000001</v>
      </c>
      <c r="I142" t="s">
        <v>477</v>
      </c>
    </row>
    <row r="143" spans="1:9" x14ac:dyDescent="0.25">
      <c r="A143" t="s">
        <v>478</v>
      </c>
      <c r="B143" t="s">
        <v>479</v>
      </c>
      <c r="C143">
        <v>0.10292116599999999</v>
      </c>
      <c r="D143">
        <v>0.25954033100000001</v>
      </c>
      <c r="E143">
        <v>0</v>
      </c>
      <c r="F143">
        <v>0</v>
      </c>
      <c r="G143">
        <v>1.502681197</v>
      </c>
      <c r="H143">
        <v>3.416784431</v>
      </c>
      <c r="I143" t="s">
        <v>480</v>
      </c>
    </row>
    <row r="144" spans="1:9" x14ac:dyDescent="0.25">
      <c r="A144" t="s">
        <v>481</v>
      </c>
      <c r="B144" s="6">
        <v>24624</v>
      </c>
      <c r="C144">
        <v>0.23683133100000001</v>
      </c>
      <c r="D144">
        <v>0.43803809700000002</v>
      </c>
      <c r="E144">
        <v>0</v>
      </c>
      <c r="F144">
        <v>0</v>
      </c>
      <c r="G144">
        <v>1.4853412429999999</v>
      </c>
      <c r="H144">
        <v>2.1394960360000002</v>
      </c>
      <c r="I144" t="s">
        <v>482</v>
      </c>
    </row>
    <row r="145" spans="1:9" x14ac:dyDescent="0.25">
      <c r="A145" t="s">
        <v>483</v>
      </c>
      <c r="B145" s="6">
        <v>24624</v>
      </c>
      <c r="C145">
        <v>0.23683133100000001</v>
      </c>
      <c r="D145">
        <v>0.43803809700000002</v>
      </c>
      <c r="E145">
        <v>0</v>
      </c>
      <c r="F145">
        <v>0</v>
      </c>
      <c r="G145">
        <v>1.4853412429999999</v>
      </c>
      <c r="H145">
        <v>2.1394960360000002</v>
      </c>
      <c r="I145" t="s">
        <v>484</v>
      </c>
    </row>
    <row r="146" spans="1:9" x14ac:dyDescent="0.25">
      <c r="A146" t="s">
        <v>485</v>
      </c>
      <c r="B146" t="s">
        <v>486</v>
      </c>
      <c r="C146">
        <v>8.2313707E-2</v>
      </c>
      <c r="D146">
        <v>0.22519787799999999</v>
      </c>
      <c r="E146">
        <v>0</v>
      </c>
      <c r="F146">
        <v>0</v>
      </c>
      <c r="G146">
        <v>1.4738239049999999</v>
      </c>
      <c r="H146">
        <v>3.6804590479999999</v>
      </c>
      <c r="I146" t="s">
        <v>487</v>
      </c>
    </row>
    <row r="147" spans="1:9" x14ac:dyDescent="0.25">
      <c r="A147" t="s">
        <v>488</v>
      </c>
      <c r="B147" t="s">
        <v>489</v>
      </c>
      <c r="C147">
        <v>4.4973247000000001E-2</v>
      </c>
      <c r="D147">
        <v>0.14820729099999999</v>
      </c>
      <c r="E147">
        <v>0</v>
      </c>
      <c r="F147">
        <v>0</v>
      </c>
      <c r="G147">
        <v>1.4725877999999999</v>
      </c>
      <c r="H147">
        <v>4.5675071410000001</v>
      </c>
      <c r="I147" t="s">
        <v>490</v>
      </c>
    </row>
    <row r="148" spans="1:9" x14ac:dyDescent="0.25">
      <c r="A148" t="s">
        <v>491</v>
      </c>
      <c r="B148" t="s">
        <v>492</v>
      </c>
      <c r="C148">
        <v>0.149168154</v>
      </c>
      <c r="D148">
        <v>0.335339261</v>
      </c>
      <c r="E148">
        <v>0</v>
      </c>
      <c r="F148">
        <v>0</v>
      </c>
      <c r="G148">
        <v>1.471861565</v>
      </c>
      <c r="H148">
        <v>2.8004831210000001</v>
      </c>
      <c r="I148" t="s">
        <v>493</v>
      </c>
    </row>
    <row r="149" spans="1:9" x14ac:dyDescent="0.25">
      <c r="A149" t="s">
        <v>494</v>
      </c>
      <c r="B149" s="6">
        <v>20941</v>
      </c>
      <c r="C149">
        <v>0.28011783800000001</v>
      </c>
      <c r="D149">
        <v>0.50456008100000005</v>
      </c>
      <c r="E149">
        <v>0</v>
      </c>
      <c r="F149">
        <v>0</v>
      </c>
      <c r="G149">
        <v>1.451542807</v>
      </c>
      <c r="H149">
        <v>1.847153416</v>
      </c>
      <c r="I149" t="s">
        <v>495</v>
      </c>
    </row>
    <row r="150" spans="1:9" x14ac:dyDescent="0.25">
      <c r="A150" t="s">
        <v>496</v>
      </c>
      <c r="B150" t="s">
        <v>497</v>
      </c>
      <c r="C150">
        <v>0.14173354399999999</v>
      </c>
      <c r="D150">
        <v>0.32621212599999999</v>
      </c>
      <c r="E150">
        <v>0</v>
      </c>
      <c r="F150">
        <v>0</v>
      </c>
      <c r="G150">
        <v>1.4352286139999999</v>
      </c>
      <c r="H150">
        <v>2.8041588979999998</v>
      </c>
      <c r="I150" t="s">
        <v>498</v>
      </c>
    </row>
    <row r="151" spans="1:9" x14ac:dyDescent="0.25">
      <c r="A151" t="s">
        <v>499</v>
      </c>
      <c r="B151" t="s">
        <v>500</v>
      </c>
      <c r="C151">
        <v>0.19831997700000001</v>
      </c>
      <c r="D151">
        <v>0.39392324200000001</v>
      </c>
      <c r="E151">
        <v>0</v>
      </c>
      <c r="F151">
        <v>0</v>
      </c>
      <c r="G151">
        <v>1.4314851909999999</v>
      </c>
      <c r="H151">
        <v>2.3159619669999998</v>
      </c>
      <c r="I151" t="s">
        <v>501</v>
      </c>
    </row>
    <row r="152" spans="1:9" x14ac:dyDescent="0.25">
      <c r="A152" t="s">
        <v>502</v>
      </c>
      <c r="B152" t="s">
        <v>500</v>
      </c>
      <c r="C152">
        <v>0.19831997700000001</v>
      </c>
      <c r="D152">
        <v>0.39392324200000001</v>
      </c>
      <c r="E152">
        <v>0</v>
      </c>
      <c r="F152">
        <v>0</v>
      </c>
      <c r="G152">
        <v>1.4314851909999999</v>
      </c>
      <c r="H152">
        <v>2.3159619669999998</v>
      </c>
      <c r="I152" t="s">
        <v>503</v>
      </c>
    </row>
    <row r="153" spans="1:9" x14ac:dyDescent="0.25">
      <c r="A153" t="s">
        <v>504</v>
      </c>
      <c r="B153" t="s">
        <v>505</v>
      </c>
      <c r="C153">
        <v>0.13320899</v>
      </c>
      <c r="D153">
        <v>0.31611473000000001</v>
      </c>
      <c r="E153">
        <v>0</v>
      </c>
      <c r="F153">
        <v>0</v>
      </c>
      <c r="G153">
        <v>1.4310700940000001</v>
      </c>
      <c r="H153">
        <v>2.8848026600000001</v>
      </c>
      <c r="I153" t="s">
        <v>506</v>
      </c>
    </row>
    <row r="154" spans="1:9" x14ac:dyDescent="0.25">
      <c r="A154" t="s">
        <v>507</v>
      </c>
      <c r="B154" s="6">
        <v>34182</v>
      </c>
      <c r="C154">
        <v>0.221250692</v>
      </c>
      <c r="D154">
        <v>0.42212303099999998</v>
      </c>
      <c r="E154">
        <v>0</v>
      </c>
      <c r="F154">
        <v>0</v>
      </c>
      <c r="G154">
        <v>1.4217399580000001</v>
      </c>
      <c r="H154">
        <v>2.1446362470000002</v>
      </c>
      <c r="I154" t="s">
        <v>508</v>
      </c>
    </row>
    <row r="155" spans="1:9" x14ac:dyDescent="0.25">
      <c r="A155" t="s">
        <v>509</v>
      </c>
      <c r="B155" t="s">
        <v>510</v>
      </c>
      <c r="C155">
        <v>0.17937979300000001</v>
      </c>
      <c r="D155">
        <v>0.37157242800000001</v>
      </c>
      <c r="E155">
        <v>0</v>
      </c>
      <c r="F155">
        <v>0</v>
      </c>
      <c r="G155">
        <v>1.4091165269999999</v>
      </c>
      <c r="H155">
        <v>2.4212144370000002</v>
      </c>
      <c r="I155" t="s">
        <v>511</v>
      </c>
    </row>
    <row r="156" spans="1:9" x14ac:dyDescent="0.25">
      <c r="A156" t="s">
        <v>512</v>
      </c>
      <c r="B156" s="6">
        <v>17258</v>
      </c>
      <c r="C156">
        <v>0.33493489100000001</v>
      </c>
      <c r="D156">
        <v>0.56471580399999999</v>
      </c>
      <c r="E156">
        <v>0</v>
      </c>
      <c r="F156">
        <v>0</v>
      </c>
      <c r="G156">
        <v>1.4038259559999999</v>
      </c>
      <c r="H156">
        <v>1.5355316750000001</v>
      </c>
      <c r="I156" t="s">
        <v>513</v>
      </c>
    </row>
    <row r="157" spans="1:9" x14ac:dyDescent="0.25">
      <c r="A157" t="s">
        <v>514</v>
      </c>
      <c r="B157" t="s">
        <v>515</v>
      </c>
      <c r="C157">
        <v>9.6625970000000005E-2</v>
      </c>
      <c r="D157">
        <v>0.24797815300000001</v>
      </c>
      <c r="E157">
        <v>0</v>
      </c>
      <c r="F157">
        <v>0</v>
      </c>
      <c r="G157">
        <v>1.3953608470000001</v>
      </c>
      <c r="H157">
        <v>3.2608295530000002</v>
      </c>
      <c r="I157" t="s">
        <v>516</v>
      </c>
    </row>
    <row r="158" spans="1:9" x14ac:dyDescent="0.25">
      <c r="A158" t="s">
        <v>517</v>
      </c>
      <c r="B158" t="s">
        <v>518</v>
      </c>
      <c r="C158">
        <v>0.162675019</v>
      </c>
      <c r="D158">
        <v>0.34729170799999998</v>
      </c>
      <c r="E158">
        <v>0</v>
      </c>
      <c r="F158">
        <v>0</v>
      </c>
      <c r="G158">
        <v>1.3942133189999999</v>
      </c>
      <c r="H158">
        <v>2.5318925249999999</v>
      </c>
      <c r="I158" t="s">
        <v>519</v>
      </c>
    </row>
    <row r="159" spans="1:9" x14ac:dyDescent="0.25">
      <c r="A159" t="s">
        <v>520</v>
      </c>
      <c r="B159" s="6">
        <v>34912</v>
      </c>
      <c r="C159">
        <v>0.238341003</v>
      </c>
      <c r="D159">
        <v>0.43803809700000002</v>
      </c>
      <c r="E159">
        <v>0</v>
      </c>
      <c r="F159">
        <v>0</v>
      </c>
      <c r="G159">
        <v>1.3889074880000001</v>
      </c>
      <c r="H159">
        <v>1.9917667370000001</v>
      </c>
      <c r="I159" t="s">
        <v>521</v>
      </c>
    </row>
    <row r="160" spans="1:9" x14ac:dyDescent="0.25">
      <c r="A160" t="s">
        <v>522</v>
      </c>
      <c r="B160" t="s">
        <v>523</v>
      </c>
      <c r="C160">
        <v>0.16814544300000001</v>
      </c>
      <c r="D160">
        <v>0.35555584800000001</v>
      </c>
      <c r="E160">
        <v>0</v>
      </c>
      <c r="F160">
        <v>0</v>
      </c>
      <c r="G160">
        <v>1.3843205460000001</v>
      </c>
      <c r="H160">
        <v>2.4681410119999998</v>
      </c>
      <c r="I160" t="s">
        <v>524</v>
      </c>
    </row>
    <row r="161" spans="1:9" x14ac:dyDescent="0.25">
      <c r="A161" t="s">
        <v>525</v>
      </c>
      <c r="B161" t="s">
        <v>526</v>
      </c>
      <c r="C161">
        <v>0.16273133100000001</v>
      </c>
      <c r="D161">
        <v>0.34729170799999998</v>
      </c>
      <c r="E161">
        <v>0</v>
      </c>
      <c r="F161">
        <v>0</v>
      </c>
      <c r="G161">
        <v>1.3748706580000001</v>
      </c>
      <c r="H161">
        <v>2.4962903910000001</v>
      </c>
      <c r="I161" t="s">
        <v>527</v>
      </c>
    </row>
    <row r="162" spans="1:9" x14ac:dyDescent="0.25">
      <c r="A162" t="s">
        <v>528</v>
      </c>
      <c r="B162" t="s">
        <v>529</v>
      </c>
      <c r="C162">
        <v>7.0808080999999995E-2</v>
      </c>
      <c r="D162">
        <v>0.201317094</v>
      </c>
      <c r="E162">
        <v>0</v>
      </c>
      <c r="F162">
        <v>0</v>
      </c>
      <c r="G162">
        <v>1.362990658</v>
      </c>
      <c r="H162">
        <v>3.608902321</v>
      </c>
      <c r="I162" t="s">
        <v>530</v>
      </c>
    </row>
    <row r="163" spans="1:9" x14ac:dyDescent="0.25">
      <c r="A163" t="s">
        <v>531</v>
      </c>
      <c r="B163" s="6">
        <v>36008</v>
      </c>
      <c r="C163">
        <v>0.26476843300000003</v>
      </c>
      <c r="D163">
        <v>0.48291097799999999</v>
      </c>
      <c r="E163">
        <v>0</v>
      </c>
      <c r="F163">
        <v>0</v>
      </c>
      <c r="G163">
        <v>1.3423948219999999</v>
      </c>
      <c r="H163">
        <v>1.783908042</v>
      </c>
      <c r="I163" t="s">
        <v>532</v>
      </c>
    </row>
    <row r="164" spans="1:9" x14ac:dyDescent="0.25">
      <c r="A164" t="s">
        <v>533</v>
      </c>
      <c r="B164" t="s">
        <v>534</v>
      </c>
      <c r="C164">
        <v>0.10829881099999999</v>
      </c>
      <c r="D164">
        <v>0.270747028</v>
      </c>
      <c r="E164">
        <v>0</v>
      </c>
      <c r="F164">
        <v>0</v>
      </c>
      <c r="G164">
        <v>1.341842599</v>
      </c>
      <c r="H164">
        <v>2.9827297169999998</v>
      </c>
      <c r="I164" t="s">
        <v>535</v>
      </c>
    </row>
    <row r="165" spans="1:9" x14ac:dyDescent="0.25">
      <c r="A165" t="s">
        <v>536</v>
      </c>
      <c r="B165" s="6">
        <v>17989</v>
      </c>
      <c r="C165">
        <v>0.36374431099999999</v>
      </c>
      <c r="D165">
        <v>0.59596525600000005</v>
      </c>
      <c r="E165">
        <v>0</v>
      </c>
      <c r="F165">
        <v>0</v>
      </c>
      <c r="G165">
        <v>1.341290323</v>
      </c>
      <c r="H165">
        <v>1.3564524019999999</v>
      </c>
      <c r="I165" t="s">
        <v>537</v>
      </c>
    </row>
    <row r="166" spans="1:9" x14ac:dyDescent="0.25">
      <c r="A166" t="s">
        <v>538</v>
      </c>
      <c r="B166" s="6">
        <v>31594</v>
      </c>
      <c r="C166">
        <v>0.28686386899999999</v>
      </c>
      <c r="D166">
        <v>0.51037129999999997</v>
      </c>
      <c r="E166">
        <v>0</v>
      </c>
      <c r="F166">
        <v>0</v>
      </c>
      <c r="G166">
        <v>1.3378529109999999</v>
      </c>
      <c r="H166">
        <v>1.670640479</v>
      </c>
      <c r="I166" t="s">
        <v>539</v>
      </c>
    </row>
    <row r="167" spans="1:9" x14ac:dyDescent="0.25">
      <c r="A167" t="s">
        <v>540</v>
      </c>
      <c r="B167" t="s">
        <v>541</v>
      </c>
      <c r="C167">
        <v>0.21072851000000001</v>
      </c>
      <c r="D167">
        <v>0.41291397200000002</v>
      </c>
      <c r="E167">
        <v>0</v>
      </c>
      <c r="F167">
        <v>0</v>
      </c>
      <c r="G167">
        <v>1.3335561499999999</v>
      </c>
      <c r="H167">
        <v>2.0765931769999999</v>
      </c>
      <c r="I167" t="s">
        <v>542</v>
      </c>
    </row>
    <row r="168" spans="1:9" x14ac:dyDescent="0.25">
      <c r="A168" t="s">
        <v>543</v>
      </c>
      <c r="B168" t="s">
        <v>544</v>
      </c>
      <c r="C168">
        <v>0.21720930799999999</v>
      </c>
      <c r="D168">
        <v>0.41803515400000002</v>
      </c>
      <c r="E168">
        <v>0</v>
      </c>
      <c r="F168">
        <v>0</v>
      </c>
      <c r="G168">
        <v>1.323751066</v>
      </c>
      <c r="H168">
        <v>2.0212273430000001</v>
      </c>
      <c r="I168" t="s">
        <v>545</v>
      </c>
    </row>
    <row r="169" spans="1:9" x14ac:dyDescent="0.25">
      <c r="A169" t="s">
        <v>546</v>
      </c>
      <c r="B169" t="s">
        <v>547</v>
      </c>
      <c r="C169">
        <v>0.282844029</v>
      </c>
      <c r="D169">
        <v>0.506325731</v>
      </c>
      <c r="E169">
        <v>0</v>
      </c>
      <c r="F169">
        <v>0</v>
      </c>
      <c r="G169">
        <v>1.3130716200000001</v>
      </c>
      <c r="H169">
        <v>1.6582251889999999</v>
      </c>
      <c r="I169" t="s">
        <v>548</v>
      </c>
    </row>
    <row r="170" spans="1:9" x14ac:dyDescent="0.25">
      <c r="A170" t="s">
        <v>549</v>
      </c>
      <c r="B170" t="s">
        <v>550</v>
      </c>
      <c r="C170">
        <v>0.16286783599999999</v>
      </c>
      <c r="D170">
        <v>0.34729170799999998</v>
      </c>
      <c r="E170">
        <v>0</v>
      </c>
      <c r="F170">
        <v>0</v>
      </c>
      <c r="G170">
        <v>1.3068051949999999</v>
      </c>
      <c r="H170">
        <v>2.3716112790000001</v>
      </c>
      <c r="I170" t="s">
        <v>551</v>
      </c>
    </row>
    <row r="171" spans="1:9" x14ac:dyDescent="0.25">
      <c r="A171" t="s">
        <v>552</v>
      </c>
      <c r="B171" s="6">
        <v>23132</v>
      </c>
      <c r="C171">
        <v>0.35463069000000003</v>
      </c>
      <c r="D171">
        <v>0.58964635799999998</v>
      </c>
      <c r="E171">
        <v>0</v>
      </c>
      <c r="F171">
        <v>0</v>
      </c>
      <c r="G171">
        <v>1.3009657400000001</v>
      </c>
      <c r="H171">
        <v>1.348683007</v>
      </c>
      <c r="I171" t="s">
        <v>553</v>
      </c>
    </row>
    <row r="172" spans="1:9" x14ac:dyDescent="0.25">
      <c r="A172" t="s">
        <v>554</v>
      </c>
      <c r="B172" s="6">
        <v>27912</v>
      </c>
      <c r="C172">
        <v>0.33456445299999998</v>
      </c>
      <c r="D172">
        <v>0.56471580399999999</v>
      </c>
      <c r="E172">
        <v>0</v>
      </c>
      <c r="F172">
        <v>0</v>
      </c>
      <c r="G172">
        <v>1.2937456730000001</v>
      </c>
      <c r="H172">
        <v>1.4165554279999999</v>
      </c>
      <c r="I172" t="s">
        <v>555</v>
      </c>
    </row>
    <row r="173" spans="1:9" x14ac:dyDescent="0.25">
      <c r="A173" t="s">
        <v>556</v>
      </c>
      <c r="B173" s="6">
        <v>18719</v>
      </c>
      <c r="C173">
        <v>0.39249764100000001</v>
      </c>
      <c r="D173">
        <v>0.62540832999999996</v>
      </c>
      <c r="E173">
        <v>0</v>
      </c>
      <c r="F173">
        <v>0</v>
      </c>
      <c r="G173">
        <v>1.28407687</v>
      </c>
      <c r="H173">
        <v>1.200900471</v>
      </c>
      <c r="I173" t="s">
        <v>557</v>
      </c>
    </row>
    <row r="174" spans="1:9" x14ac:dyDescent="0.25">
      <c r="A174" t="s">
        <v>558</v>
      </c>
      <c r="B174" t="s">
        <v>559</v>
      </c>
      <c r="C174">
        <v>0.230694066</v>
      </c>
      <c r="D174">
        <v>0.43726326300000001</v>
      </c>
      <c r="E174">
        <v>0</v>
      </c>
      <c r="F174">
        <v>0</v>
      </c>
      <c r="G174">
        <v>1.2746596139999999</v>
      </c>
      <c r="H174">
        <v>1.8694958829999999</v>
      </c>
      <c r="I174" t="s">
        <v>560</v>
      </c>
    </row>
    <row r="175" spans="1:9" x14ac:dyDescent="0.25">
      <c r="A175" t="s">
        <v>561</v>
      </c>
      <c r="B175" t="s">
        <v>562</v>
      </c>
      <c r="C175">
        <v>0.197152986</v>
      </c>
      <c r="D175">
        <v>0.39392324200000001</v>
      </c>
      <c r="E175">
        <v>0</v>
      </c>
      <c r="F175">
        <v>0</v>
      </c>
      <c r="G175">
        <v>1.2721105029999999</v>
      </c>
      <c r="H175">
        <v>2.0656215790000001</v>
      </c>
      <c r="I175" t="s">
        <v>563</v>
      </c>
    </row>
    <row r="176" spans="1:9" x14ac:dyDescent="0.25">
      <c r="A176" t="s">
        <v>564</v>
      </c>
      <c r="B176" s="6">
        <v>23863</v>
      </c>
      <c r="C176">
        <v>0.37976324099999997</v>
      </c>
      <c r="D176">
        <v>0.61184077699999995</v>
      </c>
      <c r="E176">
        <v>0</v>
      </c>
      <c r="F176">
        <v>0</v>
      </c>
      <c r="G176">
        <v>1.2574656980000001</v>
      </c>
      <c r="H176">
        <v>1.2174874309999999</v>
      </c>
      <c r="I176" t="s">
        <v>565</v>
      </c>
    </row>
    <row r="177" spans="1:9" x14ac:dyDescent="0.25">
      <c r="A177" t="s">
        <v>566</v>
      </c>
      <c r="B177" t="s">
        <v>567</v>
      </c>
      <c r="C177">
        <v>0.29798204499999997</v>
      </c>
      <c r="D177">
        <v>0.52691946999999995</v>
      </c>
      <c r="E177">
        <v>0</v>
      </c>
      <c r="F177">
        <v>0</v>
      </c>
      <c r="G177">
        <v>1.248041041</v>
      </c>
      <c r="H177">
        <v>1.5110308029999999</v>
      </c>
      <c r="I177" t="s">
        <v>568</v>
      </c>
    </row>
    <row r="178" spans="1:9" x14ac:dyDescent="0.25">
      <c r="A178" t="s">
        <v>569</v>
      </c>
      <c r="B178" t="s">
        <v>570</v>
      </c>
      <c r="C178">
        <v>0.160730133</v>
      </c>
      <c r="D178">
        <v>0.34729170799999998</v>
      </c>
      <c r="E178">
        <v>0</v>
      </c>
      <c r="F178">
        <v>0</v>
      </c>
      <c r="G178">
        <v>1.243488578</v>
      </c>
      <c r="H178">
        <v>2.27313258</v>
      </c>
      <c r="I178" t="s">
        <v>571</v>
      </c>
    </row>
    <row r="179" spans="1:9" x14ac:dyDescent="0.25">
      <c r="A179" t="s">
        <v>572</v>
      </c>
      <c r="B179" t="s">
        <v>573</v>
      </c>
      <c r="C179">
        <v>0.200935645</v>
      </c>
      <c r="D179">
        <v>0.39640365300000002</v>
      </c>
      <c r="E179">
        <v>0</v>
      </c>
      <c r="F179">
        <v>0</v>
      </c>
      <c r="G179">
        <v>1.2295980529999999</v>
      </c>
      <c r="H179">
        <v>1.9732228009999999</v>
      </c>
      <c r="I179" t="s">
        <v>574</v>
      </c>
    </row>
    <row r="180" spans="1:9" x14ac:dyDescent="0.25">
      <c r="A180" t="s">
        <v>575</v>
      </c>
      <c r="B180" s="6">
        <v>34151</v>
      </c>
      <c r="C180">
        <v>0.35785434100000002</v>
      </c>
      <c r="D180">
        <v>0.58964635799999998</v>
      </c>
      <c r="E180">
        <v>0</v>
      </c>
      <c r="F180">
        <v>0</v>
      </c>
      <c r="G180">
        <v>1.2284973020000001</v>
      </c>
      <c r="H180">
        <v>1.262439753</v>
      </c>
      <c r="I180" t="s">
        <v>576</v>
      </c>
    </row>
    <row r="181" spans="1:9" x14ac:dyDescent="0.25">
      <c r="A181" t="s">
        <v>577</v>
      </c>
      <c r="B181" s="6">
        <v>34151</v>
      </c>
      <c r="C181">
        <v>0.35785434100000002</v>
      </c>
      <c r="D181">
        <v>0.58964635799999998</v>
      </c>
      <c r="E181">
        <v>0</v>
      </c>
      <c r="F181">
        <v>0</v>
      </c>
      <c r="G181">
        <v>1.2284973020000001</v>
      </c>
      <c r="H181">
        <v>1.262439753</v>
      </c>
      <c r="I181" t="s">
        <v>578</v>
      </c>
    </row>
    <row r="182" spans="1:9" x14ac:dyDescent="0.25">
      <c r="A182" t="s">
        <v>579</v>
      </c>
      <c r="B182" t="s">
        <v>580</v>
      </c>
      <c r="C182">
        <v>0.27681087999999998</v>
      </c>
      <c r="D182">
        <v>0.50171971999999998</v>
      </c>
      <c r="E182">
        <v>0</v>
      </c>
      <c r="F182">
        <v>0</v>
      </c>
      <c r="G182">
        <v>1.1948105609999999</v>
      </c>
      <c r="H182">
        <v>1.5346394759999999</v>
      </c>
      <c r="I182" t="s">
        <v>581</v>
      </c>
    </row>
    <row r="183" spans="1:9" x14ac:dyDescent="0.25">
      <c r="A183" t="s">
        <v>582</v>
      </c>
      <c r="B183" s="6">
        <v>15036</v>
      </c>
      <c r="C183">
        <v>0.47360386500000001</v>
      </c>
      <c r="D183">
        <v>0.723377139</v>
      </c>
      <c r="E183">
        <v>0</v>
      </c>
      <c r="F183">
        <v>0</v>
      </c>
      <c r="G183">
        <v>1.1907629669999999</v>
      </c>
      <c r="H183">
        <v>0.88995722899999996</v>
      </c>
      <c r="I183" t="s">
        <v>583</v>
      </c>
    </row>
    <row r="184" spans="1:9" x14ac:dyDescent="0.25">
      <c r="A184" t="s">
        <v>584</v>
      </c>
      <c r="B184" t="s">
        <v>585</v>
      </c>
      <c r="C184">
        <v>0.30815184099999998</v>
      </c>
      <c r="D184">
        <v>0.53739094499999995</v>
      </c>
      <c r="E184">
        <v>0</v>
      </c>
      <c r="F184">
        <v>0</v>
      </c>
      <c r="G184">
        <v>1.1879601719999999</v>
      </c>
      <c r="H184">
        <v>1.3984223179999999</v>
      </c>
      <c r="I184" t="s">
        <v>586</v>
      </c>
    </row>
    <row r="185" spans="1:9" x14ac:dyDescent="0.25">
      <c r="A185" t="s">
        <v>587</v>
      </c>
      <c r="B185" t="s">
        <v>588</v>
      </c>
      <c r="C185">
        <v>0.37271439299999998</v>
      </c>
      <c r="D185">
        <v>0.60427958199999998</v>
      </c>
      <c r="E185">
        <v>0</v>
      </c>
      <c r="F185">
        <v>0</v>
      </c>
      <c r="G185">
        <v>1.1610771719999999</v>
      </c>
      <c r="H185">
        <v>1.1459168200000001</v>
      </c>
      <c r="I185" t="s">
        <v>589</v>
      </c>
    </row>
    <row r="186" spans="1:9" x14ac:dyDescent="0.25">
      <c r="A186" t="s">
        <v>590</v>
      </c>
      <c r="B186" s="6">
        <v>46784</v>
      </c>
      <c r="C186">
        <v>0.52698334199999997</v>
      </c>
      <c r="D186">
        <v>0.77576228000000003</v>
      </c>
      <c r="E186">
        <v>0</v>
      </c>
      <c r="F186">
        <v>0</v>
      </c>
      <c r="G186">
        <v>1.160039638</v>
      </c>
      <c r="H186">
        <v>0.74310554600000001</v>
      </c>
      <c r="I186" t="s">
        <v>591</v>
      </c>
    </row>
    <row r="187" spans="1:9" x14ac:dyDescent="0.25">
      <c r="A187" t="s">
        <v>592</v>
      </c>
      <c r="B187" t="s">
        <v>593</v>
      </c>
      <c r="C187">
        <v>0.32492778300000003</v>
      </c>
      <c r="D187">
        <v>0.55756838600000003</v>
      </c>
      <c r="E187">
        <v>0</v>
      </c>
      <c r="F187">
        <v>0</v>
      </c>
      <c r="G187">
        <v>1.151450364</v>
      </c>
      <c r="H187">
        <v>1.2944056049999999</v>
      </c>
      <c r="I187" t="s">
        <v>594</v>
      </c>
    </row>
    <row r="188" spans="1:9" x14ac:dyDescent="0.25">
      <c r="A188" t="s">
        <v>595</v>
      </c>
      <c r="B188" t="s">
        <v>596</v>
      </c>
      <c r="C188">
        <v>0.40561918499999999</v>
      </c>
      <c r="D188">
        <v>0.632417008</v>
      </c>
      <c r="E188">
        <v>0</v>
      </c>
      <c r="F188">
        <v>0</v>
      </c>
      <c r="G188">
        <v>1.149699491</v>
      </c>
      <c r="H188">
        <v>1.0374204469999999</v>
      </c>
      <c r="I188" t="s">
        <v>597</v>
      </c>
    </row>
    <row r="189" spans="1:9" x14ac:dyDescent="0.25">
      <c r="A189" t="s">
        <v>598</v>
      </c>
      <c r="B189" s="6">
        <v>31199</v>
      </c>
      <c r="C189">
        <v>0.435921952</v>
      </c>
      <c r="D189">
        <v>0.67602869600000004</v>
      </c>
      <c r="E189">
        <v>0</v>
      </c>
      <c r="F189">
        <v>0</v>
      </c>
      <c r="G189">
        <v>1.145804789</v>
      </c>
      <c r="H189">
        <v>0.95135261900000001</v>
      </c>
      <c r="I189" t="s">
        <v>599</v>
      </c>
    </row>
    <row r="190" spans="1:9" x14ac:dyDescent="0.25">
      <c r="A190" t="s">
        <v>600</v>
      </c>
      <c r="B190" t="s">
        <v>601</v>
      </c>
      <c r="C190">
        <v>0.37298636299999999</v>
      </c>
      <c r="D190">
        <v>0.60427958199999998</v>
      </c>
      <c r="E190">
        <v>0</v>
      </c>
      <c r="F190">
        <v>0</v>
      </c>
      <c r="G190">
        <v>1.1343707590000001</v>
      </c>
      <c r="H190">
        <v>1.118731667</v>
      </c>
      <c r="I190" t="s">
        <v>602</v>
      </c>
    </row>
    <row r="191" spans="1:9" x14ac:dyDescent="0.25">
      <c r="A191" t="s">
        <v>603</v>
      </c>
      <c r="B191" t="s">
        <v>604</v>
      </c>
      <c r="C191">
        <v>0.38337184400000002</v>
      </c>
      <c r="D191">
        <v>0.61424218100000005</v>
      </c>
      <c r="E191">
        <v>0</v>
      </c>
      <c r="F191">
        <v>0</v>
      </c>
      <c r="G191">
        <v>1.1320616880000001</v>
      </c>
      <c r="H191">
        <v>1.0853640179999999</v>
      </c>
      <c r="I191" t="s">
        <v>605</v>
      </c>
    </row>
    <row r="192" spans="1:9" x14ac:dyDescent="0.25">
      <c r="A192" t="s">
        <v>606</v>
      </c>
      <c r="B192" s="6">
        <v>15766</v>
      </c>
      <c r="C192">
        <v>0.50564236100000004</v>
      </c>
      <c r="D192">
        <v>0.75977349599999999</v>
      </c>
      <c r="E192">
        <v>0</v>
      </c>
      <c r="F192">
        <v>0</v>
      </c>
      <c r="G192">
        <v>1.131103948</v>
      </c>
      <c r="H192">
        <v>0.77132880100000001</v>
      </c>
      <c r="I192" t="s">
        <v>607</v>
      </c>
    </row>
    <row r="193" spans="1:9" x14ac:dyDescent="0.25">
      <c r="A193" t="s">
        <v>608</v>
      </c>
      <c r="B193" s="6">
        <v>15766</v>
      </c>
      <c r="C193">
        <v>0.50564236100000004</v>
      </c>
      <c r="D193">
        <v>0.75977349599999999</v>
      </c>
      <c r="E193">
        <v>0</v>
      </c>
      <c r="F193">
        <v>0</v>
      </c>
      <c r="G193">
        <v>1.131103948</v>
      </c>
      <c r="H193">
        <v>0.77132880100000001</v>
      </c>
      <c r="I193" t="s">
        <v>609</v>
      </c>
    </row>
    <row r="194" spans="1:9" x14ac:dyDescent="0.25">
      <c r="A194" t="s">
        <v>610</v>
      </c>
      <c r="B194" s="6">
        <v>21641</v>
      </c>
      <c r="C194">
        <v>0.50423440900000005</v>
      </c>
      <c r="D194">
        <v>0.75977349599999999</v>
      </c>
      <c r="E194">
        <v>0</v>
      </c>
      <c r="F194">
        <v>0</v>
      </c>
      <c r="G194">
        <v>1.096832845</v>
      </c>
      <c r="H194">
        <v>0.751016829</v>
      </c>
      <c r="I194" t="s">
        <v>611</v>
      </c>
    </row>
    <row r="195" spans="1:9" x14ac:dyDescent="0.25">
      <c r="A195" t="s">
        <v>612</v>
      </c>
      <c r="B195" t="s">
        <v>613</v>
      </c>
      <c r="C195">
        <v>0.472437679</v>
      </c>
      <c r="D195">
        <v>0.723377139</v>
      </c>
      <c r="E195">
        <v>0</v>
      </c>
      <c r="F195">
        <v>0</v>
      </c>
      <c r="G195">
        <v>1.077438742</v>
      </c>
      <c r="H195">
        <v>0.80791683299999995</v>
      </c>
      <c r="I195" t="s">
        <v>614</v>
      </c>
    </row>
    <row r="196" spans="1:9" x14ac:dyDescent="0.25">
      <c r="A196" t="s">
        <v>615</v>
      </c>
      <c r="B196" s="6">
        <v>22007</v>
      </c>
      <c r="C196">
        <v>0.51760097699999996</v>
      </c>
      <c r="D196">
        <v>0.76976555599999996</v>
      </c>
      <c r="E196">
        <v>0</v>
      </c>
      <c r="F196">
        <v>0</v>
      </c>
      <c r="G196">
        <v>1.0771889400000001</v>
      </c>
      <c r="H196">
        <v>0.70938347400000001</v>
      </c>
      <c r="I196" t="s">
        <v>616</v>
      </c>
    </row>
    <row r="197" spans="1:9" x14ac:dyDescent="0.25">
      <c r="A197" t="s">
        <v>617</v>
      </c>
      <c r="B197" s="6">
        <v>16497</v>
      </c>
      <c r="C197">
        <v>0.53663743600000002</v>
      </c>
      <c r="D197">
        <v>0.78598412399999995</v>
      </c>
      <c r="E197">
        <v>0</v>
      </c>
      <c r="F197">
        <v>0</v>
      </c>
      <c r="G197">
        <v>1.0771267410000001</v>
      </c>
      <c r="H197">
        <v>0.67043877399999996</v>
      </c>
      <c r="I197" t="s">
        <v>618</v>
      </c>
    </row>
    <row r="198" spans="1:9" x14ac:dyDescent="0.25">
      <c r="A198" t="s">
        <v>619</v>
      </c>
      <c r="B198" t="s">
        <v>620</v>
      </c>
      <c r="C198">
        <v>0.509883906</v>
      </c>
      <c r="D198">
        <v>0.76219759099999995</v>
      </c>
      <c r="E198">
        <v>0</v>
      </c>
      <c r="F198">
        <v>0</v>
      </c>
      <c r="G198">
        <v>1.040062493</v>
      </c>
      <c r="H198">
        <v>0.70055719699999996</v>
      </c>
      <c r="I198" t="s">
        <v>621</v>
      </c>
    </row>
    <row r="199" spans="1:9" x14ac:dyDescent="0.25">
      <c r="A199" t="s">
        <v>622</v>
      </c>
      <c r="B199" s="6">
        <v>11355</v>
      </c>
      <c r="C199">
        <v>0.58276421899999997</v>
      </c>
      <c r="D199">
        <v>0.83707057100000004</v>
      </c>
      <c r="E199">
        <v>0</v>
      </c>
      <c r="F199">
        <v>0</v>
      </c>
      <c r="G199">
        <v>1.0398689539999999</v>
      </c>
      <c r="H199">
        <v>0.56150074400000005</v>
      </c>
      <c r="I199" t="s">
        <v>623</v>
      </c>
    </row>
    <row r="200" spans="1:9" x14ac:dyDescent="0.25">
      <c r="A200" t="s">
        <v>624</v>
      </c>
      <c r="B200" t="s">
        <v>625</v>
      </c>
      <c r="C200">
        <v>0.52114603699999995</v>
      </c>
      <c r="D200">
        <v>0.77108342100000005</v>
      </c>
      <c r="E200">
        <v>0</v>
      </c>
      <c r="F200">
        <v>0</v>
      </c>
      <c r="G200">
        <v>1.0349041800000001</v>
      </c>
      <c r="H200">
        <v>0.67447290199999999</v>
      </c>
      <c r="I200" t="s">
        <v>626</v>
      </c>
    </row>
    <row r="201" spans="1:9" x14ac:dyDescent="0.25">
      <c r="A201" t="s">
        <v>627</v>
      </c>
      <c r="B201" s="6">
        <v>35582</v>
      </c>
      <c r="C201">
        <v>0.56537797199999995</v>
      </c>
      <c r="D201">
        <v>0.823917648</v>
      </c>
      <c r="E201">
        <v>0</v>
      </c>
      <c r="F201">
        <v>0</v>
      </c>
      <c r="G201">
        <v>0.99407055</v>
      </c>
      <c r="H201">
        <v>0.56687946099999997</v>
      </c>
      <c r="I201" t="s">
        <v>628</v>
      </c>
    </row>
    <row r="202" spans="1:9" x14ac:dyDescent="0.25">
      <c r="A202" t="s">
        <v>629</v>
      </c>
      <c r="B202" s="6">
        <v>35947</v>
      </c>
      <c r="C202">
        <v>0.57554344700000004</v>
      </c>
      <c r="D202">
        <v>0.83453799900000003</v>
      </c>
      <c r="E202">
        <v>0</v>
      </c>
      <c r="F202">
        <v>0</v>
      </c>
      <c r="G202">
        <v>0.98321275500000005</v>
      </c>
      <c r="H202">
        <v>0.54316660400000005</v>
      </c>
      <c r="I202" t="s">
        <v>630</v>
      </c>
    </row>
    <row r="203" spans="1:9" x14ac:dyDescent="0.25">
      <c r="A203" t="s">
        <v>631</v>
      </c>
      <c r="B203" s="6">
        <v>30072</v>
      </c>
      <c r="C203">
        <v>0.58341326800000004</v>
      </c>
      <c r="D203">
        <v>0.83707057100000004</v>
      </c>
      <c r="E203">
        <v>0</v>
      </c>
      <c r="F203">
        <v>0</v>
      </c>
      <c r="G203">
        <v>0.97895244400000003</v>
      </c>
      <c r="H203">
        <v>0.52751780400000003</v>
      </c>
      <c r="I203" t="s">
        <v>632</v>
      </c>
    </row>
    <row r="204" spans="1:9" x14ac:dyDescent="0.25">
      <c r="A204" t="s">
        <v>633</v>
      </c>
      <c r="B204" t="s">
        <v>634</v>
      </c>
      <c r="C204">
        <v>0.58594939999999995</v>
      </c>
      <c r="D204">
        <v>0.83707057100000004</v>
      </c>
      <c r="E204">
        <v>0</v>
      </c>
      <c r="F204">
        <v>0</v>
      </c>
      <c r="G204">
        <v>0.96789736699999995</v>
      </c>
      <c r="H204">
        <v>0.51736228299999998</v>
      </c>
      <c r="I204" t="s">
        <v>635</v>
      </c>
    </row>
    <row r="205" spans="1:9" x14ac:dyDescent="0.25">
      <c r="A205" t="s">
        <v>636</v>
      </c>
      <c r="B205" t="s">
        <v>637</v>
      </c>
      <c r="C205">
        <v>0.59551096599999997</v>
      </c>
      <c r="D205">
        <v>0.84655970599999997</v>
      </c>
      <c r="E205">
        <v>0</v>
      </c>
      <c r="F205">
        <v>0</v>
      </c>
      <c r="G205">
        <v>0.96219021800000004</v>
      </c>
      <c r="H205">
        <v>0.49873732500000001</v>
      </c>
      <c r="I205" t="s">
        <v>638</v>
      </c>
    </row>
    <row r="206" spans="1:9" x14ac:dyDescent="0.25">
      <c r="A206" t="s">
        <v>639</v>
      </c>
      <c r="B206" s="6">
        <v>42736</v>
      </c>
      <c r="C206">
        <v>0.66451046300000005</v>
      </c>
      <c r="D206">
        <v>0.91345560299999995</v>
      </c>
      <c r="E206">
        <v>0</v>
      </c>
      <c r="F206">
        <v>0</v>
      </c>
      <c r="G206">
        <v>0.94227675</v>
      </c>
      <c r="H206">
        <v>0.38511289399999998</v>
      </c>
      <c r="I206" t="s">
        <v>640</v>
      </c>
    </row>
    <row r="207" spans="1:9" x14ac:dyDescent="0.25">
      <c r="A207" t="s">
        <v>641</v>
      </c>
      <c r="B207" t="s">
        <v>642</v>
      </c>
      <c r="C207">
        <v>0.61496863899999998</v>
      </c>
      <c r="D207">
        <v>0.86995563499999995</v>
      </c>
      <c r="E207">
        <v>0</v>
      </c>
      <c r="F207">
        <v>0</v>
      </c>
      <c r="G207">
        <v>0.942043619</v>
      </c>
      <c r="H207">
        <v>0.45800654099999999</v>
      </c>
      <c r="I207" t="s">
        <v>643</v>
      </c>
    </row>
    <row r="208" spans="1:9" x14ac:dyDescent="0.25">
      <c r="A208" t="s">
        <v>644</v>
      </c>
      <c r="B208" t="s">
        <v>645</v>
      </c>
      <c r="C208">
        <v>0.62416110300000005</v>
      </c>
      <c r="D208">
        <v>0.87867339700000002</v>
      </c>
      <c r="E208">
        <v>0</v>
      </c>
      <c r="F208">
        <v>0</v>
      </c>
      <c r="G208">
        <v>0.93459772699999999</v>
      </c>
      <c r="H208">
        <v>0.44051961699999997</v>
      </c>
      <c r="I208" t="s">
        <v>646</v>
      </c>
    </row>
    <row r="209" spans="1:9" x14ac:dyDescent="0.25">
      <c r="A209" t="s">
        <v>647</v>
      </c>
      <c r="B209" s="6">
        <v>25659</v>
      </c>
      <c r="C209">
        <v>0.64059154399999996</v>
      </c>
      <c r="D209">
        <v>0.89744709099999997</v>
      </c>
      <c r="E209">
        <v>0</v>
      </c>
      <c r="F209">
        <v>0</v>
      </c>
      <c r="G209">
        <v>0.91348973600000005</v>
      </c>
      <c r="H209">
        <v>0.40683475099999999</v>
      </c>
      <c r="I209" t="s">
        <v>648</v>
      </c>
    </row>
    <row r="210" spans="1:9" x14ac:dyDescent="0.25">
      <c r="A210" t="s">
        <v>649</v>
      </c>
      <c r="B210" s="6">
        <v>32629</v>
      </c>
      <c r="C210">
        <v>0.65618142800000001</v>
      </c>
      <c r="D210">
        <v>0.91345560299999995</v>
      </c>
      <c r="E210">
        <v>0</v>
      </c>
      <c r="F210">
        <v>0</v>
      </c>
      <c r="G210">
        <v>0.89703678099999995</v>
      </c>
      <c r="H210">
        <v>0.37793770700000001</v>
      </c>
      <c r="I210" t="s">
        <v>650</v>
      </c>
    </row>
    <row r="211" spans="1:9" x14ac:dyDescent="0.25">
      <c r="A211" t="s">
        <v>651</v>
      </c>
      <c r="B211" s="6">
        <v>43101</v>
      </c>
      <c r="C211">
        <v>0.68539558300000003</v>
      </c>
      <c r="D211">
        <v>0.92020703299999995</v>
      </c>
      <c r="E211">
        <v>0</v>
      </c>
      <c r="F211">
        <v>0</v>
      </c>
      <c r="G211">
        <v>0.88680138200000003</v>
      </c>
      <c r="H211">
        <v>0.334997304</v>
      </c>
      <c r="I211" t="s">
        <v>652</v>
      </c>
    </row>
    <row r="212" spans="1:9" x14ac:dyDescent="0.25">
      <c r="A212" t="s">
        <v>653</v>
      </c>
      <c r="B212" s="6">
        <v>13181</v>
      </c>
      <c r="C212">
        <v>0.66461769699999995</v>
      </c>
      <c r="D212">
        <v>0.91345560299999995</v>
      </c>
      <c r="E212">
        <v>0</v>
      </c>
      <c r="F212">
        <v>0</v>
      </c>
      <c r="G212">
        <v>0.88671023999999998</v>
      </c>
      <c r="H212">
        <v>0.36225952300000003</v>
      </c>
      <c r="I212" t="s">
        <v>654</v>
      </c>
    </row>
    <row r="213" spans="1:9" x14ac:dyDescent="0.25">
      <c r="A213" t="s">
        <v>655</v>
      </c>
      <c r="B213" s="6">
        <v>13181</v>
      </c>
      <c r="C213">
        <v>0.66461769699999995</v>
      </c>
      <c r="D213">
        <v>0.91345560299999995</v>
      </c>
      <c r="E213">
        <v>0</v>
      </c>
      <c r="F213">
        <v>0</v>
      </c>
      <c r="G213">
        <v>0.88671023999999998</v>
      </c>
      <c r="H213">
        <v>0.36225952300000003</v>
      </c>
      <c r="I213" t="s">
        <v>656</v>
      </c>
    </row>
    <row r="214" spans="1:9" x14ac:dyDescent="0.25">
      <c r="A214" t="s">
        <v>657</v>
      </c>
      <c r="B214" s="6">
        <v>13547</v>
      </c>
      <c r="C214">
        <v>0.67934341300000001</v>
      </c>
      <c r="D214">
        <v>0.92020703299999995</v>
      </c>
      <c r="E214">
        <v>0</v>
      </c>
      <c r="F214">
        <v>0</v>
      </c>
      <c r="G214">
        <v>0.86132965299999997</v>
      </c>
      <c r="H214">
        <v>0.33301460500000002</v>
      </c>
      <c r="I214" t="s">
        <v>658</v>
      </c>
    </row>
    <row r="215" spans="1:9" x14ac:dyDescent="0.25">
      <c r="A215" t="s">
        <v>659</v>
      </c>
      <c r="B215" s="6">
        <v>13547</v>
      </c>
      <c r="C215">
        <v>0.67934341300000001</v>
      </c>
      <c r="D215">
        <v>0.92020703299999995</v>
      </c>
      <c r="E215">
        <v>0</v>
      </c>
      <c r="F215">
        <v>0</v>
      </c>
      <c r="G215">
        <v>0.86132965299999997</v>
      </c>
      <c r="H215">
        <v>0.33301460500000002</v>
      </c>
      <c r="I215" t="s">
        <v>125</v>
      </c>
    </row>
    <row r="216" spans="1:9" x14ac:dyDescent="0.25">
      <c r="A216" t="s">
        <v>660</v>
      </c>
      <c r="B216" s="6">
        <v>13547</v>
      </c>
      <c r="C216">
        <v>0.67934341300000001</v>
      </c>
      <c r="D216">
        <v>0.92020703299999995</v>
      </c>
      <c r="E216">
        <v>0</v>
      </c>
      <c r="F216">
        <v>0</v>
      </c>
      <c r="G216">
        <v>0.86132965299999997</v>
      </c>
      <c r="H216">
        <v>0.33301460500000002</v>
      </c>
      <c r="I216" t="s">
        <v>661</v>
      </c>
    </row>
    <row r="217" spans="1:9" x14ac:dyDescent="0.25">
      <c r="A217" t="s">
        <v>662</v>
      </c>
      <c r="B217" s="6">
        <v>27120</v>
      </c>
      <c r="C217">
        <v>0.68361639600000002</v>
      </c>
      <c r="D217">
        <v>0.92020703299999995</v>
      </c>
      <c r="E217">
        <v>0</v>
      </c>
      <c r="F217">
        <v>0</v>
      </c>
      <c r="G217">
        <v>0.86110599099999996</v>
      </c>
      <c r="H217">
        <v>0.32752884799999998</v>
      </c>
      <c r="I217" t="s">
        <v>663</v>
      </c>
    </row>
    <row r="218" spans="1:9" x14ac:dyDescent="0.25">
      <c r="A218" t="s">
        <v>664</v>
      </c>
      <c r="B218" t="s">
        <v>665</v>
      </c>
      <c r="C218">
        <v>0.70846319199999996</v>
      </c>
      <c r="D218">
        <v>0.93814760500000005</v>
      </c>
      <c r="E218">
        <v>0</v>
      </c>
      <c r="F218">
        <v>0</v>
      </c>
      <c r="G218">
        <v>0.86065649600000005</v>
      </c>
      <c r="H218">
        <v>0.296631435</v>
      </c>
      <c r="I218" t="s">
        <v>666</v>
      </c>
    </row>
    <row r="219" spans="1:9" x14ac:dyDescent="0.25">
      <c r="A219" t="s">
        <v>667</v>
      </c>
      <c r="B219" s="6">
        <v>13912</v>
      </c>
      <c r="C219">
        <v>0.69353656500000005</v>
      </c>
      <c r="D219">
        <v>0.92684610099999998</v>
      </c>
      <c r="E219">
        <v>0</v>
      </c>
      <c r="F219">
        <v>0</v>
      </c>
      <c r="G219">
        <v>0.83735909799999997</v>
      </c>
      <c r="H219">
        <v>0.30643266299999999</v>
      </c>
      <c r="I219" t="s">
        <v>668</v>
      </c>
    </row>
    <row r="220" spans="1:9" x14ac:dyDescent="0.25">
      <c r="A220" t="s">
        <v>669</v>
      </c>
      <c r="B220" s="6">
        <v>27851</v>
      </c>
      <c r="C220">
        <v>0.70372206599999998</v>
      </c>
      <c r="D220">
        <v>0.93614403300000004</v>
      </c>
      <c r="E220">
        <v>0</v>
      </c>
      <c r="F220">
        <v>0</v>
      </c>
      <c r="G220">
        <v>0.83709677400000004</v>
      </c>
      <c r="H220">
        <v>0.29413219499999999</v>
      </c>
      <c r="I220" t="s">
        <v>670</v>
      </c>
    </row>
    <row r="221" spans="1:9" x14ac:dyDescent="0.25">
      <c r="A221" t="s">
        <v>671</v>
      </c>
      <c r="B221" t="s">
        <v>672</v>
      </c>
      <c r="C221">
        <v>0.72793491499999996</v>
      </c>
      <c r="D221">
        <v>0.95520871200000002</v>
      </c>
      <c r="E221">
        <v>0</v>
      </c>
      <c r="F221">
        <v>0</v>
      </c>
      <c r="G221">
        <v>0.83670169800000005</v>
      </c>
      <c r="H221">
        <v>0.26568930099999999</v>
      </c>
      <c r="I221" t="s">
        <v>673</v>
      </c>
    </row>
    <row r="222" spans="1:9" x14ac:dyDescent="0.25">
      <c r="A222" t="s">
        <v>674</v>
      </c>
      <c r="B222" t="s">
        <v>675</v>
      </c>
      <c r="C222">
        <v>0.81342598099999996</v>
      </c>
      <c r="D222">
        <v>0.97018264600000004</v>
      </c>
      <c r="E222">
        <v>0</v>
      </c>
      <c r="F222">
        <v>0</v>
      </c>
      <c r="G222">
        <v>0.81818786099999996</v>
      </c>
      <c r="H222">
        <v>0.16895607600000001</v>
      </c>
      <c r="I222" t="s">
        <v>676</v>
      </c>
    </row>
    <row r="223" spans="1:9" x14ac:dyDescent="0.25">
      <c r="A223" t="s">
        <v>677</v>
      </c>
      <c r="B223" t="s">
        <v>678</v>
      </c>
      <c r="C223">
        <v>0.75557314900000005</v>
      </c>
      <c r="D223">
        <v>0.96303769100000003</v>
      </c>
      <c r="E223">
        <v>0</v>
      </c>
      <c r="F223">
        <v>0</v>
      </c>
      <c r="G223">
        <v>0.81078291199999997</v>
      </c>
      <c r="H223">
        <v>0.227245164</v>
      </c>
      <c r="I223" t="s">
        <v>679</v>
      </c>
    </row>
    <row r="224" spans="1:9" x14ac:dyDescent="0.25">
      <c r="A224" t="s">
        <v>680</v>
      </c>
      <c r="B224" s="6">
        <v>21610</v>
      </c>
      <c r="C224">
        <v>0.71901514799999999</v>
      </c>
      <c r="D224">
        <v>0.94779269499999996</v>
      </c>
      <c r="E224">
        <v>0</v>
      </c>
      <c r="F224">
        <v>0</v>
      </c>
      <c r="G224">
        <v>0.807240705</v>
      </c>
      <c r="H224">
        <v>0.26628679399999999</v>
      </c>
      <c r="I224" t="s">
        <v>681</v>
      </c>
    </row>
    <row r="225" spans="1:9" x14ac:dyDescent="0.25">
      <c r="A225" t="s">
        <v>682</v>
      </c>
      <c r="B225" s="6">
        <v>36281</v>
      </c>
      <c r="C225">
        <v>0.74495541899999995</v>
      </c>
      <c r="D225">
        <v>0.96045525399999998</v>
      </c>
      <c r="E225">
        <v>0</v>
      </c>
      <c r="F225">
        <v>0</v>
      </c>
      <c r="G225">
        <v>0.80117802599999999</v>
      </c>
      <c r="H225">
        <v>0.235891569</v>
      </c>
      <c r="I225" t="s">
        <v>683</v>
      </c>
    </row>
    <row r="226" spans="1:9" x14ac:dyDescent="0.25">
      <c r="A226" t="s">
        <v>684</v>
      </c>
      <c r="B226" t="s">
        <v>685</v>
      </c>
      <c r="C226">
        <v>0.75714687400000003</v>
      </c>
      <c r="D226">
        <v>0.96303769100000003</v>
      </c>
      <c r="E226">
        <v>0</v>
      </c>
      <c r="F226">
        <v>0</v>
      </c>
      <c r="G226">
        <v>0.79959111900000002</v>
      </c>
      <c r="H226">
        <v>0.22244466900000001</v>
      </c>
      <c r="I226" t="s">
        <v>686</v>
      </c>
    </row>
    <row r="227" spans="1:9" x14ac:dyDescent="0.25">
      <c r="A227" t="s">
        <v>687</v>
      </c>
      <c r="B227" s="6">
        <v>22341</v>
      </c>
      <c r="C227">
        <v>0.73989965300000005</v>
      </c>
      <c r="D227">
        <v>0.96045525399999998</v>
      </c>
      <c r="E227">
        <v>0</v>
      </c>
      <c r="F227">
        <v>0</v>
      </c>
      <c r="G227">
        <v>0.77932145900000005</v>
      </c>
      <c r="H227">
        <v>0.23476334700000001</v>
      </c>
      <c r="I227" t="s">
        <v>688</v>
      </c>
    </row>
    <row r="228" spans="1:9" x14ac:dyDescent="0.25">
      <c r="A228" t="s">
        <v>689</v>
      </c>
      <c r="B228" s="6">
        <v>15008</v>
      </c>
      <c r="C228">
        <v>0.73301727800000005</v>
      </c>
      <c r="D228">
        <v>0.95754509300000001</v>
      </c>
      <c r="E228">
        <v>0</v>
      </c>
      <c r="F228">
        <v>0</v>
      </c>
      <c r="G228">
        <v>0.77282298999999999</v>
      </c>
      <c r="H228">
        <v>0.24002800599999999</v>
      </c>
      <c r="I228" t="s">
        <v>690</v>
      </c>
    </row>
    <row r="229" spans="1:9" x14ac:dyDescent="0.25">
      <c r="A229" t="s">
        <v>691</v>
      </c>
      <c r="B229" s="6">
        <v>15373</v>
      </c>
      <c r="C229">
        <v>0.74518079999999998</v>
      </c>
      <c r="D229">
        <v>0.96045525399999998</v>
      </c>
      <c r="E229">
        <v>0</v>
      </c>
      <c r="F229">
        <v>0</v>
      </c>
      <c r="G229">
        <v>0.75346215800000005</v>
      </c>
      <c r="H229">
        <v>0.22161462300000001</v>
      </c>
      <c r="I229" t="s">
        <v>692</v>
      </c>
    </row>
    <row r="230" spans="1:9" x14ac:dyDescent="0.25">
      <c r="A230" t="s">
        <v>693</v>
      </c>
      <c r="B230" t="s">
        <v>694</v>
      </c>
      <c r="C230">
        <v>0.82099345499999998</v>
      </c>
      <c r="D230">
        <v>0.97018264600000004</v>
      </c>
      <c r="E230">
        <v>0</v>
      </c>
      <c r="F230">
        <v>0</v>
      </c>
      <c r="G230">
        <v>0.74708887300000004</v>
      </c>
      <c r="H230">
        <v>0.147355915</v>
      </c>
      <c r="I230" t="s">
        <v>695</v>
      </c>
    </row>
    <row r="231" spans="1:9" x14ac:dyDescent="0.25">
      <c r="A231" t="s">
        <v>696</v>
      </c>
      <c r="B231" t="s">
        <v>697</v>
      </c>
      <c r="C231">
        <v>0.80929349100000003</v>
      </c>
      <c r="D231">
        <v>0.97018264600000004</v>
      </c>
      <c r="E231">
        <v>0</v>
      </c>
      <c r="F231">
        <v>0</v>
      </c>
      <c r="G231">
        <v>0.73081956199999998</v>
      </c>
      <c r="H231">
        <v>0.154636775</v>
      </c>
      <c r="I231" t="s">
        <v>698</v>
      </c>
    </row>
    <row r="232" spans="1:9" x14ac:dyDescent="0.25">
      <c r="A232" t="s">
        <v>699</v>
      </c>
      <c r="B232" s="6">
        <v>31868</v>
      </c>
      <c r="C232">
        <v>0.79773984399999998</v>
      </c>
      <c r="D232">
        <v>0.97018264600000004</v>
      </c>
      <c r="E232">
        <v>0</v>
      </c>
      <c r="F232">
        <v>0</v>
      </c>
      <c r="G232">
        <v>0.72572872099999997</v>
      </c>
      <c r="H232">
        <v>0.16399491099999999</v>
      </c>
      <c r="I232" t="s">
        <v>700</v>
      </c>
    </row>
    <row r="233" spans="1:9" x14ac:dyDescent="0.25">
      <c r="A233" t="s">
        <v>701</v>
      </c>
      <c r="B233" s="6">
        <v>44562</v>
      </c>
      <c r="C233">
        <v>0.75672704000000002</v>
      </c>
      <c r="D233">
        <v>0.96303769100000003</v>
      </c>
      <c r="E233">
        <v>0</v>
      </c>
      <c r="F233">
        <v>0</v>
      </c>
      <c r="G233">
        <v>0.71773359400000003</v>
      </c>
      <c r="H233">
        <v>0.200070157</v>
      </c>
      <c r="I233" t="s">
        <v>702</v>
      </c>
    </row>
    <row r="234" spans="1:9" x14ac:dyDescent="0.25">
      <c r="A234" t="s">
        <v>703</v>
      </c>
      <c r="B234" s="6">
        <v>32964</v>
      </c>
      <c r="C234">
        <v>0.81874602200000002</v>
      </c>
      <c r="D234">
        <v>0.97018264600000004</v>
      </c>
      <c r="E234">
        <v>0</v>
      </c>
      <c r="F234">
        <v>0</v>
      </c>
      <c r="G234">
        <v>0.70030007500000002</v>
      </c>
      <c r="H234">
        <v>0.140046955</v>
      </c>
      <c r="I234" t="s">
        <v>704</v>
      </c>
    </row>
    <row r="235" spans="1:9" x14ac:dyDescent="0.25">
      <c r="A235" t="s">
        <v>705</v>
      </c>
      <c r="B235" s="6">
        <v>33329</v>
      </c>
      <c r="C235">
        <v>0.82533650599999997</v>
      </c>
      <c r="D235">
        <v>0.97018264600000004</v>
      </c>
      <c r="E235">
        <v>0</v>
      </c>
      <c r="F235">
        <v>0</v>
      </c>
      <c r="G235">
        <v>0.69221357100000003</v>
      </c>
      <c r="H235">
        <v>0.132880148</v>
      </c>
      <c r="I235" t="s">
        <v>706</v>
      </c>
    </row>
    <row r="236" spans="1:9" x14ac:dyDescent="0.25">
      <c r="A236" t="s">
        <v>707</v>
      </c>
      <c r="B236" t="s">
        <v>708</v>
      </c>
      <c r="C236">
        <v>0.84450687899999999</v>
      </c>
      <c r="D236">
        <v>0.97786993099999997</v>
      </c>
      <c r="E236">
        <v>0</v>
      </c>
      <c r="F236">
        <v>0</v>
      </c>
      <c r="G236">
        <v>0.69036882399999999</v>
      </c>
      <c r="H236">
        <v>0.11667398599999999</v>
      </c>
      <c r="I236" t="s">
        <v>709</v>
      </c>
    </row>
    <row r="237" spans="1:9" x14ac:dyDescent="0.25">
      <c r="A237" t="s">
        <v>710</v>
      </c>
      <c r="B237" s="6">
        <v>44927</v>
      </c>
      <c r="C237">
        <v>0.77187519000000004</v>
      </c>
      <c r="D237">
        <v>0.96902080199999996</v>
      </c>
      <c r="E237">
        <v>0</v>
      </c>
      <c r="F237">
        <v>0</v>
      </c>
      <c r="G237">
        <v>0.68507277099999997</v>
      </c>
      <c r="H237">
        <v>0.17738754500000001</v>
      </c>
      <c r="I237" t="s">
        <v>711</v>
      </c>
    </row>
    <row r="238" spans="1:9" x14ac:dyDescent="0.25">
      <c r="A238" t="s">
        <v>712</v>
      </c>
      <c r="B238" s="6">
        <v>44927</v>
      </c>
      <c r="C238">
        <v>0.77187519000000004</v>
      </c>
      <c r="D238">
        <v>0.96902080199999996</v>
      </c>
      <c r="E238">
        <v>0</v>
      </c>
      <c r="F238">
        <v>0</v>
      </c>
      <c r="G238">
        <v>0.68507277099999997</v>
      </c>
      <c r="H238">
        <v>0.17738754500000001</v>
      </c>
      <c r="I238" t="s">
        <v>713</v>
      </c>
    </row>
    <row r="239" spans="1:9" x14ac:dyDescent="0.25">
      <c r="A239" t="s">
        <v>714</v>
      </c>
      <c r="B239" s="6">
        <v>44927</v>
      </c>
      <c r="C239">
        <v>0.77187519000000004</v>
      </c>
      <c r="D239">
        <v>0.96902080199999996</v>
      </c>
      <c r="E239">
        <v>0</v>
      </c>
      <c r="F239">
        <v>0</v>
      </c>
      <c r="G239">
        <v>0.68507277099999997</v>
      </c>
      <c r="H239">
        <v>0.17738754500000001</v>
      </c>
      <c r="I239" t="s">
        <v>715</v>
      </c>
    </row>
    <row r="240" spans="1:9" x14ac:dyDescent="0.25">
      <c r="A240" t="s">
        <v>716</v>
      </c>
      <c r="B240" t="s">
        <v>717</v>
      </c>
      <c r="C240">
        <v>0.89849577000000003</v>
      </c>
      <c r="D240">
        <v>0.98243462500000001</v>
      </c>
      <c r="E240">
        <v>0</v>
      </c>
      <c r="F240">
        <v>0</v>
      </c>
      <c r="G240">
        <v>0.67553907099999999</v>
      </c>
      <c r="H240">
        <v>7.2305163000000006E-2</v>
      </c>
      <c r="I240" t="s">
        <v>718</v>
      </c>
    </row>
    <row r="241" spans="1:9" x14ac:dyDescent="0.25">
      <c r="A241" t="s">
        <v>719</v>
      </c>
      <c r="B241" s="6">
        <v>25628</v>
      </c>
      <c r="C241">
        <v>0.81893544900000004</v>
      </c>
      <c r="D241">
        <v>0.97018264600000004</v>
      </c>
      <c r="E241">
        <v>0</v>
      </c>
      <c r="F241">
        <v>0</v>
      </c>
      <c r="G241">
        <v>0.67431176100000001</v>
      </c>
      <c r="H241">
        <v>0.13469378500000001</v>
      </c>
      <c r="I241" t="s">
        <v>720</v>
      </c>
    </row>
    <row r="242" spans="1:9" x14ac:dyDescent="0.25">
      <c r="A242" t="s">
        <v>721</v>
      </c>
      <c r="B242" s="6">
        <v>17199</v>
      </c>
      <c r="C242">
        <v>0.79907027600000002</v>
      </c>
      <c r="D242">
        <v>0.97018264600000004</v>
      </c>
      <c r="E242">
        <v>0</v>
      </c>
      <c r="F242">
        <v>0</v>
      </c>
      <c r="G242">
        <v>0.66956521700000005</v>
      </c>
      <c r="H242">
        <v>0.15018775200000001</v>
      </c>
      <c r="I242" t="s">
        <v>722</v>
      </c>
    </row>
    <row r="243" spans="1:9" x14ac:dyDescent="0.25">
      <c r="A243" t="s">
        <v>723</v>
      </c>
      <c r="B243" t="s">
        <v>724</v>
      </c>
      <c r="C243">
        <v>0.90756041300000001</v>
      </c>
      <c r="D243">
        <v>0.98441926000000002</v>
      </c>
      <c r="E243">
        <v>0</v>
      </c>
      <c r="F243">
        <v>0</v>
      </c>
      <c r="G243">
        <v>0.66423501200000001</v>
      </c>
      <c r="H243">
        <v>6.4427571000000003E-2</v>
      </c>
      <c r="I243" t="s">
        <v>725</v>
      </c>
    </row>
    <row r="244" spans="1:9" x14ac:dyDescent="0.25">
      <c r="A244" t="s">
        <v>726</v>
      </c>
      <c r="B244" s="6">
        <v>45292</v>
      </c>
      <c r="C244">
        <v>0.786080797</v>
      </c>
      <c r="D244">
        <v>0.97018264600000004</v>
      </c>
      <c r="E244">
        <v>0</v>
      </c>
      <c r="F244">
        <v>0</v>
      </c>
      <c r="G244">
        <v>0.65525202000000005</v>
      </c>
      <c r="H244">
        <v>0.15771634100000001</v>
      </c>
      <c r="I244" t="s">
        <v>727</v>
      </c>
    </row>
    <row r="245" spans="1:9" x14ac:dyDescent="0.25">
      <c r="A245" t="s">
        <v>728</v>
      </c>
      <c r="B245" s="6">
        <v>17564</v>
      </c>
      <c r="C245">
        <v>0.80855287899999995</v>
      </c>
      <c r="D245">
        <v>0.97018264600000004</v>
      </c>
      <c r="E245">
        <v>0</v>
      </c>
      <c r="F245">
        <v>0</v>
      </c>
      <c r="G245">
        <v>0.65497444500000002</v>
      </c>
      <c r="H245">
        <v>0.13918809500000001</v>
      </c>
      <c r="I245" t="s">
        <v>729</v>
      </c>
    </row>
    <row r="246" spans="1:9" x14ac:dyDescent="0.25">
      <c r="A246" t="s">
        <v>730</v>
      </c>
      <c r="B246" s="6">
        <v>17564</v>
      </c>
      <c r="C246">
        <v>0.80855287899999995</v>
      </c>
      <c r="D246">
        <v>0.97018264600000004</v>
      </c>
      <c r="E246">
        <v>0</v>
      </c>
      <c r="F246">
        <v>0</v>
      </c>
      <c r="G246">
        <v>0.65497444500000002</v>
      </c>
      <c r="H246">
        <v>0.13918809500000001</v>
      </c>
      <c r="I246" t="s">
        <v>731</v>
      </c>
    </row>
    <row r="247" spans="1:9" x14ac:dyDescent="0.25">
      <c r="A247" t="s">
        <v>732</v>
      </c>
      <c r="B247" s="6">
        <v>35886</v>
      </c>
      <c r="C247">
        <v>0.86608986700000001</v>
      </c>
      <c r="D247">
        <v>0.97786993099999997</v>
      </c>
      <c r="E247">
        <v>0</v>
      </c>
      <c r="F247">
        <v>0</v>
      </c>
      <c r="G247">
        <v>0.64042553199999996</v>
      </c>
      <c r="H247">
        <v>9.2071803999999993E-2</v>
      </c>
      <c r="I247" t="s">
        <v>733</v>
      </c>
    </row>
    <row r="248" spans="1:9" x14ac:dyDescent="0.25">
      <c r="A248" t="s">
        <v>734</v>
      </c>
      <c r="B248" s="6">
        <v>45658</v>
      </c>
      <c r="C248">
        <v>0.79940246299999995</v>
      </c>
      <c r="D248">
        <v>0.97018264600000004</v>
      </c>
      <c r="E248">
        <v>0</v>
      </c>
      <c r="F248">
        <v>0</v>
      </c>
      <c r="G248">
        <v>0.62791633099999999</v>
      </c>
      <c r="H248">
        <v>0.140584659</v>
      </c>
      <c r="I248" t="s">
        <v>735</v>
      </c>
    </row>
    <row r="249" spans="1:9" x14ac:dyDescent="0.25">
      <c r="A249" t="s">
        <v>736</v>
      </c>
      <c r="B249" s="6">
        <v>18295</v>
      </c>
      <c r="C249">
        <v>0.82632797700000005</v>
      </c>
      <c r="D249">
        <v>0.97018264600000004</v>
      </c>
      <c r="E249">
        <v>0</v>
      </c>
      <c r="F249">
        <v>0</v>
      </c>
      <c r="G249">
        <v>0.62761674700000003</v>
      </c>
      <c r="H249">
        <v>0.11972637799999999</v>
      </c>
      <c r="I249" t="s">
        <v>737</v>
      </c>
    </row>
    <row r="250" spans="1:9" x14ac:dyDescent="0.25">
      <c r="A250" t="s">
        <v>738</v>
      </c>
      <c r="B250" t="s">
        <v>739</v>
      </c>
      <c r="C250">
        <v>0.92266935100000003</v>
      </c>
      <c r="D250">
        <v>0.98451255199999999</v>
      </c>
      <c r="E250">
        <v>0</v>
      </c>
      <c r="F250">
        <v>0</v>
      </c>
      <c r="G250">
        <v>0.609352487</v>
      </c>
      <c r="H250">
        <v>4.9043333000000001E-2</v>
      </c>
      <c r="I250" t="s">
        <v>740</v>
      </c>
    </row>
    <row r="251" spans="1:9" x14ac:dyDescent="0.25">
      <c r="A251" t="s">
        <v>741</v>
      </c>
      <c r="B251" s="6">
        <v>28550</v>
      </c>
      <c r="C251">
        <v>0.87106669699999995</v>
      </c>
      <c r="D251">
        <v>0.97786993099999997</v>
      </c>
      <c r="E251">
        <v>0</v>
      </c>
      <c r="F251">
        <v>0</v>
      </c>
      <c r="G251">
        <v>0.602127317</v>
      </c>
      <c r="H251">
        <v>8.3115685999999994E-2</v>
      </c>
      <c r="I251" t="s">
        <v>742</v>
      </c>
    </row>
    <row r="252" spans="1:9" x14ac:dyDescent="0.25">
      <c r="A252" t="s">
        <v>743</v>
      </c>
      <c r="B252" t="s">
        <v>744</v>
      </c>
      <c r="C252">
        <v>0.91615905900000005</v>
      </c>
      <c r="D252">
        <v>0.98451255199999999</v>
      </c>
      <c r="E252">
        <v>0</v>
      </c>
      <c r="F252">
        <v>0</v>
      </c>
      <c r="G252">
        <v>0.59667935000000005</v>
      </c>
      <c r="H252">
        <v>5.2248397000000002E-2</v>
      </c>
      <c r="I252" t="s">
        <v>745</v>
      </c>
    </row>
    <row r="253" spans="1:9" x14ac:dyDescent="0.25">
      <c r="A253" t="s">
        <v>746</v>
      </c>
      <c r="B253" s="6">
        <v>46388</v>
      </c>
      <c r="C253">
        <v>0.82361040299999999</v>
      </c>
      <c r="D253">
        <v>0.97018264600000004</v>
      </c>
      <c r="E253">
        <v>0</v>
      </c>
      <c r="F253">
        <v>0</v>
      </c>
      <c r="G253">
        <v>0.57955319000000005</v>
      </c>
      <c r="H253">
        <v>0.11246674299999999</v>
      </c>
      <c r="I253" t="s">
        <v>747</v>
      </c>
    </row>
    <row r="254" spans="1:9" x14ac:dyDescent="0.25">
      <c r="A254" t="s">
        <v>748</v>
      </c>
      <c r="B254" s="6">
        <v>46388</v>
      </c>
      <c r="C254">
        <v>0.82361040299999999</v>
      </c>
      <c r="D254">
        <v>0.97018264600000004</v>
      </c>
      <c r="E254">
        <v>0</v>
      </c>
      <c r="F254">
        <v>0</v>
      </c>
      <c r="G254">
        <v>0.57955319000000005</v>
      </c>
      <c r="H254">
        <v>0.11246674299999999</v>
      </c>
      <c r="I254" t="s">
        <v>749</v>
      </c>
    </row>
    <row r="255" spans="1:9" x14ac:dyDescent="0.25">
      <c r="A255" t="s">
        <v>750</v>
      </c>
      <c r="B255" s="6">
        <v>46388</v>
      </c>
      <c r="C255">
        <v>0.82361040299999999</v>
      </c>
      <c r="D255">
        <v>0.97018264600000004</v>
      </c>
      <c r="E255">
        <v>0</v>
      </c>
      <c r="F255">
        <v>0</v>
      </c>
      <c r="G255">
        <v>0.57955319000000005</v>
      </c>
      <c r="H255">
        <v>0.11246674299999999</v>
      </c>
      <c r="I255" t="s">
        <v>747</v>
      </c>
    </row>
    <row r="256" spans="1:9" x14ac:dyDescent="0.25">
      <c r="A256" t="s">
        <v>751</v>
      </c>
      <c r="B256" s="6">
        <v>20121</v>
      </c>
      <c r="C256">
        <v>0.86442961299999999</v>
      </c>
      <c r="D256">
        <v>0.97786993099999997</v>
      </c>
      <c r="E256">
        <v>0</v>
      </c>
      <c r="F256">
        <v>0</v>
      </c>
      <c r="G256">
        <v>0.56825570400000003</v>
      </c>
      <c r="H256">
        <v>8.2786556999999997E-2</v>
      </c>
      <c r="I256" t="s">
        <v>752</v>
      </c>
    </row>
    <row r="257" spans="1:9" x14ac:dyDescent="0.25">
      <c r="A257" t="s">
        <v>753</v>
      </c>
      <c r="B257" s="6">
        <v>46753</v>
      </c>
      <c r="C257">
        <v>0.83459656699999996</v>
      </c>
      <c r="D257">
        <v>0.975939534</v>
      </c>
      <c r="E257">
        <v>0</v>
      </c>
      <c r="F257">
        <v>0</v>
      </c>
      <c r="G257">
        <v>0.55805846100000001</v>
      </c>
      <c r="H257">
        <v>0.100900778</v>
      </c>
      <c r="I257" t="s">
        <v>418</v>
      </c>
    </row>
    <row r="258" spans="1:9" x14ac:dyDescent="0.25">
      <c r="A258" t="s">
        <v>754</v>
      </c>
      <c r="B258" s="6">
        <v>20486</v>
      </c>
      <c r="C258">
        <v>0.871064756</v>
      </c>
      <c r="D258">
        <v>0.97786993099999997</v>
      </c>
      <c r="E258">
        <v>0</v>
      </c>
      <c r="F258">
        <v>0</v>
      </c>
      <c r="G258">
        <v>0.55770262999999998</v>
      </c>
      <c r="H258">
        <v>7.6984689999999995E-2</v>
      </c>
      <c r="I258" t="s">
        <v>755</v>
      </c>
    </row>
    <row r="259" spans="1:9" x14ac:dyDescent="0.25">
      <c r="A259" t="s">
        <v>756</v>
      </c>
      <c r="B259" t="s">
        <v>757</v>
      </c>
      <c r="C259">
        <v>0.92673770499999997</v>
      </c>
      <c r="D259">
        <v>0.98451255199999999</v>
      </c>
      <c r="E259">
        <v>0</v>
      </c>
      <c r="F259">
        <v>0</v>
      </c>
      <c r="G259">
        <v>0.55184966000000002</v>
      </c>
      <c r="H259">
        <v>4.1987318000000003E-2</v>
      </c>
      <c r="I259" t="s">
        <v>758</v>
      </c>
    </row>
    <row r="260" spans="1:9" x14ac:dyDescent="0.25">
      <c r="A260" t="s">
        <v>759</v>
      </c>
      <c r="B260" s="6">
        <v>20852</v>
      </c>
      <c r="C260">
        <v>0.87739982400000005</v>
      </c>
      <c r="D260">
        <v>0.97786993099999997</v>
      </c>
      <c r="E260">
        <v>0</v>
      </c>
      <c r="F260">
        <v>0</v>
      </c>
      <c r="G260">
        <v>0.547533304</v>
      </c>
      <c r="H260">
        <v>7.1613245000000006E-2</v>
      </c>
      <c r="I260" t="s">
        <v>760</v>
      </c>
    </row>
    <row r="261" spans="1:9" x14ac:dyDescent="0.25">
      <c r="A261" t="s">
        <v>761</v>
      </c>
      <c r="B261" s="6">
        <v>47119</v>
      </c>
      <c r="C261">
        <v>0.84489898200000002</v>
      </c>
      <c r="D261">
        <v>0.97786993099999997</v>
      </c>
      <c r="E261">
        <v>0</v>
      </c>
      <c r="F261">
        <v>0</v>
      </c>
      <c r="G261">
        <v>0.53809906900000004</v>
      </c>
      <c r="H261">
        <v>9.0690251999999999E-2</v>
      </c>
      <c r="I261" t="s">
        <v>735</v>
      </c>
    </row>
    <row r="262" spans="1:9" x14ac:dyDescent="0.25">
      <c r="A262" t="s">
        <v>762</v>
      </c>
      <c r="B262" t="s">
        <v>763</v>
      </c>
      <c r="C262">
        <v>0.998333421</v>
      </c>
      <c r="D262">
        <v>0.99999538899999996</v>
      </c>
      <c r="E262">
        <v>0</v>
      </c>
      <c r="F262">
        <v>0</v>
      </c>
      <c r="G262">
        <v>0.52640095399999998</v>
      </c>
      <c r="H262" s="4">
        <v>8.7799999999999998E-4</v>
      </c>
      <c r="I262" t="s">
        <v>764</v>
      </c>
    </row>
    <row r="263" spans="1:9" x14ac:dyDescent="0.25">
      <c r="A263" t="s">
        <v>765</v>
      </c>
      <c r="B263" s="6">
        <v>10959</v>
      </c>
      <c r="C263">
        <v>0.85456017100000004</v>
      </c>
      <c r="D263">
        <v>0.97786993099999997</v>
      </c>
      <c r="E263">
        <v>0</v>
      </c>
      <c r="F263">
        <v>0</v>
      </c>
      <c r="G263">
        <v>0.51951618700000002</v>
      </c>
      <c r="H263">
        <v>8.1651507999999998E-2</v>
      </c>
      <c r="I263" t="s">
        <v>766</v>
      </c>
    </row>
    <row r="264" spans="1:9" x14ac:dyDescent="0.25">
      <c r="A264" t="s">
        <v>767</v>
      </c>
      <c r="B264" s="6">
        <v>10959</v>
      </c>
      <c r="C264">
        <v>0.85456017100000004</v>
      </c>
      <c r="D264">
        <v>0.97786993099999997</v>
      </c>
      <c r="E264">
        <v>0</v>
      </c>
      <c r="F264">
        <v>0</v>
      </c>
      <c r="G264">
        <v>0.51951618700000002</v>
      </c>
      <c r="H264">
        <v>8.1651507999999998E-2</v>
      </c>
      <c r="I264" t="s">
        <v>768</v>
      </c>
    </row>
    <row r="265" spans="1:9" x14ac:dyDescent="0.25">
      <c r="A265" t="s">
        <v>769</v>
      </c>
      <c r="B265" s="6">
        <v>10959</v>
      </c>
      <c r="C265">
        <v>0.85456017100000004</v>
      </c>
      <c r="D265">
        <v>0.97786993099999997</v>
      </c>
      <c r="E265">
        <v>0</v>
      </c>
      <c r="F265">
        <v>0</v>
      </c>
      <c r="G265">
        <v>0.51951618700000002</v>
      </c>
      <c r="H265">
        <v>8.1651507999999998E-2</v>
      </c>
      <c r="I265" t="s">
        <v>766</v>
      </c>
    </row>
    <row r="266" spans="1:9" x14ac:dyDescent="0.25">
      <c r="A266" t="s">
        <v>770</v>
      </c>
      <c r="B266" s="6">
        <v>22313</v>
      </c>
      <c r="C266">
        <v>0.89996748599999998</v>
      </c>
      <c r="D266">
        <v>0.98243462500000001</v>
      </c>
      <c r="E266">
        <v>0</v>
      </c>
      <c r="F266">
        <v>0</v>
      </c>
      <c r="G266">
        <v>0.51030322900000002</v>
      </c>
      <c r="H266">
        <v>5.3784247E-2</v>
      </c>
      <c r="I266" t="s">
        <v>771</v>
      </c>
    </row>
    <row r="267" spans="1:9" x14ac:dyDescent="0.25">
      <c r="A267" t="s">
        <v>772</v>
      </c>
      <c r="B267" s="6">
        <v>11324</v>
      </c>
      <c r="C267">
        <v>0.86362001300000002</v>
      </c>
      <c r="D267">
        <v>0.97786993099999997</v>
      </c>
      <c r="E267">
        <v>0</v>
      </c>
      <c r="F267">
        <v>0</v>
      </c>
      <c r="G267">
        <v>0.50217216399999998</v>
      </c>
      <c r="H267">
        <v>7.3629691999999997E-2</v>
      </c>
      <c r="I267" t="s">
        <v>773</v>
      </c>
    </row>
    <row r="268" spans="1:9" x14ac:dyDescent="0.25">
      <c r="A268" t="s">
        <v>774</v>
      </c>
      <c r="B268" t="s">
        <v>775</v>
      </c>
      <c r="C268">
        <v>0.995725533</v>
      </c>
      <c r="D268">
        <v>0.99999538899999996</v>
      </c>
      <c r="E268">
        <v>0</v>
      </c>
      <c r="F268">
        <v>0</v>
      </c>
      <c r="G268">
        <v>0.49813463099999999</v>
      </c>
      <c r="H268">
        <v>2.1338239999999999E-3</v>
      </c>
      <c r="I268" t="s">
        <v>776</v>
      </c>
    </row>
    <row r="269" spans="1:9" x14ac:dyDescent="0.25">
      <c r="A269" t="s">
        <v>777</v>
      </c>
      <c r="B269" s="6">
        <v>23043</v>
      </c>
      <c r="C269">
        <v>0.90973917800000004</v>
      </c>
      <c r="D269">
        <v>0.98441926000000002</v>
      </c>
      <c r="E269">
        <v>0</v>
      </c>
      <c r="F269">
        <v>0</v>
      </c>
      <c r="G269">
        <v>0.493519178</v>
      </c>
      <c r="H269">
        <v>4.6685601E-2</v>
      </c>
      <c r="I269" t="s">
        <v>778</v>
      </c>
    </row>
    <row r="270" spans="1:9" x14ac:dyDescent="0.25">
      <c r="A270" t="s">
        <v>779</v>
      </c>
      <c r="B270" s="6">
        <v>35490</v>
      </c>
      <c r="C270">
        <v>0.94538127599999999</v>
      </c>
      <c r="D270">
        <v>0.98526251099999995</v>
      </c>
      <c r="E270">
        <v>0</v>
      </c>
      <c r="F270">
        <v>0</v>
      </c>
      <c r="G270">
        <v>0.479932107</v>
      </c>
      <c r="H270">
        <v>2.6956331E-2</v>
      </c>
      <c r="I270" t="s">
        <v>780</v>
      </c>
    </row>
    <row r="271" spans="1:9" x14ac:dyDescent="0.25">
      <c r="A271" t="s">
        <v>781</v>
      </c>
      <c r="B271" s="6">
        <v>12055</v>
      </c>
      <c r="C271">
        <v>0.88008293800000004</v>
      </c>
      <c r="D271">
        <v>0.97786993099999997</v>
      </c>
      <c r="E271">
        <v>0</v>
      </c>
      <c r="F271">
        <v>0</v>
      </c>
      <c r="G271">
        <v>0.47073612199999998</v>
      </c>
      <c r="H271">
        <v>6.0131421999999997E-2</v>
      </c>
      <c r="I271" t="s">
        <v>782</v>
      </c>
    </row>
    <row r="272" spans="1:9" x14ac:dyDescent="0.25">
      <c r="A272" t="s">
        <v>783</v>
      </c>
      <c r="B272" s="6">
        <v>12055</v>
      </c>
      <c r="C272">
        <v>0.88008293800000004</v>
      </c>
      <c r="D272">
        <v>0.97786993099999997</v>
      </c>
      <c r="E272">
        <v>0</v>
      </c>
      <c r="F272">
        <v>0</v>
      </c>
      <c r="G272">
        <v>0.47073612199999998</v>
      </c>
      <c r="H272">
        <v>6.0131421999999997E-2</v>
      </c>
      <c r="I272" t="s">
        <v>784</v>
      </c>
    </row>
    <row r="273" spans="1:9" x14ac:dyDescent="0.25">
      <c r="A273" t="s">
        <v>785</v>
      </c>
      <c r="B273" s="6">
        <v>24504</v>
      </c>
      <c r="C273">
        <v>0.92665716099999995</v>
      </c>
      <c r="D273">
        <v>0.98451255199999999</v>
      </c>
      <c r="E273">
        <v>0</v>
      </c>
      <c r="F273">
        <v>0</v>
      </c>
      <c r="G273">
        <v>0.46304967200000002</v>
      </c>
      <c r="H273">
        <v>3.5271243000000001E-2</v>
      </c>
      <c r="I273" t="s">
        <v>786</v>
      </c>
    </row>
    <row r="274" spans="1:9" x14ac:dyDescent="0.25">
      <c r="A274" t="s">
        <v>787</v>
      </c>
      <c r="B274" s="6">
        <v>24869</v>
      </c>
      <c r="C274">
        <v>0.93039288899999995</v>
      </c>
      <c r="D274">
        <v>0.98451255199999999</v>
      </c>
      <c r="E274">
        <v>0</v>
      </c>
      <c r="F274">
        <v>0</v>
      </c>
      <c r="G274">
        <v>0.456009369</v>
      </c>
      <c r="H274">
        <v>3.2900310000000002E-2</v>
      </c>
      <c r="I274" t="s">
        <v>788</v>
      </c>
    </row>
    <row r="275" spans="1:9" x14ac:dyDescent="0.25">
      <c r="A275" t="s">
        <v>789</v>
      </c>
      <c r="B275" s="6">
        <v>12785</v>
      </c>
      <c r="C275">
        <v>0.89455993600000006</v>
      </c>
      <c r="D275">
        <v>0.98243462500000001</v>
      </c>
      <c r="E275">
        <v>0</v>
      </c>
      <c r="F275">
        <v>0</v>
      </c>
      <c r="G275">
        <v>0.44299843799999999</v>
      </c>
      <c r="H275">
        <v>4.9360380000000002E-2</v>
      </c>
      <c r="I275" t="s">
        <v>790</v>
      </c>
    </row>
    <row r="276" spans="1:9" x14ac:dyDescent="0.25">
      <c r="A276" t="s">
        <v>791</v>
      </c>
      <c r="B276" s="6">
        <v>13150</v>
      </c>
      <c r="C276">
        <v>0.90112969099999995</v>
      </c>
      <c r="D276">
        <v>0.98243462500000001</v>
      </c>
      <c r="E276">
        <v>0</v>
      </c>
      <c r="F276">
        <v>0</v>
      </c>
      <c r="G276">
        <v>0.43031835400000001</v>
      </c>
      <c r="H276">
        <v>4.4798761999999999E-2</v>
      </c>
      <c r="I276" t="s">
        <v>792</v>
      </c>
    </row>
    <row r="277" spans="1:9" x14ac:dyDescent="0.25">
      <c r="A277" t="s">
        <v>793</v>
      </c>
      <c r="B277" s="6">
        <v>13150</v>
      </c>
      <c r="C277">
        <v>0.90112969099999995</v>
      </c>
      <c r="D277">
        <v>0.98243462500000001</v>
      </c>
      <c r="E277">
        <v>0</v>
      </c>
      <c r="F277">
        <v>0</v>
      </c>
      <c r="G277">
        <v>0.43031835400000001</v>
      </c>
      <c r="H277">
        <v>4.4798761999999999E-2</v>
      </c>
      <c r="I277" t="s">
        <v>794</v>
      </c>
    </row>
    <row r="278" spans="1:9" x14ac:dyDescent="0.25">
      <c r="A278" t="s">
        <v>795</v>
      </c>
      <c r="B278" s="6">
        <v>26696</v>
      </c>
      <c r="C278">
        <v>0.94651925299999995</v>
      </c>
      <c r="D278">
        <v>0.98526251099999995</v>
      </c>
      <c r="E278">
        <v>0</v>
      </c>
      <c r="F278">
        <v>0</v>
      </c>
      <c r="G278">
        <v>0.42378263100000002</v>
      </c>
      <c r="H278">
        <v>2.3292775000000002E-2</v>
      </c>
      <c r="I278" t="s">
        <v>796</v>
      </c>
    </row>
    <row r="279" spans="1:9" x14ac:dyDescent="0.25">
      <c r="A279" t="s">
        <v>797</v>
      </c>
      <c r="B279" s="6">
        <v>14977</v>
      </c>
      <c r="C279">
        <v>0.92832857599999996</v>
      </c>
      <c r="D279">
        <v>0.98451255199999999</v>
      </c>
      <c r="E279">
        <v>0</v>
      </c>
      <c r="F279">
        <v>0</v>
      </c>
      <c r="G279">
        <v>0.37642799700000001</v>
      </c>
      <c r="H279">
        <v>2.7994776999999998E-2</v>
      </c>
      <c r="I279" t="s">
        <v>798</v>
      </c>
    </row>
    <row r="280" spans="1:9" x14ac:dyDescent="0.25">
      <c r="A280" t="s">
        <v>799</v>
      </c>
      <c r="B280" s="6">
        <v>15707</v>
      </c>
      <c r="C280">
        <v>0.93698435999999996</v>
      </c>
      <c r="D280">
        <v>0.98451255199999999</v>
      </c>
      <c r="E280">
        <v>0</v>
      </c>
      <c r="F280">
        <v>0</v>
      </c>
      <c r="G280">
        <v>0.358464544</v>
      </c>
      <c r="H280">
        <v>2.3331986999999998E-2</v>
      </c>
      <c r="I280" t="s">
        <v>800</v>
      </c>
    </row>
    <row r="281" spans="1:9" x14ac:dyDescent="0.25">
      <c r="A281" t="s">
        <v>801</v>
      </c>
      <c r="B281" s="6">
        <v>15707</v>
      </c>
      <c r="C281">
        <v>0.93698435999999996</v>
      </c>
      <c r="D281">
        <v>0.98451255199999999</v>
      </c>
      <c r="E281">
        <v>0</v>
      </c>
      <c r="F281">
        <v>0</v>
      </c>
      <c r="G281">
        <v>0.358464544</v>
      </c>
      <c r="H281">
        <v>2.3331986999999998E-2</v>
      </c>
      <c r="I281" t="s">
        <v>802</v>
      </c>
    </row>
    <row r="282" spans="1:9" x14ac:dyDescent="0.25">
      <c r="A282" t="s">
        <v>803</v>
      </c>
      <c r="B282" t="s">
        <v>804</v>
      </c>
      <c r="C282">
        <v>0.99160679100000004</v>
      </c>
      <c r="D282">
        <v>0.99999538899999996</v>
      </c>
      <c r="E282">
        <v>0</v>
      </c>
      <c r="F282">
        <v>0</v>
      </c>
      <c r="G282">
        <v>0.34107391399999998</v>
      </c>
      <c r="H282">
        <v>2.8747859999999998E-3</v>
      </c>
      <c r="I282" t="s">
        <v>805</v>
      </c>
    </row>
    <row r="283" spans="1:9" x14ac:dyDescent="0.25">
      <c r="A283" t="s">
        <v>806</v>
      </c>
      <c r="B283" s="6">
        <v>16803</v>
      </c>
      <c r="C283">
        <v>0.94804928799999999</v>
      </c>
      <c r="D283">
        <v>0.98526251099999995</v>
      </c>
      <c r="E283">
        <v>0</v>
      </c>
      <c r="F283">
        <v>0</v>
      </c>
      <c r="G283">
        <v>0.33451327400000003</v>
      </c>
      <c r="H283">
        <v>1.7845877E-2</v>
      </c>
      <c r="I283" t="s">
        <v>807</v>
      </c>
    </row>
    <row r="284" spans="1:9" x14ac:dyDescent="0.25">
      <c r="A284" t="s">
        <v>808</v>
      </c>
      <c r="B284" s="6">
        <v>17168</v>
      </c>
      <c r="C284">
        <v>0.95128794100000003</v>
      </c>
      <c r="D284">
        <v>0.98526251099999995</v>
      </c>
      <c r="E284">
        <v>0</v>
      </c>
      <c r="F284">
        <v>0</v>
      </c>
      <c r="G284">
        <v>0.327223757</v>
      </c>
      <c r="H284">
        <v>1.6341059000000002E-2</v>
      </c>
      <c r="I284" t="s">
        <v>809</v>
      </c>
    </row>
    <row r="285" spans="1:9" x14ac:dyDescent="0.25">
      <c r="A285" t="s">
        <v>810</v>
      </c>
      <c r="B285" s="6">
        <v>18264</v>
      </c>
      <c r="C285">
        <v>0.95984280899999996</v>
      </c>
      <c r="D285">
        <v>0.98707239300000005</v>
      </c>
      <c r="E285">
        <v>0</v>
      </c>
      <c r="F285">
        <v>0</v>
      </c>
      <c r="G285">
        <v>0.30714039399999998</v>
      </c>
      <c r="H285">
        <v>1.2588379E-2</v>
      </c>
      <c r="I285" t="s">
        <v>811</v>
      </c>
    </row>
    <row r="286" spans="1:9" x14ac:dyDescent="0.25">
      <c r="A286" t="s">
        <v>812</v>
      </c>
      <c r="B286" s="6">
        <v>18264</v>
      </c>
      <c r="C286">
        <v>0.95984280899999996</v>
      </c>
      <c r="D286">
        <v>0.98707239300000005</v>
      </c>
      <c r="E286">
        <v>0</v>
      </c>
      <c r="F286">
        <v>0</v>
      </c>
      <c r="G286">
        <v>0.30714039399999998</v>
      </c>
      <c r="H286">
        <v>1.2588379E-2</v>
      </c>
      <c r="I286" t="s">
        <v>749</v>
      </c>
    </row>
    <row r="287" spans="1:9" x14ac:dyDescent="0.25">
      <c r="A287" t="s">
        <v>813</v>
      </c>
      <c r="B287" t="s">
        <v>814</v>
      </c>
      <c r="C287">
        <v>0.99217037799999996</v>
      </c>
      <c r="D287">
        <v>0.99999538899999996</v>
      </c>
      <c r="E287">
        <v>0</v>
      </c>
      <c r="F287">
        <v>0</v>
      </c>
      <c r="G287">
        <v>0.28332269900000001</v>
      </c>
      <c r="H287">
        <v>2.22704E-3</v>
      </c>
      <c r="I287" t="s">
        <v>815</v>
      </c>
    </row>
    <row r="288" spans="1:9" x14ac:dyDescent="0.25">
      <c r="A288" t="s">
        <v>816</v>
      </c>
      <c r="B288" s="6">
        <v>23377</v>
      </c>
      <c r="C288">
        <v>0.98369950900000003</v>
      </c>
      <c r="D288">
        <v>0.99999538899999996</v>
      </c>
      <c r="E288">
        <v>0</v>
      </c>
      <c r="F288">
        <v>0</v>
      </c>
      <c r="G288">
        <v>0.23870819400000001</v>
      </c>
      <c r="H288">
        <v>3.9231229999999997E-3</v>
      </c>
      <c r="I288" t="s">
        <v>817</v>
      </c>
    </row>
    <row r="289" spans="1:9" x14ac:dyDescent="0.25">
      <c r="A289" t="s">
        <v>818</v>
      </c>
      <c r="B289" s="6">
        <v>24838</v>
      </c>
      <c r="C289">
        <v>0.98740256199999998</v>
      </c>
      <c r="D289">
        <v>0.99999538899999996</v>
      </c>
      <c r="E289">
        <v>0</v>
      </c>
      <c r="F289">
        <v>0</v>
      </c>
      <c r="G289">
        <v>0.22440892900000001</v>
      </c>
      <c r="H289">
        <v>2.8449349999999998E-3</v>
      </c>
      <c r="I289" t="s">
        <v>819</v>
      </c>
    </row>
    <row r="290" spans="1:9" x14ac:dyDescent="0.25">
      <c r="A290" t="s">
        <v>820</v>
      </c>
      <c r="B290" t="s">
        <v>821</v>
      </c>
      <c r="C290">
        <v>0.99999538899999996</v>
      </c>
      <c r="D290">
        <v>0.99999538899999996</v>
      </c>
      <c r="E290">
        <v>0</v>
      </c>
      <c r="F290">
        <v>0</v>
      </c>
      <c r="G290">
        <v>0.13554305999999999</v>
      </c>
      <c r="H290" s="4">
        <v>6.2500000000000005E-7</v>
      </c>
      <c r="I290" t="s">
        <v>822</v>
      </c>
    </row>
    <row r="291" spans="1:9" x14ac:dyDescent="0.25">
      <c r="A291" t="s">
        <v>823</v>
      </c>
      <c r="B291" t="s">
        <v>824</v>
      </c>
      <c r="C291">
        <v>0.99995912200000003</v>
      </c>
      <c r="D291">
        <v>0.99999538899999996</v>
      </c>
      <c r="E291">
        <v>0</v>
      </c>
      <c r="F291">
        <v>0</v>
      </c>
      <c r="G291">
        <v>9.5305686000000001E-2</v>
      </c>
      <c r="H291" s="4">
        <v>3.8999999999999999E-6</v>
      </c>
      <c r="I291" t="s">
        <v>825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34390-0ECA-46E6-A01F-2CDAFFF15BAC}">
  <dimension ref="C2:S21"/>
  <sheetViews>
    <sheetView topLeftCell="B1" workbookViewId="0">
      <selection activeCell="R15" sqref="R15"/>
    </sheetView>
  </sheetViews>
  <sheetFormatPr defaultRowHeight="15" x14ac:dyDescent="0.25"/>
  <cols>
    <col min="3" max="3" width="11.28515625" bestFit="1" customWidth="1"/>
  </cols>
  <sheetData>
    <row r="2" spans="3:19" x14ac:dyDescent="0.25"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6" spans="3:19" x14ac:dyDescent="0.25"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12" spans="3:19" x14ac:dyDescent="0.25">
      <c r="E12" t="s">
        <v>856</v>
      </c>
      <c r="J12" t="s">
        <v>857</v>
      </c>
      <c r="O12" t="s">
        <v>858</v>
      </c>
    </row>
    <row r="13" spans="3:19" x14ac:dyDescent="0.25">
      <c r="C13" t="s">
        <v>852</v>
      </c>
      <c r="D13" t="s">
        <v>853</v>
      </c>
      <c r="E13">
        <v>40135.627999999997</v>
      </c>
      <c r="F13">
        <v>44684.093000000001</v>
      </c>
      <c r="G13">
        <v>46619.847000000002</v>
      </c>
      <c r="H13">
        <v>51666.792000000001</v>
      </c>
      <c r="I13">
        <v>39282.309000000001</v>
      </c>
      <c r="J13">
        <v>35685.254000000001</v>
      </c>
      <c r="K13">
        <v>46707.487999999998</v>
      </c>
      <c r="L13">
        <v>41037.4</v>
      </c>
      <c r="M13">
        <v>51921.63</v>
      </c>
      <c r="N13">
        <v>53247.046999999999</v>
      </c>
      <c r="O13">
        <v>58391.180999999997</v>
      </c>
      <c r="P13">
        <v>32907.661999999997</v>
      </c>
      <c r="Q13">
        <v>43497.834000000003</v>
      </c>
      <c r="R13">
        <v>43942.798999999999</v>
      </c>
      <c r="S13">
        <v>36418.461000000003</v>
      </c>
    </row>
    <row r="14" spans="3:19" x14ac:dyDescent="0.25">
      <c r="D14" t="s">
        <v>854</v>
      </c>
      <c r="E14">
        <v>8</v>
      </c>
      <c r="F14">
        <v>10</v>
      </c>
      <c r="G14">
        <v>11</v>
      </c>
      <c r="H14">
        <v>11</v>
      </c>
      <c r="I14">
        <v>10</v>
      </c>
      <c r="J14">
        <v>8</v>
      </c>
      <c r="K14">
        <v>9</v>
      </c>
      <c r="L14">
        <v>8</v>
      </c>
      <c r="M14">
        <v>13</v>
      </c>
      <c r="N14">
        <v>13</v>
      </c>
      <c r="O14">
        <v>13</v>
      </c>
      <c r="P14">
        <v>7</v>
      </c>
      <c r="Q14">
        <v>9</v>
      </c>
      <c r="R14">
        <v>11</v>
      </c>
      <c r="S14">
        <v>10</v>
      </c>
    </row>
    <row r="15" spans="3:19" x14ac:dyDescent="0.25">
      <c r="D15" t="s">
        <v>859</v>
      </c>
      <c r="E15">
        <v>5016.9534999999996</v>
      </c>
      <c r="F15">
        <v>4468.4093000000003</v>
      </c>
      <c r="G15">
        <v>4238.1679090909092</v>
      </c>
      <c r="H15">
        <v>4696.9810909090911</v>
      </c>
      <c r="I15">
        <v>3928.2309</v>
      </c>
      <c r="J15">
        <v>4460.6567500000001</v>
      </c>
      <c r="K15">
        <v>5189.720888888889</v>
      </c>
      <c r="L15">
        <v>5129.6750000000002</v>
      </c>
      <c r="M15">
        <v>3993.9715384615383</v>
      </c>
      <c r="N15">
        <v>4095.9266923076921</v>
      </c>
      <c r="O15">
        <v>4491.6293076923075</v>
      </c>
      <c r="P15">
        <v>4701.0945714285708</v>
      </c>
      <c r="Q15">
        <v>4833.0926666666674</v>
      </c>
      <c r="R15">
        <v>3994.7999090909088</v>
      </c>
      <c r="S15">
        <v>3641.8461000000002</v>
      </c>
    </row>
    <row r="16" spans="3:19" x14ac:dyDescent="0.25">
      <c r="D16" t="s">
        <v>860</v>
      </c>
      <c r="E16">
        <v>4469.7485399999996</v>
      </c>
      <c r="J16">
        <v>4573.9901739316238</v>
      </c>
      <c r="O16">
        <v>4332.4925109756905</v>
      </c>
    </row>
    <row r="17" spans="3:19" x14ac:dyDescent="0.25">
      <c r="E17" t="s">
        <v>856</v>
      </c>
      <c r="J17" t="s">
        <v>857</v>
      </c>
      <c r="O17" t="s">
        <v>858</v>
      </c>
    </row>
    <row r="18" spans="3:19" x14ac:dyDescent="0.25">
      <c r="C18" t="s">
        <v>855</v>
      </c>
      <c r="D18" t="s">
        <v>853</v>
      </c>
      <c r="E18">
        <v>36838.843999999997</v>
      </c>
      <c r="F18">
        <v>39700.930999999997</v>
      </c>
      <c r="G18">
        <v>42642.123</v>
      </c>
      <c r="H18">
        <v>55784.247000000003</v>
      </c>
      <c r="I18">
        <v>52047.288</v>
      </c>
      <c r="J18">
        <v>52357.332000000002</v>
      </c>
      <c r="K18">
        <v>45608.813000000002</v>
      </c>
      <c r="L18">
        <v>46346.345999999998</v>
      </c>
      <c r="M18">
        <v>57582.658000000003</v>
      </c>
      <c r="N18">
        <v>47746.716</v>
      </c>
      <c r="O18">
        <v>48333.235999999997</v>
      </c>
      <c r="P18">
        <v>35187.809000000001</v>
      </c>
      <c r="Q18">
        <v>37916.826000000001</v>
      </c>
      <c r="R18">
        <v>42488.135000000002</v>
      </c>
      <c r="S18">
        <v>44110.927000000003</v>
      </c>
    </row>
    <row r="19" spans="3:19" x14ac:dyDescent="0.25">
      <c r="D19" t="s">
        <v>854</v>
      </c>
      <c r="E19">
        <v>10</v>
      </c>
      <c r="F19">
        <v>10</v>
      </c>
      <c r="G19">
        <v>8</v>
      </c>
      <c r="H19">
        <v>11</v>
      </c>
      <c r="I19">
        <v>12</v>
      </c>
      <c r="J19">
        <v>9</v>
      </c>
      <c r="K19">
        <v>7</v>
      </c>
      <c r="L19">
        <v>9</v>
      </c>
      <c r="M19">
        <v>13</v>
      </c>
      <c r="N19">
        <v>11</v>
      </c>
      <c r="O19">
        <v>12</v>
      </c>
      <c r="P19">
        <v>11</v>
      </c>
      <c r="Q19">
        <v>9</v>
      </c>
      <c r="R19">
        <v>11</v>
      </c>
      <c r="S19">
        <v>11</v>
      </c>
    </row>
    <row r="20" spans="3:19" x14ac:dyDescent="0.25">
      <c r="D20" t="s">
        <v>859</v>
      </c>
      <c r="E20">
        <v>3683.8843999999999</v>
      </c>
      <c r="F20">
        <v>3970.0930999999996</v>
      </c>
      <c r="G20">
        <v>5330.2653749999999</v>
      </c>
      <c r="H20">
        <v>5071.2951818181818</v>
      </c>
      <c r="I20">
        <v>4337.2740000000003</v>
      </c>
      <c r="J20">
        <v>5817.4813333333332</v>
      </c>
      <c r="K20">
        <v>6515.5447142857147</v>
      </c>
      <c r="L20">
        <v>5149.5940000000001</v>
      </c>
      <c r="M20">
        <v>4429.4352307692307</v>
      </c>
      <c r="N20">
        <v>4340.6105454545459</v>
      </c>
      <c r="O20">
        <v>4027.7696666666666</v>
      </c>
      <c r="P20">
        <v>3198.8917272727272</v>
      </c>
      <c r="Q20">
        <v>4212.9806666666664</v>
      </c>
      <c r="R20">
        <v>3862.5577272727273</v>
      </c>
      <c r="S20">
        <v>4010.0842727272729</v>
      </c>
    </row>
    <row r="21" spans="3:19" x14ac:dyDescent="0.25">
      <c r="D21" t="s">
        <v>860</v>
      </c>
      <c r="E21">
        <v>4478.5624113636368</v>
      </c>
      <c r="J21">
        <v>5250.5331647685653</v>
      </c>
      <c r="O21">
        <v>3862.4568121212119</v>
      </c>
    </row>
  </sheetData>
  <mergeCells count="6">
    <mergeCell ref="D6:H6"/>
    <mergeCell ref="I6:M6"/>
    <mergeCell ref="N6:R6"/>
    <mergeCell ref="D2:H2"/>
    <mergeCell ref="I2:M2"/>
    <mergeCell ref="N2:R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4ED01-8A4F-4252-9ED7-C04803878370}">
  <dimension ref="B3:G27"/>
  <sheetViews>
    <sheetView workbookViewId="0">
      <selection activeCell="J17" sqref="J17"/>
    </sheetView>
  </sheetViews>
  <sheetFormatPr defaultRowHeight="15" x14ac:dyDescent="0.25"/>
  <sheetData>
    <row r="3" spans="2:7" ht="17.25" x14ac:dyDescent="0.3">
      <c r="C3" t="s">
        <v>13</v>
      </c>
      <c r="E3" t="s">
        <v>861</v>
      </c>
      <c r="F3" t="s">
        <v>862</v>
      </c>
      <c r="G3" s="8"/>
    </row>
    <row r="4" spans="2:7" x14ac:dyDescent="0.25">
      <c r="B4" s="10" t="s">
        <v>865</v>
      </c>
      <c r="C4" s="10" t="s">
        <v>863</v>
      </c>
      <c r="D4">
        <v>1</v>
      </c>
      <c r="E4">
        <v>1.1200000000000001</v>
      </c>
      <c r="F4">
        <v>56</v>
      </c>
      <c r="G4">
        <f>E4/F4</f>
        <v>0.02</v>
      </c>
    </row>
    <row r="5" spans="2:7" x14ac:dyDescent="0.25">
      <c r="B5" s="10"/>
      <c r="C5" s="10"/>
      <c r="D5">
        <v>2</v>
      </c>
      <c r="E5">
        <v>0.93100000000000005</v>
      </c>
      <c r="F5">
        <v>53</v>
      </c>
      <c r="G5">
        <f t="shared" ref="G5:G27" si="0">E5/F5</f>
        <v>1.7566037735849058E-2</v>
      </c>
    </row>
    <row r="6" spans="2:7" x14ac:dyDescent="0.25">
      <c r="B6" s="10"/>
      <c r="C6" s="10"/>
      <c r="D6">
        <v>3</v>
      </c>
      <c r="E6">
        <v>1.2430000000000001</v>
      </c>
      <c r="F6">
        <v>54</v>
      </c>
      <c r="G6">
        <f t="shared" si="0"/>
        <v>2.3018518518518521E-2</v>
      </c>
    </row>
    <row r="7" spans="2:7" x14ac:dyDescent="0.25">
      <c r="B7" s="10"/>
      <c r="C7" s="10" t="s">
        <v>864</v>
      </c>
      <c r="D7">
        <v>4</v>
      </c>
      <c r="E7">
        <v>1.4239999999999999</v>
      </c>
      <c r="F7">
        <v>50</v>
      </c>
      <c r="G7">
        <f t="shared" si="0"/>
        <v>2.8479999999999998E-2</v>
      </c>
    </row>
    <row r="8" spans="2:7" x14ac:dyDescent="0.25">
      <c r="B8" s="10"/>
      <c r="C8" s="10"/>
      <c r="D8">
        <v>5</v>
      </c>
      <c r="E8">
        <v>1.3839999999999999</v>
      </c>
      <c r="F8">
        <v>52</v>
      </c>
      <c r="G8">
        <f t="shared" si="0"/>
        <v>2.6615384615384614E-2</v>
      </c>
    </row>
    <row r="9" spans="2:7" x14ac:dyDescent="0.25">
      <c r="B9" s="10"/>
      <c r="C9" s="10"/>
      <c r="D9">
        <v>6</v>
      </c>
      <c r="E9">
        <v>1.4970000000000001</v>
      </c>
      <c r="F9">
        <v>52</v>
      </c>
      <c r="G9">
        <f t="shared" si="0"/>
        <v>2.8788461538461541E-2</v>
      </c>
    </row>
    <row r="10" spans="2:7" x14ac:dyDescent="0.25">
      <c r="B10" s="10" t="s">
        <v>35</v>
      </c>
      <c r="C10" s="10" t="s">
        <v>863</v>
      </c>
      <c r="D10">
        <v>7</v>
      </c>
      <c r="E10">
        <v>1.1870000000000001</v>
      </c>
      <c r="F10">
        <v>52</v>
      </c>
      <c r="G10">
        <f t="shared" si="0"/>
        <v>2.2826923076923078E-2</v>
      </c>
    </row>
    <row r="11" spans="2:7" x14ac:dyDescent="0.25">
      <c r="B11" s="10"/>
      <c r="C11" s="10"/>
      <c r="D11">
        <v>8</v>
      </c>
      <c r="E11">
        <v>1.1319999999999999</v>
      </c>
      <c r="F11">
        <v>51</v>
      </c>
      <c r="G11">
        <f t="shared" si="0"/>
        <v>2.2196078431372546E-2</v>
      </c>
    </row>
    <row r="12" spans="2:7" x14ac:dyDescent="0.25">
      <c r="B12" s="10"/>
      <c r="C12" s="10"/>
      <c r="D12">
        <v>9</v>
      </c>
      <c r="E12">
        <v>1.081</v>
      </c>
      <c r="F12">
        <v>43</v>
      </c>
      <c r="G12">
        <f t="shared" si="0"/>
        <v>2.5139534883720928E-2</v>
      </c>
    </row>
    <row r="13" spans="2:7" x14ac:dyDescent="0.25">
      <c r="B13" s="10"/>
      <c r="C13" s="10" t="s">
        <v>864</v>
      </c>
      <c r="D13">
        <v>10</v>
      </c>
      <c r="E13">
        <v>1.3380000000000001</v>
      </c>
      <c r="F13">
        <v>50</v>
      </c>
      <c r="G13">
        <f t="shared" si="0"/>
        <v>2.6760000000000003E-2</v>
      </c>
    </row>
    <row r="14" spans="2:7" x14ac:dyDescent="0.25">
      <c r="B14" s="10"/>
      <c r="C14" s="10"/>
      <c r="D14">
        <v>11</v>
      </c>
      <c r="E14">
        <v>1.2889999999999999</v>
      </c>
      <c r="F14">
        <v>45</v>
      </c>
      <c r="G14">
        <f t="shared" si="0"/>
        <v>2.8644444444444441E-2</v>
      </c>
    </row>
    <row r="15" spans="2:7" x14ac:dyDescent="0.25">
      <c r="B15" s="10"/>
      <c r="C15" s="10"/>
      <c r="D15">
        <v>12</v>
      </c>
      <c r="E15">
        <v>1.339</v>
      </c>
      <c r="F15">
        <v>45</v>
      </c>
      <c r="G15">
        <f t="shared" si="0"/>
        <v>2.9755555555555556E-2</v>
      </c>
    </row>
    <row r="16" spans="2:7" x14ac:dyDescent="0.25">
      <c r="B16" s="10" t="s">
        <v>110</v>
      </c>
      <c r="C16" s="10" t="s">
        <v>863</v>
      </c>
      <c r="D16">
        <v>13</v>
      </c>
      <c r="E16">
        <v>1.05</v>
      </c>
      <c r="F16">
        <v>56</v>
      </c>
      <c r="G16">
        <f t="shared" si="0"/>
        <v>1.8749999999999999E-2</v>
      </c>
    </row>
    <row r="17" spans="2:7" x14ac:dyDescent="0.25">
      <c r="B17" s="10"/>
      <c r="C17" s="10"/>
      <c r="D17">
        <v>14</v>
      </c>
      <c r="E17">
        <v>0.88</v>
      </c>
      <c r="F17">
        <v>56</v>
      </c>
      <c r="G17">
        <f t="shared" si="0"/>
        <v>1.5714285714285715E-2</v>
      </c>
    </row>
    <row r="18" spans="2:7" x14ac:dyDescent="0.25">
      <c r="B18" s="10"/>
      <c r="C18" s="10"/>
      <c r="D18">
        <v>15</v>
      </c>
      <c r="E18">
        <v>0.91</v>
      </c>
      <c r="F18">
        <v>57</v>
      </c>
      <c r="G18">
        <f t="shared" si="0"/>
        <v>1.5964912280701755E-2</v>
      </c>
    </row>
    <row r="19" spans="2:7" x14ac:dyDescent="0.25">
      <c r="B19" s="10"/>
      <c r="C19" s="10" t="s">
        <v>864</v>
      </c>
      <c r="D19">
        <v>16</v>
      </c>
      <c r="E19">
        <v>1.54</v>
      </c>
      <c r="F19">
        <v>54</v>
      </c>
      <c r="G19">
        <f t="shared" si="0"/>
        <v>2.8518518518518519E-2</v>
      </c>
    </row>
    <row r="20" spans="2:7" x14ac:dyDescent="0.25">
      <c r="B20" s="10"/>
      <c r="C20" s="10"/>
      <c r="D20">
        <v>17</v>
      </c>
      <c r="E20">
        <v>1.36</v>
      </c>
      <c r="F20">
        <v>52</v>
      </c>
      <c r="G20">
        <f t="shared" si="0"/>
        <v>2.6153846153846156E-2</v>
      </c>
    </row>
    <row r="21" spans="2:7" x14ac:dyDescent="0.25">
      <c r="B21" s="10"/>
      <c r="C21" s="10"/>
      <c r="D21">
        <v>18</v>
      </c>
      <c r="E21">
        <v>1.44</v>
      </c>
      <c r="F21">
        <v>55</v>
      </c>
      <c r="G21">
        <f t="shared" si="0"/>
        <v>2.6181818181818181E-2</v>
      </c>
    </row>
    <row r="22" spans="2:7" x14ac:dyDescent="0.25">
      <c r="B22" s="10" t="s">
        <v>866</v>
      </c>
      <c r="C22" s="10" t="s">
        <v>863</v>
      </c>
      <c r="D22">
        <v>19</v>
      </c>
      <c r="E22">
        <v>1.0089999999999999</v>
      </c>
      <c r="F22">
        <v>47</v>
      </c>
      <c r="G22">
        <f t="shared" si="0"/>
        <v>2.1468085106382977E-2</v>
      </c>
    </row>
    <row r="23" spans="2:7" x14ac:dyDescent="0.25">
      <c r="B23" s="10"/>
      <c r="C23" s="10"/>
      <c r="D23">
        <v>20</v>
      </c>
      <c r="E23">
        <v>0.77</v>
      </c>
      <c r="F23">
        <v>49</v>
      </c>
      <c r="G23">
        <f t="shared" si="0"/>
        <v>1.5714285714285715E-2</v>
      </c>
    </row>
    <row r="24" spans="2:7" x14ac:dyDescent="0.25">
      <c r="B24" s="10"/>
      <c r="C24" s="10"/>
      <c r="D24">
        <v>21</v>
      </c>
      <c r="E24">
        <v>0.85599999999999998</v>
      </c>
      <c r="F24">
        <v>51</v>
      </c>
      <c r="G24">
        <f t="shared" si="0"/>
        <v>1.6784313725490194E-2</v>
      </c>
    </row>
    <row r="25" spans="2:7" x14ac:dyDescent="0.25">
      <c r="B25" s="10"/>
      <c r="C25" s="10" t="s">
        <v>864</v>
      </c>
      <c r="D25">
        <v>22</v>
      </c>
      <c r="E25">
        <v>0.94399999999999995</v>
      </c>
      <c r="F25">
        <v>44</v>
      </c>
      <c r="G25">
        <f t="shared" si="0"/>
        <v>2.1454545454545452E-2</v>
      </c>
    </row>
    <row r="26" spans="2:7" x14ac:dyDescent="0.25">
      <c r="B26" s="10"/>
      <c r="C26" s="10"/>
      <c r="D26">
        <v>23</v>
      </c>
      <c r="E26">
        <v>1.085</v>
      </c>
      <c r="F26">
        <v>51</v>
      </c>
      <c r="G26">
        <f t="shared" si="0"/>
        <v>2.1274509803921569E-2</v>
      </c>
    </row>
    <row r="27" spans="2:7" x14ac:dyDescent="0.25">
      <c r="B27" s="10"/>
      <c r="C27" s="10"/>
      <c r="D27">
        <v>24</v>
      </c>
      <c r="E27">
        <v>1.077</v>
      </c>
      <c r="F27">
        <v>58</v>
      </c>
      <c r="G27">
        <f t="shared" si="0"/>
        <v>1.8568965517241378E-2</v>
      </c>
    </row>
  </sheetData>
  <mergeCells count="12">
    <mergeCell ref="C22:C24"/>
    <mergeCell ref="C25:C27"/>
    <mergeCell ref="B4:B9"/>
    <mergeCell ref="B10:B15"/>
    <mergeCell ref="B16:B21"/>
    <mergeCell ref="B22:B27"/>
    <mergeCell ref="C4:C6"/>
    <mergeCell ref="C7:C9"/>
    <mergeCell ref="C10:C12"/>
    <mergeCell ref="C13:C15"/>
    <mergeCell ref="C16:C18"/>
    <mergeCell ref="C19:C2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588F4-79F6-4EAE-8AB9-97E360FF5B1C}">
  <dimension ref="B5:G6"/>
  <sheetViews>
    <sheetView workbookViewId="0">
      <selection activeCell="B5" sqref="B5:G6"/>
    </sheetView>
  </sheetViews>
  <sheetFormatPr defaultRowHeight="15" x14ac:dyDescent="0.25"/>
  <sheetData>
    <row r="5" spans="2:7" ht="15.75" x14ac:dyDescent="0.3">
      <c r="B5" s="9" t="s">
        <v>0</v>
      </c>
      <c r="C5" s="9"/>
      <c r="D5" s="9"/>
      <c r="E5" s="9" t="s">
        <v>1</v>
      </c>
      <c r="F5" s="9"/>
      <c r="G5" s="9"/>
    </row>
    <row r="6" spans="2:7" x14ac:dyDescent="0.25">
      <c r="B6" s="1">
        <v>543.40030000000002</v>
      </c>
      <c r="C6" s="1">
        <v>498.93200000000002</v>
      </c>
      <c r="D6" s="1">
        <v>503.88299999999998</v>
      </c>
      <c r="E6" s="1">
        <v>368.45</v>
      </c>
      <c r="F6" s="1">
        <v>379.3</v>
      </c>
      <c r="G6" s="1">
        <v>376.92</v>
      </c>
    </row>
  </sheetData>
  <mergeCells count="2">
    <mergeCell ref="B5:D5"/>
    <mergeCell ref="E5:G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B4A7C-7838-4086-86EB-066650A10E1B}">
  <dimension ref="B5:I20"/>
  <sheetViews>
    <sheetView workbookViewId="0">
      <selection activeCell="B5" sqref="B5:B20"/>
    </sheetView>
  </sheetViews>
  <sheetFormatPr defaultRowHeight="15" x14ac:dyDescent="0.25"/>
  <cols>
    <col min="2" max="2" width="11" bestFit="1" customWidth="1"/>
    <col min="9" max="9" width="11.5703125" bestFit="1" customWidth="1"/>
  </cols>
  <sheetData>
    <row r="5" spans="2:9" ht="15.75" x14ac:dyDescent="0.3">
      <c r="B5" s="10" t="s">
        <v>9</v>
      </c>
      <c r="C5" s="9" t="s">
        <v>0</v>
      </c>
      <c r="D5" s="9"/>
      <c r="E5" s="9"/>
      <c r="F5" s="9" t="s">
        <v>1</v>
      </c>
      <c r="G5" s="9"/>
      <c r="H5" s="9"/>
    </row>
    <row r="6" spans="2:9" x14ac:dyDescent="0.25">
      <c r="B6" s="10"/>
      <c r="C6" s="1">
        <v>0.848167</v>
      </c>
      <c r="D6" s="1">
        <v>1.1465970000000001</v>
      </c>
      <c r="E6" s="1">
        <v>1.0052350000000001</v>
      </c>
      <c r="F6" s="1">
        <v>1.9319379999999999</v>
      </c>
      <c r="G6" s="1">
        <v>2.4502609999999998</v>
      </c>
      <c r="H6" s="1">
        <v>2.3874339999999998</v>
      </c>
      <c r="I6" t="s">
        <v>826</v>
      </c>
    </row>
    <row r="7" spans="2:9" x14ac:dyDescent="0.25">
      <c r="B7" s="10"/>
      <c r="C7" s="1">
        <v>0.251309</v>
      </c>
      <c r="D7" s="1">
        <v>0.23560200000000001</v>
      </c>
      <c r="E7" s="1">
        <v>0.23560200000000001</v>
      </c>
      <c r="F7" s="1">
        <v>0.17277500000000001</v>
      </c>
      <c r="G7" s="1">
        <v>0.109947</v>
      </c>
      <c r="H7" s="1">
        <v>0.14136099999999999</v>
      </c>
      <c r="I7" t="s">
        <v>827</v>
      </c>
    </row>
    <row r="11" spans="2:9" ht="15.75" x14ac:dyDescent="0.3">
      <c r="B11" s="10" t="s">
        <v>8</v>
      </c>
      <c r="C11" s="9" t="s">
        <v>0</v>
      </c>
      <c r="D11" s="9"/>
      <c r="E11" s="9"/>
      <c r="F11" s="9" t="s">
        <v>1</v>
      </c>
      <c r="G11" s="9"/>
      <c r="H11" s="9"/>
    </row>
    <row r="12" spans="2:9" x14ac:dyDescent="0.25">
      <c r="B12" s="10"/>
      <c r="C12" s="1">
        <v>0.93400000000000005</v>
      </c>
      <c r="D12" s="1">
        <v>1.1459999999999999</v>
      </c>
      <c r="E12" s="1">
        <v>1.0052350000000001</v>
      </c>
      <c r="F12" s="1">
        <v>1.3319380000000001</v>
      </c>
      <c r="G12" s="1">
        <v>1.450261</v>
      </c>
      <c r="H12" s="1">
        <v>1.787434</v>
      </c>
      <c r="I12" t="s">
        <v>826</v>
      </c>
    </row>
    <row r="13" spans="2:9" x14ac:dyDescent="0.25">
      <c r="B13" s="10"/>
      <c r="C13" s="1">
        <v>0.751309</v>
      </c>
      <c r="D13" s="1">
        <v>0.53500000000000003</v>
      </c>
      <c r="E13" s="1">
        <v>0.63500000000000001</v>
      </c>
      <c r="F13" s="1">
        <v>0.52775000000000005</v>
      </c>
      <c r="G13" s="1">
        <v>0.40994700000000001</v>
      </c>
      <c r="H13" s="1">
        <v>0.441361</v>
      </c>
      <c r="I13" t="s">
        <v>828</v>
      </c>
    </row>
    <row r="18" spans="2:9" ht="15.75" x14ac:dyDescent="0.3">
      <c r="B18" s="10" t="s">
        <v>11</v>
      </c>
      <c r="C18" s="9" t="s">
        <v>0</v>
      </c>
      <c r="D18" s="9"/>
      <c r="E18" s="9"/>
      <c r="F18" s="9" t="s">
        <v>1</v>
      </c>
      <c r="G18" s="9"/>
      <c r="H18" s="9"/>
    </row>
    <row r="19" spans="2:9" x14ac:dyDescent="0.25">
      <c r="B19" s="10"/>
      <c r="C19" s="1">
        <v>1.0279720000000001</v>
      </c>
      <c r="D19" s="1">
        <v>1.015385</v>
      </c>
      <c r="E19" s="1">
        <v>0.95664300000000002</v>
      </c>
      <c r="F19" s="1">
        <v>1.6195809999999999</v>
      </c>
      <c r="G19" s="1">
        <v>1.644755</v>
      </c>
      <c r="H19" s="1">
        <v>1.728672</v>
      </c>
      <c r="I19" t="s">
        <v>826</v>
      </c>
    </row>
    <row r="20" spans="2:9" x14ac:dyDescent="0.25">
      <c r="B20" s="10"/>
      <c r="C20" s="1">
        <v>0.49930099999999999</v>
      </c>
      <c r="D20" s="1">
        <v>0.72167800000000004</v>
      </c>
      <c r="E20" s="1">
        <v>0.82909100000000002</v>
      </c>
      <c r="F20" s="1">
        <v>1.1790210000000001</v>
      </c>
      <c r="G20" s="1">
        <v>1.0531470000000001</v>
      </c>
      <c r="H20" s="1">
        <v>1.246154</v>
      </c>
      <c r="I20" t="s">
        <v>829</v>
      </c>
    </row>
  </sheetData>
  <mergeCells count="9">
    <mergeCell ref="B18:B20"/>
    <mergeCell ref="B11:B13"/>
    <mergeCell ref="B5:B7"/>
    <mergeCell ref="C5:E5"/>
    <mergeCell ref="F5:H5"/>
    <mergeCell ref="C11:E11"/>
    <mergeCell ref="F11:H11"/>
    <mergeCell ref="C18:E18"/>
    <mergeCell ref="F18:H18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D2AB2-CAFE-47A3-B5EC-357743D42429}">
  <dimension ref="C4:J23"/>
  <sheetViews>
    <sheetView workbookViewId="0">
      <selection activeCell="P28" sqref="P28"/>
    </sheetView>
  </sheetViews>
  <sheetFormatPr defaultRowHeight="15" x14ac:dyDescent="0.25"/>
  <cols>
    <col min="10" max="10" width="20" bestFit="1" customWidth="1"/>
  </cols>
  <sheetData>
    <row r="4" spans="3:10" ht="15.75" x14ac:dyDescent="0.3">
      <c r="D4" s="9" t="s">
        <v>0</v>
      </c>
      <c r="E4" s="9"/>
      <c r="F4" s="9"/>
      <c r="G4" s="9" t="s">
        <v>1</v>
      </c>
      <c r="H4" s="9"/>
      <c r="I4" s="9"/>
    </row>
    <row r="5" spans="3:10" x14ac:dyDescent="0.25">
      <c r="C5" s="10"/>
      <c r="D5" s="1">
        <v>0.99742900000000001</v>
      </c>
      <c r="E5" s="1">
        <v>1.0006429999999999</v>
      </c>
      <c r="F5" s="1">
        <v>1.001927</v>
      </c>
      <c r="G5" s="1">
        <v>2.9203290000000002</v>
      </c>
      <c r="H5" s="1">
        <v>2.5975329999999999</v>
      </c>
      <c r="I5" s="1">
        <v>2.6450960000000001</v>
      </c>
      <c r="J5" t="s">
        <v>826</v>
      </c>
    </row>
    <row r="6" spans="3:10" x14ac:dyDescent="0.25">
      <c r="C6" s="10"/>
      <c r="D6" s="1">
        <v>0.93335500000000005</v>
      </c>
      <c r="E6" s="1">
        <v>0.89759800000000001</v>
      </c>
      <c r="F6" s="1">
        <v>0.90952599999999995</v>
      </c>
      <c r="G6" s="1">
        <v>0.82604299999999997</v>
      </c>
      <c r="H6" s="1">
        <v>0.86475500000000005</v>
      </c>
      <c r="I6" s="1">
        <v>0.94824900000000001</v>
      </c>
      <c r="J6" t="s">
        <v>827</v>
      </c>
    </row>
    <row r="7" spans="3:10" x14ac:dyDescent="0.25">
      <c r="C7" s="10"/>
      <c r="D7" s="1">
        <v>0.91649400000000003</v>
      </c>
      <c r="E7" s="1">
        <v>0.99145000000000005</v>
      </c>
      <c r="F7" s="1">
        <v>1.1708240000000001</v>
      </c>
      <c r="G7" s="1">
        <v>2.6623450000000002</v>
      </c>
      <c r="H7" s="1">
        <v>2.4534609999999999</v>
      </c>
      <c r="I7" s="1">
        <v>2.9581409999999999</v>
      </c>
      <c r="J7" t="s">
        <v>830</v>
      </c>
    </row>
    <row r="12" spans="3:10" ht="15.75" x14ac:dyDescent="0.3">
      <c r="D12" s="9" t="s">
        <v>0</v>
      </c>
      <c r="E12" s="9"/>
      <c r="F12" s="9"/>
      <c r="G12" s="9" t="s">
        <v>1</v>
      </c>
      <c r="H12" s="9"/>
      <c r="I12" s="9"/>
    </row>
    <row r="13" spans="3:10" x14ac:dyDescent="0.25">
      <c r="C13" s="10"/>
      <c r="D13" s="1">
        <v>0.94514799999999999</v>
      </c>
      <c r="E13" s="1">
        <v>1.0660099999999999</v>
      </c>
      <c r="F13" s="1">
        <v>0.988842</v>
      </c>
      <c r="G13" s="1">
        <v>1.5331360000000001</v>
      </c>
      <c r="H13" s="1">
        <v>1.543882</v>
      </c>
      <c r="I13" s="1">
        <v>1.435263</v>
      </c>
      <c r="J13" t="s">
        <v>826</v>
      </c>
    </row>
    <row r="14" spans="3:10" x14ac:dyDescent="0.25">
      <c r="C14" s="10"/>
      <c r="D14" s="1">
        <v>0.81140500000000004</v>
      </c>
      <c r="E14" s="1">
        <v>0.81436299999999995</v>
      </c>
      <c r="F14" s="1">
        <v>0.85528700000000002</v>
      </c>
      <c r="G14" s="1">
        <v>0.85888100000000001</v>
      </c>
      <c r="H14" s="1">
        <v>0.80837199999999998</v>
      </c>
      <c r="I14" s="1">
        <v>0.87640399999999996</v>
      </c>
      <c r="J14" t="s">
        <v>828</v>
      </c>
    </row>
    <row r="15" spans="3:10" x14ac:dyDescent="0.25">
      <c r="C15" s="10"/>
      <c r="D15" s="1">
        <v>1.143141</v>
      </c>
      <c r="E15" s="1">
        <v>0.90998999999999997</v>
      </c>
      <c r="F15" s="1">
        <v>0.90553399999999995</v>
      </c>
      <c r="G15" s="1">
        <v>1.66804</v>
      </c>
      <c r="H15" s="1">
        <v>1.6271530000000001</v>
      </c>
      <c r="I15" s="1">
        <v>1.4501269999999999</v>
      </c>
      <c r="J15" t="s">
        <v>831</v>
      </c>
    </row>
    <row r="20" spans="3:10" ht="15.75" x14ac:dyDescent="0.3">
      <c r="D20" s="9" t="s">
        <v>0</v>
      </c>
      <c r="E20" s="9"/>
      <c r="F20" s="9"/>
      <c r="G20" s="9" t="s">
        <v>1</v>
      </c>
      <c r="H20" s="9"/>
      <c r="I20" s="9"/>
    </row>
    <row r="21" spans="3:10" x14ac:dyDescent="0.25">
      <c r="C21" s="10"/>
      <c r="D21" s="1">
        <v>0.821994</v>
      </c>
      <c r="E21" s="1">
        <v>0.95084500000000005</v>
      </c>
      <c r="F21" s="1">
        <v>1.2271609999999999</v>
      </c>
      <c r="G21" s="1">
        <v>1.826101</v>
      </c>
      <c r="H21" s="1">
        <v>1.7212320000000001</v>
      </c>
      <c r="I21" s="1">
        <v>2.5028820000000001</v>
      </c>
      <c r="J21" t="s">
        <v>826</v>
      </c>
    </row>
    <row r="22" spans="3:10" x14ac:dyDescent="0.25">
      <c r="C22" s="10"/>
      <c r="D22" s="1">
        <v>0.78714799999999996</v>
      </c>
      <c r="E22" s="1">
        <v>0.77979500000000002</v>
      </c>
      <c r="F22" s="1">
        <v>0.85313000000000005</v>
      </c>
      <c r="G22" s="1">
        <v>1.2341169999999999</v>
      </c>
      <c r="H22" s="1">
        <v>1.3300430000000001</v>
      </c>
      <c r="I22" s="1">
        <v>1.19682</v>
      </c>
      <c r="J22" t="s">
        <v>829</v>
      </c>
    </row>
    <row r="23" spans="3:10" x14ac:dyDescent="0.25">
      <c r="C23" s="10"/>
      <c r="D23" s="1">
        <v>1.0147729999999999</v>
      </c>
      <c r="E23" s="1">
        <v>0.98542600000000002</v>
      </c>
      <c r="F23" s="1">
        <v>0.94335899999999995</v>
      </c>
      <c r="G23" s="1">
        <v>1.8235840000000001</v>
      </c>
      <c r="H23" s="1">
        <v>2.0175559999999999</v>
      </c>
      <c r="I23" s="1">
        <v>1.738192</v>
      </c>
      <c r="J23" t="s">
        <v>832</v>
      </c>
    </row>
  </sheetData>
  <mergeCells count="9">
    <mergeCell ref="C13:C15"/>
    <mergeCell ref="C5:C7"/>
    <mergeCell ref="C21:C23"/>
    <mergeCell ref="D4:F4"/>
    <mergeCell ref="G4:I4"/>
    <mergeCell ref="D12:F12"/>
    <mergeCell ref="G12:I12"/>
    <mergeCell ref="D20:F20"/>
    <mergeCell ref="G20:I2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6E448-4325-4921-9214-3028731ABFC4}">
  <dimension ref="B7:H9"/>
  <sheetViews>
    <sheetView tabSelected="1" workbookViewId="0">
      <selection activeCell="E15" sqref="E15"/>
    </sheetView>
  </sheetViews>
  <sheetFormatPr defaultRowHeight="15" x14ac:dyDescent="0.25"/>
  <sheetData>
    <row r="7" spans="2:8" ht="15.75" x14ac:dyDescent="0.3">
      <c r="C7" s="9" t="s">
        <v>0</v>
      </c>
      <c r="D7" s="9"/>
      <c r="E7" s="9"/>
      <c r="F7" s="9" t="s">
        <v>1</v>
      </c>
      <c r="G7" s="9"/>
      <c r="H7" s="9"/>
    </row>
    <row r="8" spans="2:8" x14ac:dyDescent="0.25">
      <c r="B8" t="s">
        <v>826</v>
      </c>
      <c r="C8" s="1">
        <v>1.05603</v>
      </c>
      <c r="D8" s="1">
        <v>1.019163</v>
      </c>
      <c r="E8" s="1">
        <v>0.92480700000000005</v>
      </c>
      <c r="F8" s="1">
        <v>1.480942</v>
      </c>
      <c r="G8" s="1">
        <v>1.4996879999999999</v>
      </c>
      <c r="H8" s="1">
        <v>1.418455</v>
      </c>
    </row>
    <row r="9" spans="2:8" x14ac:dyDescent="0.25">
      <c r="B9" t="s">
        <v>848</v>
      </c>
      <c r="C9" s="1">
        <v>1.1184750000000001</v>
      </c>
      <c r="D9" s="1">
        <v>1.174714</v>
      </c>
      <c r="E9" s="1">
        <v>1.1247549999999999</v>
      </c>
      <c r="F9" s="1">
        <v>1.8308690000000001</v>
      </c>
      <c r="G9" s="1">
        <v>1.8308690000000001</v>
      </c>
      <c r="H9" s="1">
        <v>1.8246199999999999</v>
      </c>
    </row>
  </sheetData>
  <mergeCells count="2">
    <mergeCell ref="C7:E7"/>
    <mergeCell ref="F7:H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4C3FF-168C-4020-ABB9-2FEC9FDB11D7}">
  <dimension ref="E3:K13"/>
  <sheetViews>
    <sheetView workbookViewId="0">
      <selection activeCell="E3" sqref="E3:K13"/>
    </sheetView>
  </sheetViews>
  <sheetFormatPr defaultRowHeight="15" x14ac:dyDescent="0.25"/>
  <sheetData>
    <row r="3" spans="5:11" ht="15.75" x14ac:dyDescent="0.3">
      <c r="E3" s="2" t="s">
        <v>872</v>
      </c>
      <c r="F3" s="9" t="s">
        <v>0</v>
      </c>
      <c r="G3" s="9"/>
      <c r="H3" s="9"/>
      <c r="I3" s="9" t="s">
        <v>1</v>
      </c>
      <c r="J3" s="9"/>
      <c r="K3" s="9"/>
    </row>
    <row r="4" spans="5:11" x14ac:dyDescent="0.25">
      <c r="E4" s="1">
        <v>-15</v>
      </c>
      <c r="F4" s="1">
        <v>1421657</v>
      </c>
      <c r="G4" s="1">
        <v>971267.8</v>
      </c>
      <c r="H4" s="1">
        <v>695822.1</v>
      </c>
      <c r="I4" s="1">
        <v>3258938</v>
      </c>
      <c r="J4" s="1">
        <v>3492576</v>
      </c>
      <c r="K4" s="1">
        <v>3112116</v>
      </c>
    </row>
    <row r="5" spans="5:11" x14ac:dyDescent="0.25">
      <c r="E5" s="1">
        <v>-8.5228000000000002</v>
      </c>
      <c r="F5" s="1">
        <v>722694</v>
      </c>
      <c r="G5" s="1">
        <v>1477052</v>
      </c>
      <c r="H5" s="1">
        <v>1111818</v>
      </c>
      <c r="I5" s="1">
        <v>3363118</v>
      </c>
      <c r="J5" s="1">
        <v>3065623</v>
      </c>
      <c r="K5" s="1">
        <v>3188016</v>
      </c>
    </row>
    <row r="6" spans="5:11" x14ac:dyDescent="0.25">
      <c r="E6" s="1">
        <v>-8</v>
      </c>
      <c r="F6" s="1">
        <v>1421657</v>
      </c>
      <c r="G6" s="1">
        <v>971267.8</v>
      </c>
      <c r="H6" s="1">
        <v>995822.1</v>
      </c>
      <c r="I6" s="1">
        <v>3258938</v>
      </c>
      <c r="J6" s="1">
        <v>3492576</v>
      </c>
      <c r="K6" s="1">
        <v>3112116</v>
      </c>
    </row>
    <row r="7" spans="5:11" x14ac:dyDescent="0.25">
      <c r="E7" s="1">
        <v>-7.5228000000000002</v>
      </c>
      <c r="F7" s="1">
        <v>1010161</v>
      </c>
      <c r="G7" s="1">
        <v>1069301</v>
      </c>
      <c r="H7" s="1">
        <v>1202407</v>
      </c>
      <c r="I7" s="1">
        <v>3191652</v>
      </c>
      <c r="J7" s="1">
        <v>3164965</v>
      </c>
      <c r="K7" s="1">
        <v>3800496</v>
      </c>
    </row>
    <row r="8" spans="5:11" x14ac:dyDescent="0.25">
      <c r="E8" s="1">
        <v>-7</v>
      </c>
      <c r="F8" s="1">
        <v>1467104</v>
      </c>
      <c r="G8" s="1">
        <v>1458513</v>
      </c>
      <c r="H8" s="1">
        <v>1355366</v>
      </c>
      <c r="I8" s="1">
        <v>3333377</v>
      </c>
      <c r="J8" s="1">
        <v>3440502</v>
      </c>
      <c r="K8" s="1">
        <v>3664216</v>
      </c>
    </row>
    <row r="9" spans="5:11" x14ac:dyDescent="0.25">
      <c r="E9" s="1">
        <v>-6.5228000000000002</v>
      </c>
      <c r="F9" s="1">
        <v>1475188</v>
      </c>
      <c r="G9" s="1">
        <v>1365413</v>
      </c>
      <c r="H9" s="1">
        <v>1416085</v>
      </c>
      <c r="I9" s="1">
        <v>2622600</v>
      </c>
      <c r="J9" s="1">
        <v>2856096</v>
      </c>
      <c r="K9" s="1">
        <v>2789926</v>
      </c>
    </row>
    <row r="10" spans="5:11" x14ac:dyDescent="0.25">
      <c r="E10" s="1">
        <v>-6</v>
      </c>
      <c r="F10" s="1">
        <v>1237423</v>
      </c>
      <c r="G10" s="1">
        <v>1504308</v>
      </c>
      <c r="H10" s="1">
        <v>1269949</v>
      </c>
      <c r="I10" s="1">
        <v>2440669</v>
      </c>
      <c r="J10" s="1">
        <v>3093312</v>
      </c>
      <c r="K10" s="1">
        <v>2879707</v>
      </c>
    </row>
    <row r="11" spans="5:11" x14ac:dyDescent="0.25">
      <c r="E11" s="1">
        <v>-5.5228000000000002</v>
      </c>
      <c r="F11" s="1">
        <v>1026867</v>
      </c>
      <c r="G11" s="1">
        <v>1005071</v>
      </c>
      <c r="H11" s="1">
        <v>964845</v>
      </c>
      <c r="I11" s="1">
        <v>2286557</v>
      </c>
      <c r="J11" s="1">
        <v>2021187</v>
      </c>
      <c r="K11" s="1">
        <v>2050906</v>
      </c>
    </row>
    <row r="12" spans="5:11" x14ac:dyDescent="0.25">
      <c r="E12" s="1">
        <v>-5</v>
      </c>
      <c r="F12" s="1">
        <v>911335</v>
      </c>
      <c r="G12" s="1">
        <v>1040392</v>
      </c>
      <c r="H12" s="1">
        <v>1272489</v>
      </c>
      <c r="I12" s="1">
        <v>1643950</v>
      </c>
      <c r="J12" s="1">
        <v>1678467</v>
      </c>
      <c r="K12" s="1">
        <v>1132913</v>
      </c>
    </row>
    <row r="13" spans="5:11" x14ac:dyDescent="0.25">
      <c r="E13" s="1">
        <v>-4.5228000000000002</v>
      </c>
      <c r="F13" s="1">
        <v>918626</v>
      </c>
      <c r="G13" s="1">
        <v>891015</v>
      </c>
      <c r="H13" s="1">
        <v>894254</v>
      </c>
      <c r="I13" s="1">
        <v>1259395</v>
      </c>
      <c r="J13" s="1">
        <v>1370622</v>
      </c>
      <c r="K13" s="1">
        <v>1129197</v>
      </c>
    </row>
  </sheetData>
  <mergeCells count="2">
    <mergeCell ref="F3:H3"/>
    <mergeCell ref="I3:K3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7A4FD-2347-4607-961A-53B5A251FAC5}">
  <dimension ref="D3:J13"/>
  <sheetViews>
    <sheetView workbookViewId="0">
      <selection activeCell="H11" sqref="H11"/>
    </sheetView>
  </sheetViews>
  <sheetFormatPr defaultRowHeight="15" x14ac:dyDescent="0.25"/>
  <sheetData>
    <row r="3" spans="4:10" ht="15.75" x14ac:dyDescent="0.3">
      <c r="D3" s="2" t="s">
        <v>871</v>
      </c>
      <c r="E3" s="9" t="s">
        <v>0</v>
      </c>
      <c r="F3" s="9"/>
      <c r="G3" s="9"/>
      <c r="H3" s="9" t="s">
        <v>1</v>
      </c>
      <c r="I3" s="9"/>
      <c r="J3" s="9"/>
    </row>
    <row r="4" spans="4:10" x14ac:dyDescent="0.25">
      <c r="D4" s="1">
        <v>-15</v>
      </c>
      <c r="E4" s="1">
        <v>1013849</v>
      </c>
      <c r="F4" s="1">
        <v>1286211</v>
      </c>
      <c r="G4" s="1">
        <v>929940</v>
      </c>
      <c r="H4" s="1">
        <v>2514029</v>
      </c>
      <c r="I4" s="1">
        <v>2698940</v>
      </c>
      <c r="J4" s="1">
        <v>2741329</v>
      </c>
    </row>
    <row r="5" spans="4:10" x14ac:dyDescent="0.25">
      <c r="D5" s="1">
        <v>-9</v>
      </c>
      <c r="E5" s="1">
        <v>1122110</v>
      </c>
      <c r="F5" s="1">
        <v>766859</v>
      </c>
      <c r="G5" s="1">
        <v>1163752</v>
      </c>
      <c r="H5" s="1">
        <v>2352962</v>
      </c>
      <c r="I5" s="1">
        <v>2190631</v>
      </c>
      <c r="J5" s="1">
        <v>2928468</v>
      </c>
    </row>
    <row r="6" spans="4:10" x14ac:dyDescent="0.25">
      <c r="D6" s="1">
        <v>-8.5228000000000002</v>
      </c>
      <c r="E6" s="1">
        <v>1550458</v>
      </c>
      <c r="F6" s="1">
        <v>1485609</v>
      </c>
      <c r="G6" s="1">
        <v>689306</v>
      </c>
      <c r="H6" s="1">
        <v>2677384</v>
      </c>
      <c r="I6" s="1">
        <v>3165763</v>
      </c>
      <c r="J6" s="1">
        <v>3166426</v>
      </c>
    </row>
    <row r="7" spans="4:10" x14ac:dyDescent="0.25">
      <c r="D7" s="1">
        <v>-8</v>
      </c>
      <c r="E7" s="1">
        <v>1177384</v>
      </c>
      <c r="F7" s="1">
        <v>965763</v>
      </c>
      <c r="G7" s="1">
        <v>1166426</v>
      </c>
      <c r="H7" s="1">
        <v>3007346</v>
      </c>
      <c r="I7" s="1">
        <v>3086284</v>
      </c>
      <c r="J7" s="1">
        <v>3024205</v>
      </c>
    </row>
    <row r="8" spans="4:10" x14ac:dyDescent="0.25">
      <c r="D8" s="1">
        <v>-7.5228000000000002</v>
      </c>
      <c r="E8" s="1">
        <v>1167630</v>
      </c>
      <c r="F8" s="1">
        <v>1090137</v>
      </c>
      <c r="G8" s="1">
        <v>931118</v>
      </c>
      <c r="H8" s="1">
        <v>2615185</v>
      </c>
      <c r="I8" s="1">
        <v>2878673</v>
      </c>
      <c r="J8" s="1">
        <v>2146893</v>
      </c>
    </row>
    <row r="9" spans="4:10" x14ac:dyDescent="0.25">
      <c r="D9" s="1">
        <v>-7</v>
      </c>
      <c r="E9" s="1">
        <v>919352</v>
      </c>
      <c r="F9" s="1">
        <v>970727</v>
      </c>
      <c r="G9" s="1">
        <v>865741</v>
      </c>
      <c r="H9" s="1">
        <v>2813551</v>
      </c>
      <c r="I9" s="1">
        <v>2318897</v>
      </c>
      <c r="J9" s="1">
        <v>2490781</v>
      </c>
    </row>
    <row r="10" spans="4:10" x14ac:dyDescent="0.25">
      <c r="D10" s="1">
        <v>-6.5228000000000002</v>
      </c>
      <c r="E10" s="1">
        <v>899316</v>
      </c>
      <c r="F10" s="1">
        <v>756923</v>
      </c>
      <c r="G10" s="1">
        <v>744957</v>
      </c>
      <c r="H10" s="1">
        <v>2572479</v>
      </c>
      <c r="I10" s="1">
        <v>2163077</v>
      </c>
      <c r="J10" s="1">
        <v>2683590</v>
      </c>
    </row>
    <row r="11" spans="4:10" x14ac:dyDescent="0.25">
      <c r="D11" s="1">
        <v>-6</v>
      </c>
      <c r="E11" s="1">
        <v>708889</v>
      </c>
      <c r="F11" s="1">
        <v>870769</v>
      </c>
      <c r="G11" s="1">
        <v>893162</v>
      </c>
      <c r="H11" s="1">
        <v>1042735</v>
      </c>
      <c r="I11" s="1">
        <v>1099145</v>
      </c>
      <c r="J11" s="1">
        <v>1327692</v>
      </c>
    </row>
    <row r="12" spans="4:10" x14ac:dyDescent="0.25">
      <c r="D12" s="1">
        <v>-5.5228000000000002</v>
      </c>
      <c r="E12" s="1">
        <v>800855</v>
      </c>
      <c r="F12" s="1">
        <v>729402</v>
      </c>
      <c r="G12" s="1">
        <v>512991</v>
      </c>
      <c r="H12" s="1">
        <v>1061880</v>
      </c>
      <c r="I12" s="1">
        <v>958632</v>
      </c>
      <c r="J12" s="1">
        <v>895214</v>
      </c>
    </row>
    <row r="13" spans="4:10" x14ac:dyDescent="0.25">
      <c r="D13" s="1">
        <v>-5</v>
      </c>
      <c r="E13" s="1">
        <v>679143</v>
      </c>
      <c r="F13" s="1">
        <v>871568</v>
      </c>
      <c r="G13" s="1">
        <v>523158</v>
      </c>
      <c r="H13" s="1">
        <v>1033622</v>
      </c>
      <c r="I13" s="1">
        <v>634104</v>
      </c>
      <c r="J13" s="1">
        <v>789445</v>
      </c>
    </row>
  </sheetData>
  <mergeCells count="2">
    <mergeCell ref="E3:G3"/>
    <mergeCell ref="H3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65124-033C-4B52-9AB6-7F6E9D14129C}">
  <dimension ref="B3:H13"/>
  <sheetViews>
    <sheetView workbookViewId="0">
      <selection activeCell="G28" sqref="G28"/>
    </sheetView>
  </sheetViews>
  <sheetFormatPr defaultRowHeight="15" x14ac:dyDescent="0.25"/>
  <cols>
    <col min="2" max="2" width="11.28515625" bestFit="1" customWidth="1"/>
  </cols>
  <sheetData>
    <row r="3" spans="2:8" ht="15.75" x14ac:dyDescent="0.3">
      <c r="B3" s="2" t="s">
        <v>18</v>
      </c>
      <c r="C3" s="9" t="s">
        <v>0</v>
      </c>
      <c r="D3" s="9"/>
      <c r="E3" s="9"/>
      <c r="F3" s="9" t="s">
        <v>1</v>
      </c>
      <c r="G3" s="9"/>
      <c r="H3" s="9"/>
    </row>
    <row r="4" spans="2:8" x14ac:dyDescent="0.25">
      <c r="B4" s="1">
        <v>-15</v>
      </c>
      <c r="C4" s="1">
        <v>1.079083</v>
      </c>
      <c r="D4" s="1">
        <v>0.94522099999999998</v>
      </c>
      <c r="E4" s="1">
        <v>0.97569700000000004</v>
      </c>
      <c r="F4" s="1">
        <v>2.3621400000000001</v>
      </c>
      <c r="G4" s="1">
        <v>2.3052410000000001</v>
      </c>
      <c r="H4" s="1">
        <v>2.3091780000000002</v>
      </c>
    </row>
    <row r="5" spans="2:8" x14ac:dyDescent="0.25">
      <c r="B5" s="1">
        <v>-9.5228000000000002</v>
      </c>
      <c r="C5" s="1">
        <v>1.062932</v>
      </c>
      <c r="D5" s="1">
        <v>1.095896</v>
      </c>
      <c r="E5" s="1">
        <v>1.1638120000000001</v>
      </c>
      <c r="F5" s="1">
        <v>2.0339019999999999</v>
      </c>
      <c r="G5" s="1">
        <v>1.999711</v>
      </c>
      <c r="H5" s="1">
        <v>2.1226669999999999</v>
      </c>
    </row>
    <row r="6" spans="2:8" x14ac:dyDescent="0.25">
      <c r="B6" s="1">
        <v>-9</v>
      </c>
      <c r="C6" s="1">
        <v>1.1321019999999999</v>
      </c>
      <c r="D6" s="1">
        <v>1.0344500000000001</v>
      </c>
      <c r="E6" s="1">
        <v>1.2046559999999999</v>
      </c>
      <c r="F6" s="1">
        <v>2.139186</v>
      </c>
      <c r="G6" s="1">
        <v>2.003152</v>
      </c>
      <c r="H6" s="1">
        <v>2.3589669999999998</v>
      </c>
    </row>
    <row r="7" spans="2:8" x14ac:dyDescent="0.25">
      <c r="B7" s="1">
        <v>-8.5228000000000002</v>
      </c>
      <c r="C7" s="1">
        <v>0.91835999999999995</v>
      </c>
      <c r="D7" s="1">
        <v>1.014532</v>
      </c>
      <c r="E7" s="1">
        <v>1.101891</v>
      </c>
      <c r="F7" s="1">
        <v>1.876233</v>
      </c>
      <c r="G7" s="1">
        <v>1.8993690000000001</v>
      </c>
      <c r="H7" s="1">
        <v>1.880736</v>
      </c>
    </row>
    <row r="8" spans="2:8" x14ac:dyDescent="0.25">
      <c r="B8" s="1">
        <v>-8</v>
      </c>
      <c r="C8" s="1">
        <v>0.84371799999999997</v>
      </c>
      <c r="D8" s="1">
        <v>1.004616</v>
      </c>
      <c r="E8" s="1">
        <v>0.94564300000000001</v>
      </c>
      <c r="F8" s="1">
        <v>2.090465</v>
      </c>
      <c r="G8" s="1">
        <v>1.847183</v>
      </c>
      <c r="H8" s="1">
        <v>2.247144</v>
      </c>
    </row>
    <row r="9" spans="2:8" x14ac:dyDescent="0.25">
      <c r="B9" s="1">
        <v>-7.5228000000000002</v>
      </c>
      <c r="C9" s="1">
        <v>0.84615899999999999</v>
      </c>
      <c r="D9" s="1">
        <v>0.95886300000000002</v>
      </c>
      <c r="E9" s="1">
        <v>0.94714799999999999</v>
      </c>
      <c r="F9" s="1">
        <v>2.2139669999999998</v>
      </c>
      <c r="G9" s="1">
        <v>2.4489969999999999</v>
      </c>
      <c r="H9" s="1">
        <v>1.9294659999999999</v>
      </c>
    </row>
    <row r="10" spans="2:8" x14ac:dyDescent="0.25">
      <c r="B10" s="1">
        <v>-7</v>
      </c>
      <c r="C10" s="1">
        <v>0.78597399999999995</v>
      </c>
      <c r="D10" s="1">
        <v>0.90085300000000001</v>
      </c>
      <c r="E10" s="1">
        <v>0.93127199999999999</v>
      </c>
      <c r="F10" s="1">
        <v>1.955039</v>
      </c>
      <c r="G10" s="1">
        <v>2.4509479999999999</v>
      </c>
      <c r="H10" s="1">
        <v>2.2467109999999999</v>
      </c>
    </row>
    <row r="11" spans="2:8" x14ac:dyDescent="0.25">
      <c r="B11" s="1">
        <v>-6.5228000000000002</v>
      </c>
      <c r="C11" s="1">
        <v>0.88058499999999995</v>
      </c>
      <c r="D11" s="1">
        <v>0.88679600000000003</v>
      </c>
      <c r="E11" s="1">
        <v>0.79490700000000003</v>
      </c>
      <c r="F11" s="1">
        <v>1.648263</v>
      </c>
      <c r="G11" s="1">
        <v>2.1038079999999999</v>
      </c>
      <c r="H11" s="1">
        <v>2.16717</v>
      </c>
    </row>
    <row r="12" spans="2:8" x14ac:dyDescent="0.25">
      <c r="B12" s="1">
        <v>-6</v>
      </c>
      <c r="C12" s="1">
        <v>0.92357800000000001</v>
      </c>
      <c r="D12" s="1">
        <v>0.903609</v>
      </c>
      <c r="E12" s="1">
        <v>0.94889199999999996</v>
      </c>
      <c r="F12" s="1">
        <v>2.3104680000000002</v>
      </c>
      <c r="G12" s="1">
        <v>2.09415</v>
      </c>
      <c r="H12" s="1">
        <v>1.7331019999999999</v>
      </c>
    </row>
    <row r="13" spans="2:8" x14ac:dyDescent="0.25">
      <c r="B13" s="1">
        <v>-5.5228000000000002</v>
      </c>
      <c r="C13" s="1">
        <v>0.96131900000000003</v>
      </c>
      <c r="D13" s="1">
        <v>0.92513100000000004</v>
      </c>
      <c r="E13" s="1">
        <v>0.92439800000000005</v>
      </c>
      <c r="F13" s="1">
        <v>1.9775480000000001</v>
      </c>
      <c r="G13" s="1">
        <v>2.2544849999999999</v>
      </c>
      <c r="H13" s="1">
        <v>2.197031</v>
      </c>
    </row>
  </sheetData>
  <mergeCells count="2">
    <mergeCell ref="C3:E3"/>
    <mergeCell ref="F3:H3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5B85-B359-48EC-BE66-9D9A57A9D2A2}">
  <dimension ref="C5:I11"/>
  <sheetViews>
    <sheetView workbookViewId="0">
      <selection activeCell="F14" sqref="F14"/>
    </sheetView>
  </sheetViews>
  <sheetFormatPr defaultRowHeight="15" x14ac:dyDescent="0.25"/>
  <sheetData>
    <row r="5" spans="3:9" x14ac:dyDescent="0.25">
      <c r="D5" s="10" t="s">
        <v>29</v>
      </c>
      <c r="E5" s="10"/>
      <c r="F5" s="10"/>
      <c r="G5" s="10" t="s">
        <v>877</v>
      </c>
      <c r="H5" s="10"/>
      <c r="I5" s="10"/>
    </row>
    <row r="6" spans="3:9" x14ac:dyDescent="0.25">
      <c r="C6" t="s">
        <v>878</v>
      </c>
      <c r="D6">
        <v>1474000</v>
      </c>
      <c r="E6">
        <v>1266000</v>
      </c>
      <c r="F6">
        <v>1203000</v>
      </c>
      <c r="G6">
        <v>2831000</v>
      </c>
      <c r="H6">
        <v>2648000</v>
      </c>
      <c r="I6">
        <v>2688000</v>
      </c>
    </row>
    <row r="7" spans="3:9" x14ac:dyDescent="0.25">
      <c r="C7" t="s">
        <v>879</v>
      </c>
      <c r="D7">
        <v>1326000</v>
      </c>
      <c r="E7">
        <v>974000</v>
      </c>
      <c r="F7">
        <v>1168000</v>
      </c>
      <c r="G7">
        <v>3492000</v>
      </c>
      <c r="H7">
        <v>3269000</v>
      </c>
      <c r="I7">
        <v>2955000</v>
      </c>
    </row>
    <row r="8" spans="3:9" x14ac:dyDescent="0.25">
      <c r="C8" t="s">
        <v>880</v>
      </c>
      <c r="D8">
        <v>857000</v>
      </c>
      <c r="E8">
        <v>900700</v>
      </c>
      <c r="F8">
        <v>1125000</v>
      </c>
      <c r="G8">
        <v>755000</v>
      </c>
      <c r="H8">
        <v>1120000</v>
      </c>
      <c r="I8">
        <v>1121000</v>
      </c>
    </row>
    <row r="9" spans="3:9" x14ac:dyDescent="0.25">
      <c r="C9" t="s">
        <v>881</v>
      </c>
      <c r="D9">
        <v>1279000</v>
      </c>
      <c r="E9">
        <v>1249000</v>
      </c>
      <c r="F9">
        <v>1498000</v>
      </c>
      <c r="G9">
        <v>3388000</v>
      </c>
      <c r="H9">
        <v>3197000</v>
      </c>
      <c r="I9">
        <v>3538000</v>
      </c>
    </row>
    <row r="10" spans="3:9" x14ac:dyDescent="0.25">
      <c r="C10" t="s">
        <v>882</v>
      </c>
      <c r="D10">
        <v>1163000</v>
      </c>
      <c r="E10">
        <v>1535000</v>
      </c>
      <c r="F10">
        <v>1013000</v>
      </c>
      <c r="G10">
        <v>1247000</v>
      </c>
      <c r="H10">
        <v>1062000</v>
      </c>
      <c r="I10">
        <v>923800</v>
      </c>
    </row>
    <row r="11" spans="3:9" x14ac:dyDescent="0.25">
      <c r="C11" t="s">
        <v>883</v>
      </c>
      <c r="D11">
        <v>1312000</v>
      </c>
      <c r="E11">
        <v>1432000</v>
      </c>
      <c r="F11">
        <v>1360000</v>
      </c>
      <c r="G11">
        <v>2970999.9999999995</v>
      </c>
      <c r="H11">
        <v>3949000</v>
      </c>
      <c r="I11">
        <v>2973000</v>
      </c>
    </row>
  </sheetData>
  <mergeCells count="2">
    <mergeCell ref="D5:F5"/>
    <mergeCell ref="G5:I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93B1F-D80B-40AB-9322-CF1CF578D560}">
  <dimension ref="B2:H4"/>
  <sheetViews>
    <sheetView workbookViewId="0">
      <selection activeCell="R12" sqref="R12"/>
    </sheetView>
  </sheetViews>
  <sheetFormatPr defaultRowHeight="15" x14ac:dyDescent="0.25"/>
  <sheetData>
    <row r="2" spans="2:8" ht="15.75" x14ac:dyDescent="0.3">
      <c r="B2" s="2"/>
      <c r="C2" s="9" t="s">
        <v>0</v>
      </c>
      <c r="D2" s="9"/>
      <c r="E2" s="9"/>
      <c r="F2" s="9" t="s">
        <v>1</v>
      </c>
      <c r="G2" s="9"/>
      <c r="H2" s="9"/>
    </row>
    <row r="3" spans="2:8" x14ac:dyDescent="0.25">
      <c r="B3" s="3" t="s">
        <v>826</v>
      </c>
      <c r="C3" s="1">
        <v>0.97989999999999999</v>
      </c>
      <c r="D3" s="1">
        <v>0.95957300000000001</v>
      </c>
      <c r="E3" s="1">
        <v>1.06064</v>
      </c>
      <c r="F3" s="1">
        <v>3.5334240000000001</v>
      </c>
      <c r="G3" s="1">
        <v>3.3240959999999999</v>
      </c>
      <c r="H3" s="1">
        <v>3.6002109999999998</v>
      </c>
    </row>
    <row r="4" spans="2:8" x14ac:dyDescent="0.25">
      <c r="B4" s="3" t="s">
        <v>874</v>
      </c>
      <c r="C4" s="1">
        <v>1.120376</v>
      </c>
      <c r="D4" s="1">
        <v>1.1864110000000001</v>
      </c>
      <c r="E4" s="1">
        <v>1.1468750000000001</v>
      </c>
      <c r="F4" s="1">
        <v>2.3377569999999999</v>
      </c>
      <c r="G4" s="1">
        <v>2.2357670000000001</v>
      </c>
      <c r="H4" s="1">
        <v>1.8153319999999999</v>
      </c>
    </row>
  </sheetData>
  <mergeCells count="2">
    <mergeCell ref="C2:E2"/>
    <mergeCell ref="F2:H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CE5C2-7342-4A09-BF81-DBD698AA593E}">
  <dimension ref="A5:H14"/>
  <sheetViews>
    <sheetView workbookViewId="0">
      <selection activeCell="C21" sqref="C21"/>
    </sheetView>
  </sheetViews>
  <sheetFormatPr defaultRowHeight="15" x14ac:dyDescent="0.25"/>
  <sheetData>
    <row r="5" spans="1:8" ht="15.75" x14ac:dyDescent="0.3">
      <c r="C5" s="9" t="s">
        <v>0</v>
      </c>
      <c r="D5" s="9"/>
      <c r="E5" s="9"/>
      <c r="F5" s="9" t="s">
        <v>1</v>
      </c>
      <c r="G5" s="9"/>
      <c r="H5" s="9"/>
    </row>
    <row r="6" spans="1:8" x14ac:dyDescent="0.25">
      <c r="C6" s="1">
        <v>2694175</v>
      </c>
      <c r="D6" s="1">
        <v>3886137</v>
      </c>
      <c r="E6" s="1">
        <v>3981243</v>
      </c>
      <c r="F6" s="1">
        <v>6333368</v>
      </c>
      <c r="G6" s="1">
        <v>5873360</v>
      </c>
      <c r="H6" s="1">
        <v>5638645</v>
      </c>
    </row>
    <row r="7" spans="1:8" x14ac:dyDescent="0.25">
      <c r="B7" s="10" t="s">
        <v>19</v>
      </c>
      <c r="C7" s="1">
        <v>2464821</v>
      </c>
      <c r="D7" s="1">
        <v>3386339</v>
      </c>
      <c r="E7" s="1">
        <v>3102938</v>
      </c>
      <c r="F7" s="1">
        <v>4537723</v>
      </c>
      <c r="G7" s="1">
        <v>3996895</v>
      </c>
      <c r="H7" s="1">
        <v>3159419</v>
      </c>
    </row>
    <row r="8" spans="1:8" x14ac:dyDescent="0.25">
      <c r="A8" t="s">
        <v>833</v>
      </c>
      <c r="B8" s="10"/>
      <c r="C8" s="1">
        <v>3059266</v>
      </c>
      <c r="D8" s="1">
        <v>4205293</v>
      </c>
      <c r="E8" s="1">
        <v>3964436</v>
      </c>
      <c r="F8" s="1">
        <v>5300447</v>
      </c>
      <c r="G8" s="1">
        <v>5231370</v>
      </c>
      <c r="H8" s="1">
        <v>4651658</v>
      </c>
    </row>
    <row r="9" spans="1:8" x14ac:dyDescent="0.25">
      <c r="A9" t="s">
        <v>834</v>
      </c>
      <c r="B9" s="10"/>
      <c r="C9" s="1">
        <v>2813797</v>
      </c>
      <c r="D9" s="1">
        <v>4254116</v>
      </c>
      <c r="E9" s="1">
        <v>3983464</v>
      </c>
      <c r="F9" s="1">
        <v>5612638</v>
      </c>
      <c r="G9" s="1">
        <v>4789922</v>
      </c>
      <c r="H9" s="1">
        <v>5080920</v>
      </c>
    </row>
    <row r="10" spans="1:8" x14ac:dyDescent="0.25">
      <c r="A10" t="s">
        <v>835</v>
      </c>
      <c r="B10" s="10"/>
      <c r="C10" s="1">
        <v>3018739</v>
      </c>
      <c r="D10" s="1">
        <v>5085106</v>
      </c>
      <c r="E10" s="1">
        <v>4346715</v>
      </c>
      <c r="F10" s="1">
        <v>5354379</v>
      </c>
      <c r="G10" s="1">
        <v>5508737</v>
      </c>
      <c r="H10" s="1">
        <v>3235533</v>
      </c>
    </row>
    <row r="11" spans="1:8" x14ac:dyDescent="0.25">
      <c r="A11" t="s">
        <v>836</v>
      </c>
      <c r="B11" s="10"/>
      <c r="C11" s="1">
        <v>3356686</v>
      </c>
      <c r="D11" s="1">
        <v>4131821</v>
      </c>
      <c r="E11" s="1">
        <v>3995869</v>
      </c>
      <c r="F11" s="1">
        <v>6263921</v>
      </c>
      <c r="G11" s="1">
        <v>5951097</v>
      </c>
      <c r="H11" s="1">
        <v>4752881</v>
      </c>
    </row>
    <row r="12" spans="1:8" x14ac:dyDescent="0.25">
      <c r="A12" t="s">
        <v>837</v>
      </c>
      <c r="B12" s="10"/>
      <c r="C12" s="1">
        <v>3866766</v>
      </c>
      <c r="D12" s="1">
        <v>4358886</v>
      </c>
      <c r="E12" s="1">
        <v>4086668</v>
      </c>
      <c r="F12" s="1">
        <v>6675959</v>
      </c>
      <c r="G12" s="1">
        <v>6347611</v>
      </c>
      <c r="H12" s="1">
        <v>4906591</v>
      </c>
    </row>
    <row r="13" spans="1:8" x14ac:dyDescent="0.25">
      <c r="A13" t="s">
        <v>838</v>
      </c>
      <c r="B13" s="10"/>
      <c r="C13" s="1">
        <v>4370766</v>
      </c>
      <c r="D13" s="1">
        <v>4382944</v>
      </c>
      <c r="E13" s="1">
        <v>5728118</v>
      </c>
      <c r="F13" s="1">
        <v>8219486</v>
      </c>
      <c r="G13" s="1">
        <v>8617310</v>
      </c>
      <c r="H13" s="1">
        <v>6793329</v>
      </c>
    </row>
    <row r="14" spans="1:8" x14ac:dyDescent="0.25">
      <c r="A14" t="s">
        <v>839</v>
      </c>
      <c r="B14" s="10"/>
      <c r="C14" s="1">
        <v>4992290</v>
      </c>
      <c r="D14" s="1">
        <v>6099030</v>
      </c>
      <c r="E14" s="1">
        <v>6095883</v>
      </c>
      <c r="F14" s="1">
        <v>8434312</v>
      </c>
      <c r="G14" s="1">
        <v>8711646</v>
      </c>
      <c r="H14" s="1">
        <v>6870863</v>
      </c>
    </row>
  </sheetData>
  <mergeCells count="3">
    <mergeCell ref="C5:E5"/>
    <mergeCell ref="F5:H5"/>
    <mergeCell ref="B7:B1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0BC20-E039-42B9-9A6E-6B31B0027A8D}">
  <dimension ref="C5:I10"/>
  <sheetViews>
    <sheetView workbookViewId="0">
      <selection activeCell="C6" sqref="C6:C7"/>
    </sheetView>
  </sheetViews>
  <sheetFormatPr defaultRowHeight="15" x14ac:dyDescent="0.25"/>
  <sheetData>
    <row r="5" spans="3:9" ht="15.75" x14ac:dyDescent="0.3">
      <c r="C5" s="2"/>
      <c r="D5" s="9" t="s">
        <v>0</v>
      </c>
      <c r="E5" s="9"/>
      <c r="F5" s="9"/>
      <c r="G5" s="9" t="s">
        <v>1</v>
      </c>
      <c r="H5" s="9"/>
      <c r="I5" s="9"/>
    </row>
    <row r="6" spans="3:9" x14ac:dyDescent="0.25">
      <c r="C6" s="3" t="s">
        <v>873</v>
      </c>
      <c r="D6" s="1">
        <v>2187700</v>
      </c>
      <c r="E6" s="1">
        <v>2221400</v>
      </c>
      <c r="F6" s="1">
        <v>2672900</v>
      </c>
      <c r="G6" s="1">
        <v>4299316</v>
      </c>
      <c r="H6" s="1">
        <v>4656923</v>
      </c>
      <c r="I6" s="1">
        <v>4644957</v>
      </c>
    </row>
    <row r="7" spans="3:9" x14ac:dyDescent="0.25">
      <c r="C7" s="3" t="s">
        <v>30</v>
      </c>
      <c r="D7" s="1">
        <v>1972479</v>
      </c>
      <c r="E7" s="1">
        <v>1763077</v>
      </c>
      <c r="F7" s="1">
        <v>1583590</v>
      </c>
      <c r="G7" s="1">
        <v>2508889</v>
      </c>
      <c r="H7" s="1">
        <v>2729402</v>
      </c>
      <c r="I7" s="1">
        <v>2461880</v>
      </c>
    </row>
    <row r="8" spans="3:9" x14ac:dyDescent="0.25">
      <c r="C8" s="3" t="s">
        <v>26</v>
      </c>
      <c r="D8" s="1">
        <v>2070769</v>
      </c>
      <c r="E8" s="1">
        <v>2393162</v>
      </c>
      <c r="F8" s="1">
        <v>1904274</v>
      </c>
      <c r="G8" s="1">
        <v>2699145</v>
      </c>
      <c r="H8" s="1">
        <v>2727692</v>
      </c>
      <c r="I8" s="1">
        <v>2500855</v>
      </c>
    </row>
    <row r="9" spans="3:9" x14ac:dyDescent="0.25">
      <c r="C9" s="3" t="s">
        <v>27</v>
      </c>
      <c r="D9" s="1">
        <v>2162000</v>
      </c>
      <c r="E9" s="1">
        <v>1925300</v>
      </c>
      <c r="F9" s="1">
        <v>2361500</v>
      </c>
      <c r="G9" s="1">
        <v>2542700</v>
      </c>
      <c r="H9" s="1">
        <v>2512991</v>
      </c>
      <c r="I9" s="1">
        <v>2312800</v>
      </c>
    </row>
    <row r="10" spans="3:9" x14ac:dyDescent="0.25">
      <c r="C10" s="3" t="s">
        <v>28</v>
      </c>
      <c r="D10" s="1">
        <v>2468300</v>
      </c>
      <c r="E10" s="1">
        <v>2535600</v>
      </c>
      <c r="F10" s="1">
        <v>2669300</v>
      </c>
      <c r="G10" s="1">
        <v>4574600</v>
      </c>
      <c r="H10" s="1">
        <v>4654600</v>
      </c>
      <c r="I10" s="1">
        <v>4651600</v>
      </c>
    </row>
  </sheetData>
  <mergeCells count="2">
    <mergeCell ref="D5:F5"/>
    <mergeCell ref="G5:I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9DBA0-30DB-4DCD-ACB3-0EF505D0AC7F}">
  <dimension ref="B4:H9"/>
  <sheetViews>
    <sheetView workbookViewId="0">
      <selection activeCell="J15" sqref="J15"/>
    </sheetView>
  </sheetViews>
  <sheetFormatPr defaultRowHeight="15" x14ac:dyDescent="0.25"/>
  <sheetData>
    <row r="4" spans="2:8" ht="15.75" x14ac:dyDescent="0.3">
      <c r="B4" s="2"/>
      <c r="C4" s="9" t="s">
        <v>0</v>
      </c>
      <c r="D4" s="9"/>
      <c r="E4" s="9"/>
      <c r="F4" s="9" t="s">
        <v>1</v>
      </c>
      <c r="G4" s="9"/>
      <c r="H4" s="9"/>
    </row>
    <row r="5" spans="2:8" x14ac:dyDescent="0.25">
      <c r="B5" s="3" t="s">
        <v>873</v>
      </c>
      <c r="C5" s="1">
        <v>1168400</v>
      </c>
      <c r="D5" s="1">
        <v>1041181</v>
      </c>
      <c r="E5" s="1">
        <v>608236</v>
      </c>
      <c r="F5" s="1">
        <v>3413000</v>
      </c>
      <c r="G5" s="1">
        <v>3638695</v>
      </c>
      <c r="H5" s="1">
        <v>2877389</v>
      </c>
    </row>
    <row r="6" spans="2:8" x14ac:dyDescent="0.25">
      <c r="B6" s="3" t="s">
        <v>30</v>
      </c>
      <c r="C6" s="1">
        <v>1409250</v>
      </c>
      <c r="D6" s="1">
        <v>1228982</v>
      </c>
      <c r="E6" s="1">
        <v>1257964</v>
      </c>
      <c r="F6" s="1">
        <v>1215100</v>
      </c>
      <c r="G6" s="1">
        <v>1467133</v>
      </c>
      <c r="H6" s="1">
        <v>1834266</v>
      </c>
    </row>
    <row r="7" spans="2:8" x14ac:dyDescent="0.25">
      <c r="B7" s="3" t="s">
        <v>26</v>
      </c>
      <c r="C7" s="1">
        <v>1218900</v>
      </c>
      <c r="D7" s="1">
        <v>1135975</v>
      </c>
      <c r="E7" s="1">
        <v>1271950</v>
      </c>
      <c r="F7" s="1">
        <v>1125150</v>
      </c>
      <c r="G7" s="1">
        <v>1893162</v>
      </c>
      <c r="H7" s="1">
        <v>1786325</v>
      </c>
    </row>
    <row r="8" spans="2:8" x14ac:dyDescent="0.25">
      <c r="B8" s="3" t="s">
        <v>27</v>
      </c>
      <c r="C8" s="1">
        <v>1337850</v>
      </c>
      <c r="D8" s="1">
        <v>1521057</v>
      </c>
      <c r="E8" s="1">
        <v>942113</v>
      </c>
      <c r="F8" s="1">
        <v>1681150</v>
      </c>
      <c r="G8" s="1">
        <v>1743201</v>
      </c>
      <c r="H8" s="1">
        <v>1486402</v>
      </c>
    </row>
    <row r="9" spans="2:8" x14ac:dyDescent="0.25">
      <c r="B9" s="3" t="s">
        <v>28</v>
      </c>
      <c r="C9" s="1">
        <v>1052400</v>
      </c>
      <c r="D9" s="1">
        <v>1058741</v>
      </c>
      <c r="E9" s="1">
        <v>957483</v>
      </c>
      <c r="F9" s="1">
        <v>3041750</v>
      </c>
      <c r="G9" s="1">
        <v>3677156</v>
      </c>
      <c r="H9" s="1">
        <v>3354312</v>
      </c>
    </row>
  </sheetData>
  <mergeCells count="2">
    <mergeCell ref="C4:E4"/>
    <mergeCell ref="F4:H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6EC9-14D3-49E4-BF5D-9F47C31188E9}">
  <dimension ref="B5:G17"/>
  <sheetViews>
    <sheetView workbookViewId="0">
      <selection activeCell="K17" sqref="K17"/>
    </sheetView>
  </sheetViews>
  <sheetFormatPr defaultRowHeight="15" x14ac:dyDescent="0.25"/>
  <sheetData>
    <row r="5" spans="2:7" x14ac:dyDescent="0.25">
      <c r="B5" s="9"/>
      <c r="C5" s="9"/>
      <c r="D5" s="9"/>
      <c r="E5" s="9"/>
      <c r="F5" s="9"/>
      <c r="G5" s="9"/>
    </row>
    <row r="6" spans="2:7" x14ac:dyDescent="0.25">
      <c r="B6" s="1"/>
      <c r="C6" s="1"/>
      <c r="D6" s="1"/>
      <c r="E6" s="1"/>
      <c r="F6" s="1"/>
      <c r="G6" s="1"/>
    </row>
    <row r="9" spans="2:7" x14ac:dyDescent="0.25">
      <c r="B9" s="2"/>
      <c r="C9" s="9" t="s">
        <v>840</v>
      </c>
      <c r="D9" s="9"/>
      <c r="E9" s="9"/>
    </row>
    <row r="10" spans="2:7" x14ac:dyDescent="0.25">
      <c r="B10" s="3" t="s">
        <v>12</v>
      </c>
      <c r="C10" s="1">
        <v>2.5799999999999998E-3</v>
      </c>
      <c r="D10" s="1">
        <v>2.47E-3</v>
      </c>
      <c r="E10" s="1">
        <v>2.1299999999999999E-3</v>
      </c>
    </row>
    <row r="11" spans="2:7" x14ac:dyDescent="0.25">
      <c r="B11" s="3" t="s">
        <v>13</v>
      </c>
      <c r="C11" s="1">
        <v>1.01E-3</v>
      </c>
      <c r="D11" s="1">
        <v>0</v>
      </c>
      <c r="E11" s="1">
        <v>1.1900000000000001E-3</v>
      </c>
    </row>
    <row r="12" spans="2:7" x14ac:dyDescent="0.25">
      <c r="B12" s="3" t="s">
        <v>31</v>
      </c>
      <c r="C12" s="7" t="s">
        <v>841</v>
      </c>
      <c r="D12" s="7" t="s">
        <v>841</v>
      </c>
      <c r="E12" s="7" t="s">
        <v>841</v>
      </c>
    </row>
    <row r="13" spans="2:7" x14ac:dyDescent="0.25">
      <c r="B13" s="3" t="s">
        <v>50</v>
      </c>
      <c r="C13" s="7" t="s">
        <v>841</v>
      </c>
      <c r="D13" s="7" t="s">
        <v>841</v>
      </c>
      <c r="E13" s="7" t="s">
        <v>841</v>
      </c>
    </row>
    <row r="14" spans="2:7" x14ac:dyDescent="0.25">
      <c r="B14" s="3" t="s">
        <v>35</v>
      </c>
      <c r="C14" s="1">
        <v>6.1999999999999998E-3</v>
      </c>
      <c r="D14" s="1">
        <v>6.7600000000000004E-3</v>
      </c>
      <c r="E14" s="1">
        <v>4.4400000000000004E-3</v>
      </c>
    </row>
    <row r="15" spans="2:7" x14ac:dyDescent="0.25">
      <c r="B15" s="3" t="s">
        <v>36</v>
      </c>
      <c r="C15" s="1">
        <v>1.8400000000000001E-3</v>
      </c>
      <c r="D15" s="1">
        <v>1.5499999999999999E-3</v>
      </c>
      <c r="E15" s="1">
        <v>1.4499999999999999E-3</v>
      </c>
    </row>
    <row r="16" spans="2:7" x14ac:dyDescent="0.25">
      <c r="B16" s="3" t="s">
        <v>842</v>
      </c>
      <c r="C16" s="1">
        <v>2.07E-2</v>
      </c>
      <c r="D16" s="1">
        <v>2.3900000000000001E-2</v>
      </c>
      <c r="E16" s="1">
        <v>2.0500000000000001E-2</v>
      </c>
    </row>
    <row r="17" spans="2:5" x14ac:dyDescent="0.25">
      <c r="B17" s="3" t="s">
        <v>37</v>
      </c>
      <c r="C17" s="7" t="s">
        <v>841</v>
      </c>
      <c r="D17" s="7" t="s">
        <v>841</v>
      </c>
      <c r="E17" s="7" t="s">
        <v>841</v>
      </c>
    </row>
  </sheetData>
  <mergeCells count="3">
    <mergeCell ref="B5:D5"/>
    <mergeCell ref="E5:G5"/>
    <mergeCell ref="C9:E9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90631-8985-4F4B-8070-F32ECC7E8CDB}">
  <dimension ref="B7:H15"/>
  <sheetViews>
    <sheetView workbookViewId="0">
      <selection activeCell="M28" sqref="M28"/>
    </sheetView>
  </sheetViews>
  <sheetFormatPr defaultRowHeight="15" x14ac:dyDescent="0.25"/>
  <sheetData>
    <row r="7" spans="2:8" x14ac:dyDescent="0.25">
      <c r="B7" s="2"/>
      <c r="C7" s="9" t="s">
        <v>44</v>
      </c>
      <c r="D7" s="9"/>
      <c r="E7" s="9"/>
      <c r="F7" s="9" t="s">
        <v>47</v>
      </c>
      <c r="G7" s="9"/>
      <c r="H7" s="9"/>
    </row>
    <row r="8" spans="2:8" x14ac:dyDescent="0.25">
      <c r="B8" s="3" t="s">
        <v>12</v>
      </c>
      <c r="C8" s="1">
        <v>0</v>
      </c>
      <c r="D8" s="1">
        <v>0</v>
      </c>
      <c r="E8" s="1">
        <v>0</v>
      </c>
      <c r="F8" s="1">
        <v>8.5300000000000003E-4</v>
      </c>
      <c r="G8" s="1">
        <v>9.6599999999999995E-4</v>
      </c>
      <c r="H8" s="1">
        <v>6.3100000000000005E-4</v>
      </c>
    </row>
    <row r="9" spans="2:8" x14ac:dyDescent="0.25">
      <c r="B9" s="3" t="s">
        <v>13</v>
      </c>
      <c r="C9" s="1">
        <v>0</v>
      </c>
      <c r="D9" s="1">
        <v>0</v>
      </c>
      <c r="E9" s="1">
        <v>0</v>
      </c>
      <c r="F9" s="1">
        <v>4.4299999999999999E-3</v>
      </c>
      <c r="G9" s="1">
        <v>2.0799999999999998E-3</v>
      </c>
      <c r="H9" s="1">
        <v>3.3600000000000001E-3</v>
      </c>
    </row>
    <row r="10" spans="2:8" x14ac:dyDescent="0.25">
      <c r="B10" s="3" t="s">
        <v>31</v>
      </c>
      <c r="C10" s="1">
        <v>2.14E-3</v>
      </c>
      <c r="D10" s="1">
        <v>2.2300000000000002E-3</v>
      </c>
      <c r="E10" s="1">
        <v>2.3600000000000001E-3</v>
      </c>
      <c r="F10" s="1">
        <v>2.4199999999999999E-2</v>
      </c>
      <c r="G10" s="1">
        <v>2.52E-2</v>
      </c>
      <c r="H10" s="1">
        <v>2.29E-2</v>
      </c>
    </row>
    <row r="11" spans="2:8" x14ac:dyDescent="0.25">
      <c r="B11" s="3" t="s">
        <v>50</v>
      </c>
      <c r="C11" s="1">
        <v>1.0500000000000001E-2</v>
      </c>
      <c r="D11" s="1">
        <v>9.0900000000000009E-3</v>
      </c>
      <c r="E11" s="1">
        <v>9.6299999999999997E-3</v>
      </c>
      <c r="F11" s="1">
        <v>1.7600000000000001E-2</v>
      </c>
      <c r="G11" s="1">
        <v>1.47E-2</v>
      </c>
      <c r="H11" s="1">
        <v>1.2699999999999999E-2</v>
      </c>
    </row>
    <row r="12" spans="2:8" x14ac:dyDescent="0.25">
      <c r="B12" s="3" t="s">
        <v>35</v>
      </c>
      <c r="C12" s="1">
        <v>0</v>
      </c>
      <c r="D12" s="1">
        <v>0</v>
      </c>
      <c r="E12" s="1">
        <v>0</v>
      </c>
      <c r="F12" s="1">
        <v>1.0200000000000001E-3</v>
      </c>
      <c r="G12" s="1">
        <v>1.1900000000000001E-3</v>
      </c>
      <c r="H12" s="1">
        <v>7.4100000000000001E-4</v>
      </c>
    </row>
    <row r="13" spans="2:8" x14ac:dyDescent="0.25">
      <c r="B13" s="3" t="s">
        <v>36</v>
      </c>
      <c r="C13" s="1">
        <v>0</v>
      </c>
      <c r="D13" s="1">
        <v>0</v>
      </c>
      <c r="E13" s="1">
        <v>0</v>
      </c>
      <c r="F13" s="1">
        <v>9.3000000000000005E-4</v>
      </c>
      <c r="G13" s="1">
        <v>1.0200000000000001E-3</v>
      </c>
      <c r="H13" s="1">
        <v>9.1799999999999998E-4</v>
      </c>
    </row>
    <row r="14" spans="2:8" x14ac:dyDescent="0.25">
      <c r="B14" s="3" t="s">
        <v>842</v>
      </c>
      <c r="C14" s="1">
        <v>0</v>
      </c>
      <c r="D14" s="1">
        <v>0</v>
      </c>
      <c r="E14" s="1">
        <v>0</v>
      </c>
      <c r="F14" s="1">
        <v>8.7299999999999997E-4</v>
      </c>
      <c r="G14" s="1">
        <v>7.36E-4</v>
      </c>
      <c r="H14" s="1">
        <v>6.5399999999999996E-4</v>
      </c>
    </row>
    <row r="15" spans="2:8" x14ac:dyDescent="0.25">
      <c r="B15" s="3" t="s">
        <v>37</v>
      </c>
      <c r="C15" s="1">
        <v>1.2800000000000001E-2</v>
      </c>
      <c r="D15" s="1">
        <v>1.06E-2</v>
      </c>
      <c r="E15" s="1">
        <v>1.11E-2</v>
      </c>
      <c r="F15" s="1">
        <v>1.41E-2</v>
      </c>
      <c r="G15" s="1">
        <v>1.11E-2</v>
      </c>
      <c r="H15" s="1">
        <v>8.7299999999999999E-3</v>
      </c>
    </row>
  </sheetData>
  <mergeCells count="2">
    <mergeCell ref="C7:E7"/>
    <mergeCell ref="F7:H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4C5D2-CD40-49EC-959D-C8697BDF1812}">
  <dimension ref="B7:N15"/>
  <sheetViews>
    <sheetView workbookViewId="0">
      <selection activeCell="B7" sqref="B7:N15"/>
    </sheetView>
  </sheetViews>
  <sheetFormatPr defaultRowHeight="15" x14ac:dyDescent="0.25"/>
  <sheetData>
    <row r="7" spans="2:14" x14ac:dyDescent="0.25">
      <c r="B7" s="2"/>
      <c r="C7" s="9" t="s">
        <v>44</v>
      </c>
      <c r="D7" s="9"/>
      <c r="E7" s="9"/>
      <c r="F7" s="9" t="s">
        <v>45</v>
      </c>
      <c r="G7" s="9"/>
      <c r="H7" s="9"/>
      <c r="I7" s="9" t="s">
        <v>46</v>
      </c>
      <c r="J7" s="9"/>
      <c r="K7" s="9"/>
      <c r="L7" s="9" t="s">
        <v>47</v>
      </c>
      <c r="M7" s="9"/>
      <c r="N7" s="9"/>
    </row>
    <row r="8" spans="2:14" x14ac:dyDescent="0.25">
      <c r="B8" s="3" t="s">
        <v>12</v>
      </c>
      <c r="C8" s="1">
        <v>5.8999999999999997E-2</v>
      </c>
      <c r="D8" s="1">
        <v>7.3400000000000007E-2</v>
      </c>
      <c r="E8" s="1">
        <v>7.3700000000000002E-2</v>
      </c>
      <c r="F8" s="1">
        <v>2.5300000000000001E-3</v>
      </c>
      <c r="G8" s="1">
        <v>3.3899999999999998E-3</v>
      </c>
      <c r="H8" s="1">
        <v>3.1700000000000001E-3</v>
      </c>
      <c r="I8" s="1">
        <v>9.4200000000000002E-4</v>
      </c>
      <c r="J8" s="1">
        <v>9.4399999999999996E-4</v>
      </c>
      <c r="K8" s="1">
        <v>7.1599999999999995E-4</v>
      </c>
      <c r="L8" s="1">
        <v>6.4399999999999999E-2</v>
      </c>
      <c r="M8" s="1">
        <v>5.8700000000000002E-2</v>
      </c>
      <c r="N8" s="1">
        <v>5.7000000000000002E-2</v>
      </c>
    </row>
    <row r="9" spans="2:14" x14ac:dyDescent="0.25">
      <c r="B9" s="3" t="s">
        <v>13</v>
      </c>
      <c r="C9" s="1">
        <v>6.8000000000000005E-2</v>
      </c>
      <c r="D9" s="1">
        <v>5.4399999999999997E-2</v>
      </c>
      <c r="E9" s="1">
        <v>5.62E-2</v>
      </c>
      <c r="F9" s="1">
        <v>2.66E-3</v>
      </c>
      <c r="G9" s="1">
        <v>2.1700000000000001E-3</v>
      </c>
      <c r="H9" s="1">
        <v>2.4499999999999999E-3</v>
      </c>
      <c r="I9" s="1">
        <v>7.8799999999999999E-3</v>
      </c>
      <c r="J9" s="1">
        <v>3.9399999999999999E-3</v>
      </c>
      <c r="K9" s="1">
        <v>6.5500000000000003E-3</v>
      </c>
      <c r="L9" s="1">
        <v>0.373</v>
      </c>
      <c r="M9" s="1">
        <v>0.33300000000000002</v>
      </c>
      <c r="N9" s="1">
        <v>0.315</v>
      </c>
    </row>
    <row r="10" spans="2:14" x14ac:dyDescent="0.25">
      <c r="B10" s="3" t="s">
        <v>31</v>
      </c>
      <c r="C10" s="1">
        <v>0.10199999999999999</v>
      </c>
      <c r="D10" s="1">
        <v>9.7799999999999998E-2</v>
      </c>
      <c r="E10" s="1">
        <v>8.1000000000000003E-2</v>
      </c>
      <c r="F10" s="1">
        <v>3.8899999999999998E-3</v>
      </c>
      <c r="G10" s="1">
        <v>3.49E-3</v>
      </c>
      <c r="H10" s="1">
        <v>2.3999999999999998E-3</v>
      </c>
      <c r="I10" s="1">
        <v>4.9299999999999995E-4</v>
      </c>
      <c r="J10" s="1">
        <v>3.3599999999999998E-4</v>
      </c>
      <c r="K10" s="1">
        <v>3.5200000000000002E-5</v>
      </c>
      <c r="L10" s="1">
        <v>3.7699999999999997E-2</v>
      </c>
      <c r="M10" s="1">
        <v>3.32E-2</v>
      </c>
      <c r="N10" s="1">
        <v>2.5899999999999999E-2</v>
      </c>
    </row>
    <row r="11" spans="2:14" x14ac:dyDescent="0.25">
      <c r="B11" s="3" t="s">
        <v>50</v>
      </c>
      <c r="C11" s="1">
        <v>0.32700000000000001</v>
      </c>
      <c r="D11" s="1">
        <v>0.30399999999999999</v>
      </c>
      <c r="E11" s="1">
        <v>0.30399999999999999</v>
      </c>
      <c r="F11" s="1">
        <v>1.14E-2</v>
      </c>
      <c r="G11" s="1">
        <v>1.15E-2</v>
      </c>
      <c r="H11" s="1">
        <v>1.0800000000000001E-2</v>
      </c>
      <c r="I11" s="1">
        <v>1.1100000000000001E-3</v>
      </c>
      <c r="J11" s="1">
        <v>1.1000000000000001E-3</v>
      </c>
      <c r="K11" s="1">
        <v>9.990000000000001E-4</v>
      </c>
      <c r="L11" s="1">
        <v>7.5399999999999995E-2</v>
      </c>
      <c r="M11" s="1">
        <v>7.0999999999999994E-2</v>
      </c>
      <c r="N11" s="1">
        <v>6.4000000000000001E-2</v>
      </c>
    </row>
    <row r="12" spans="2:14" x14ac:dyDescent="0.25">
      <c r="B12" s="3" t="s">
        <v>35</v>
      </c>
      <c r="C12" s="1">
        <v>5.6399999999999999E-2</v>
      </c>
      <c r="D12" s="1">
        <v>5.6300000000000003E-2</v>
      </c>
      <c r="E12" s="1">
        <v>6.4000000000000001E-2</v>
      </c>
      <c r="F12" s="1">
        <v>2.4299999999999999E-3</v>
      </c>
      <c r="G12" s="1">
        <v>2.47E-3</v>
      </c>
      <c r="H12" s="1">
        <v>2.82E-3</v>
      </c>
      <c r="I12" s="1">
        <v>1.67E-3</v>
      </c>
      <c r="J12" s="1">
        <v>1.6999999999999999E-3</v>
      </c>
      <c r="K12" s="1">
        <v>1.5499999999999999E-3</v>
      </c>
      <c r="L12" s="1">
        <v>0.10299999999999999</v>
      </c>
      <c r="M12" s="1">
        <v>9.64E-2</v>
      </c>
      <c r="N12" s="1">
        <v>8.0199999999999994E-2</v>
      </c>
    </row>
    <row r="13" spans="2:14" x14ac:dyDescent="0.25">
      <c r="B13" s="3" t="s">
        <v>36</v>
      </c>
      <c r="C13" s="1">
        <v>5.0299999999999997E-2</v>
      </c>
      <c r="D13" s="1">
        <v>5.0299999999999997E-2</v>
      </c>
      <c r="E13" s="1">
        <v>4.9500000000000002E-2</v>
      </c>
      <c r="F13" s="1">
        <v>1.9300000000000001E-3</v>
      </c>
      <c r="G13" s="1">
        <v>1.98E-3</v>
      </c>
      <c r="H13" s="1">
        <v>1.91E-3</v>
      </c>
      <c r="I13" s="1">
        <v>4.7699999999999999E-3</v>
      </c>
      <c r="J13" s="1">
        <v>4.5799999999999999E-3</v>
      </c>
      <c r="K13" s="1">
        <v>4.2100000000000002E-3</v>
      </c>
      <c r="L13" s="1">
        <v>0.23799999999999999</v>
      </c>
      <c r="M13" s="1">
        <v>0.24399999999999999</v>
      </c>
      <c r="N13" s="1">
        <v>0.25800000000000001</v>
      </c>
    </row>
    <row r="14" spans="2:14" x14ac:dyDescent="0.25">
      <c r="B14" s="3" t="s">
        <v>842</v>
      </c>
      <c r="C14" s="1">
        <v>5.96E-2</v>
      </c>
      <c r="D14" s="1">
        <v>7.3499999999999996E-2</v>
      </c>
      <c r="E14" s="1">
        <v>6.4899999999999999E-2</v>
      </c>
      <c r="F14" s="1">
        <v>2.1700000000000001E-3</v>
      </c>
      <c r="G14" s="1">
        <v>2.81E-3</v>
      </c>
      <c r="H14" s="1">
        <v>2.7499999999999998E-3</v>
      </c>
      <c r="I14" s="1">
        <v>5.9300000000000004E-3</v>
      </c>
      <c r="J14" s="1">
        <v>6.0200000000000002E-3</v>
      </c>
      <c r="K14" s="1">
        <v>5.6899999999999997E-3</v>
      </c>
      <c r="L14" s="1">
        <v>0.31</v>
      </c>
      <c r="M14" s="1">
        <v>0.30599999999999999</v>
      </c>
      <c r="N14" s="1">
        <v>0.29099999999999998</v>
      </c>
    </row>
    <row r="15" spans="2:14" x14ac:dyDescent="0.25">
      <c r="B15" s="3" t="s">
        <v>37</v>
      </c>
      <c r="C15" s="1">
        <v>0.32500000000000001</v>
      </c>
      <c r="D15" s="1">
        <v>0.33100000000000002</v>
      </c>
      <c r="E15" s="1">
        <v>0.308</v>
      </c>
      <c r="F15" s="1">
        <v>1.0999999999999999E-2</v>
      </c>
      <c r="G15" s="1">
        <v>1.15E-2</v>
      </c>
      <c r="H15" s="1">
        <v>1.0999999999999999E-2</v>
      </c>
      <c r="I15" s="1">
        <v>1.1100000000000001E-3</v>
      </c>
      <c r="J15" s="1">
        <v>1.1999999999999999E-3</v>
      </c>
      <c r="K15" s="1">
        <v>8.4400000000000002E-4</v>
      </c>
      <c r="L15" s="1">
        <v>9.8299999999999998E-2</v>
      </c>
      <c r="M15" s="1">
        <v>9.4200000000000006E-2</v>
      </c>
      <c r="N15" s="1">
        <v>7.8700000000000006E-2</v>
      </c>
    </row>
  </sheetData>
  <mergeCells count="4">
    <mergeCell ref="C7:E7"/>
    <mergeCell ref="F7:H7"/>
    <mergeCell ref="I7:K7"/>
    <mergeCell ref="L7:N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09E71-4BA2-4474-8267-BDDF3740F51F}">
  <dimension ref="B7:H10"/>
  <sheetViews>
    <sheetView workbookViewId="0">
      <selection activeCell="I28" sqref="I28"/>
    </sheetView>
  </sheetViews>
  <sheetFormatPr defaultRowHeight="15" x14ac:dyDescent="0.25"/>
  <sheetData>
    <row r="7" spans="2:8" ht="15.75" x14ac:dyDescent="0.3">
      <c r="C7" s="9" t="s">
        <v>0</v>
      </c>
      <c r="D7" s="9"/>
      <c r="E7" s="9"/>
      <c r="F7" s="9" t="s">
        <v>1</v>
      </c>
      <c r="G7" s="9"/>
      <c r="H7" s="9"/>
    </row>
    <row r="8" spans="2:8" x14ac:dyDescent="0.25">
      <c r="B8" t="s">
        <v>29</v>
      </c>
      <c r="C8" s="1">
        <v>4680607</v>
      </c>
      <c r="D8" s="1">
        <v>3349137</v>
      </c>
      <c r="E8" s="1">
        <v>5141493</v>
      </c>
      <c r="F8" s="1">
        <v>10719486</v>
      </c>
      <c r="G8" s="1">
        <v>9127684</v>
      </c>
      <c r="H8" s="1">
        <v>9614865</v>
      </c>
    </row>
    <row r="9" spans="2:8" x14ac:dyDescent="0.25">
      <c r="B9" t="s">
        <v>30</v>
      </c>
      <c r="C9" s="1">
        <v>3183048</v>
      </c>
      <c r="D9" s="1">
        <v>3819487</v>
      </c>
      <c r="E9" s="1">
        <v>2204944</v>
      </c>
      <c r="F9" s="1">
        <v>3867245</v>
      </c>
      <c r="G9" s="1">
        <v>3401669</v>
      </c>
      <c r="H9" s="1">
        <v>3914963</v>
      </c>
    </row>
    <row r="10" spans="2:8" x14ac:dyDescent="0.25">
      <c r="B10" t="s">
        <v>843</v>
      </c>
      <c r="C10" s="1">
        <v>5676606</v>
      </c>
      <c r="D10" s="1">
        <v>6178413</v>
      </c>
      <c r="E10" s="1">
        <v>6799223</v>
      </c>
      <c r="F10" s="1">
        <v>4721318</v>
      </c>
      <c r="G10" s="1">
        <v>5670491</v>
      </c>
      <c r="H10" s="1">
        <v>6502919</v>
      </c>
    </row>
  </sheetData>
  <mergeCells count="2">
    <mergeCell ref="C7:E7"/>
    <mergeCell ref="F7:H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C5B23-CC2C-4A28-9393-8885E6DA2A97}">
  <dimension ref="B4:N5"/>
  <sheetViews>
    <sheetView workbookViewId="0">
      <selection activeCell="K11" sqref="K11"/>
    </sheetView>
  </sheetViews>
  <sheetFormatPr defaultRowHeight="15" x14ac:dyDescent="0.25"/>
  <sheetData>
    <row r="4" spans="2:14" ht="15.75" x14ac:dyDescent="0.3">
      <c r="B4" s="2"/>
      <c r="C4" s="9" t="s">
        <v>0</v>
      </c>
      <c r="D4" s="9"/>
      <c r="E4" s="9"/>
      <c r="F4" s="9" t="s">
        <v>1</v>
      </c>
      <c r="G4" s="9"/>
      <c r="H4" s="9"/>
      <c r="I4" s="9" t="s">
        <v>875</v>
      </c>
      <c r="J4" s="9"/>
      <c r="K4" s="9"/>
      <c r="L4" s="9" t="s">
        <v>876</v>
      </c>
      <c r="M4" s="9"/>
      <c r="N4" s="9"/>
    </row>
    <row r="5" spans="2:14" x14ac:dyDescent="0.25">
      <c r="B5" s="3" t="s">
        <v>826</v>
      </c>
      <c r="C5" s="1">
        <v>687</v>
      </c>
      <c r="D5" s="1">
        <v>700</v>
      </c>
      <c r="E5" s="1">
        <v>751.92</v>
      </c>
      <c r="F5" s="1">
        <v>1003.058</v>
      </c>
      <c r="G5" s="1">
        <v>916.26099999999997</v>
      </c>
      <c r="H5" s="1">
        <v>822.14930000000004</v>
      </c>
      <c r="I5" s="1">
        <v>684.79899999999998</v>
      </c>
      <c r="J5" s="1">
        <v>601.23</v>
      </c>
      <c r="K5" s="1">
        <v>609.55999999999995</v>
      </c>
      <c r="L5" s="1">
        <v>476.42</v>
      </c>
      <c r="M5" s="1">
        <v>589.65</v>
      </c>
      <c r="N5" s="1">
        <v>702.56</v>
      </c>
    </row>
  </sheetData>
  <mergeCells count="4">
    <mergeCell ref="C4:E4"/>
    <mergeCell ref="F4:H4"/>
    <mergeCell ref="I4:K4"/>
    <mergeCell ref="L4:N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16B2-E96F-42B7-A742-593430718E23}">
  <dimension ref="E5:K7"/>
  <sheetViews>
    <sheetView workbookViewId="0">
      <selection activeCell="C5" sqref="C5"/>
    </sheetView>
  </sheetViews>
  <sheetFormatPr defaultRowHeight="15" x14ac:dyDescent="0.25"/>
  <sheetData>
    <row r="5" spans="5:11" ht="15.75" x14ac:dyDescent="0.3">
      <c r="E5" s="2"/>
      <c r="F5" s="9" t="s">
        <v>0</v>
      </c>
      <c r="G5" s="9"/>
      <c r="H5" s="9"/>
      <c r="I5" s="9" t="s">
        <v>1</v>
      </c>
      <c r="J5" s="9"/>
      <c r="K5" s="9"/>
    </row>
    <row r="6" spans="5:11" x14ac:dyDescent="0.25">
      <c r="E6" s="3" t="s">
        <v>104</v>
      </c>
      <c r="F6" s="1">
        <v>1.931873</v>
      </c>
      <c r="G6" s="1">
        <v>3.9381010000000001</v>
      </c>
      <c r="H6" s="1">
        <v>4.7733429999999997</v>
      </c>
      <c r="I6" s="1">
        <v>13.856590000000001</v>
      </c>
      <c r="J6" s="1">
        <v>17.059460000000001</v>
      </c>
      <c r="K6" s="1">
        <v>25.812539999999998</v>
      </c>
    </row>
    <row r="7" spans="5:11" x14ac:dyDescent="0.25">
      <c r="E7" s="3" t="s">
        <v>19</v>
      </c>
      <c r="F7" s="1">
        <v>4.3169129999999996</v>
      </c>
      <c r="G7" s="1">
        <v>3.1766359999999998</v>
      </c>
      <c r="H7" s="1">
        <v>3.5492149999999998</v>
      </c>
      <c r="I7" s="1">
        <v>19.178830000000001</v>
      </c>
      <c r="J7" s="1">
        <v>18.938296999999999</v>
      </c>
      <c r="K7" s="1">
        <v>24.006937000000001</v>
      </c>
    </row>
  </sheetData>
  <mergeCells count="2">
    <mergeCell ref="F5:H5"/>
    <mergeCell ref="I5:K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26A6-3169-4DD3-BBF4-92668D45466D}">
  <dimension ref="A7:V12"/>
  <sheetViews>
    <sheetView workbookViewId="0">
      <selection activeCell="J31" sqref="J31"/>
    </sheetView>
  </sheetViews>
  <sheetFormatPr defaultRowHeight="15" x14ac:dyDescent="0.25"/>
  <cols>
    <col min="1" max="1" width="10.28515625" bestFit="1" customWidth="1"/>
  </cols>
  <sheetData>
    <row r="7" spans="1:22" ht="15.75" x14ac:dyDescent="0.3">
      <c r="B7" s="9" t="s">
        <v>0</v>
      </c>
      <c r="C7" s="9"/>
      <c r="D7" s="9"/>
      <c r="E7" s="9" t="s">
        <v>1</v>
      </c>
      <c r="F7" s="9"/>
      <c r="G7" s="9"/>
      <c r="H7" s="9" t="s">
        <v>31</v>
      </c>
      <c r="I7" s="9"/>
      <c r="J7" s="9"/>
      <c r="K7" s="9" t="s">
        <v>34</v>
      </c>
      <c r="L7" s="9"/>
      <c r="M7" s="9"/>
      <c r="N7" s="9" t="s">
        <v>35</v>
      </c>
      <c r="O7" s="9"/>
      <c r="P7" s="9"/>
      <c r="Q7" s="9" t="s">
        <v>36</v>
      </c>
      <c r="R7" s="9"/>
      <c r="S7" s="9"/>
      <c r="T7" s="9" t="s">
        <v>37</v>
      </c>
      <c r="U7" s="9"/>
      <c r="V7" s="9"/>
    </row>
    <row r="8" spans="1:22" x14ac:dyDescent="0.25">
      <c r="A8" t="s">
        <v>4</v>
      </c>
      <c r="B8" s="1">
        <v>3.4190999999999998</v>
      </c>
      <c r="C8" s="1">
        <v>3.8283999999999998</v>
      </c>
      <c r="D8" s="1">
        <v>3.4144999999999999</v>
      </c>
      <c r="E8" s="1">
        <v>8.6804100000000002</v>
      </c>
      <c r="F8" s="1">
        <v>8.5475499999999993</v>
      </c>
      <c r="G8" s="1">
        <v>7.9340200000000003</v>
      </c>
      <c r="H8" s="1">
        <v>3.2480000000000002</v>
      </c>
      <c r="I8" s="1">
        <v>3.0680000000000001</v>
      </c>
      <c r="J8" s="1">
        <v>3.1819999999999999</v>
      </c>
      <c r="K8" s="1">
        <v>8.0206</v>
      </c>
      <c r="L8" s="1">
        <v>7.9867999999999997</v>
      </c>
      <c r="M8" s="1">
        <v>8.2424999999999997</v>
      </c>
      <c r="N8" s="1">
        <v>1.2398940000000001</v>
      </c>
      <c r="O8" s="1">
        <v>1.3140229999999999</v>
      </c>
      <c r="P8" s="1">
        <v>1.2610699999999999</v>
      </c>
      <c r="Q8" s="1">
        <v>0.57638999999999996</v>
      </c>
      <c r="R8" s="1">
        <v>0.62839</v>
      </c>
      <c r="S8" s="1">
        <v>0.65559999999999996</v>
      </c>
      <c r="T8" s="1">
        <v>1.0828</v>
      </c>
      <c r="U8" s="1">
        <v>0.99050000000000005</v>
      </c>
      <c r="V8" s="1">
        <v>1.1569</v>
      </c>
    </row>
    <row r="10" spans="1:22" x14ac:dyDescent="0.25">
      <c r="A10" t="s">
        <v>7</v>
      </c>
      <c r="B10" s="1">
        <v>0.75907599999999997</v>
      </c>
      <c r="C10" s="1">
        <v>0.82016100000000003</v>
      </c>
      <c r="D10" s="1">
        <v>0.79335699999999998</v>
      </c>
      <c r="E10" s="1">
        <v>1.3434299999999999</v>
      </c>
      <c r="F10" s="1">
        <v>1.1513139999999999</v>
      </c>
      <c r="G10" s="1">
        <v>1.61781</v>
      </c>
      <c r="H10" s="1">
        <v>1.9842</v>
      </c>
      <c r="I10" s="1">
        <v>1.9336</v>
      </c>
      <c r="J10" s="1">
        <v>1.5786</v>
      </c>
      <c r="K10" s="1">
        <v>2.6598000000000002</v>
      </c>
      <c r="L10" s="1">
        <v>2.9373</v>
      </c>
      <c r="M10" s="1">
        <v>3.0445000000000002</v>
      </c>
      <c r="N10" s="1">
        <v>0.15942999999999999</v>
      </c>
      <c r="O10" s="1">
        <v>0.177948</v>
      </c>
      <c r="P10" s="1">
        <v>0.18329699999999999</v>
      </c>
      <c r="Q10" s="1">
        <v>3.8797999999999999E-2</v>
      </c>
      <c r="R10" s="1">
        <v>4.3471000000000003E-2</v>
      </c>
      <c r="S10" s="1">
        <v>3.807E-2</v>
      </c>
      <c r="T10" s="1">
        <v>0.22947000000000001</v>
      </c>
      <c r="U10" s="1">
        <v>0.15518000000000001</v>
      </c>
      <c r="V10" s="1">
        <v>0.15193000000000001</v>
      </c>
    </row>
    <row r="12" spans="1:22" x14ac:dyDescent="0.25">
      <c r="A12" t="s">
        <v>11</v>
      </c>
      <c r="B12" s="1">
        <v>3.4415</v>
      </c>
      <c r="C12" s="1">
        <v>4.1321000000000003</v>
      </c>
      <c r="D12" s="1">
        <v>3.7143000000000002</v>
      </c>
      <c r="E12" s="1">
        <v>11.034376999999999</v>
      </c>
      <c r="F12" s="1">
        <v>10.883979999999999</v>
      </c>
      <c r="G12" s="1">
        <v>9.3821200000000005</v>
      </c>
      <c r="H12" s="1">
        <v>3.952</v>
      </c>
      <c r="I12" s="1">
        <v>3.8780000000000001</v>
      </c>
      <c r="J12" s="1">
        <v>4.319</v>
      </c>
      <c r="K12" s="1">
        <v>9.9208999999999996</v>
      </c>
      <c r="L12" s="1">
        <v>8.9461999999999993</v>
      </c>
      <c r="M12" s="1">
        <v>9.6035000000000004</v>
      </c>
      <c r="N12" s="1">
        <v>4.8623399999999997</v>
      </c>
      <c r="O12" s="1">
        <v>5.2269500000000004</v>
      </c>
      <c r="P12" s="1">
        <v>5.2796599999999998</v>
      </c>
      <c r="Q12" s="1">
        <v>3.8363999999999998</v>
      </c>
      <c r="R12" s="1">
        <v>3.8096000000000001</v>
      </c>
      <c r="S12" s="1">
        <v>4.3388</v>
      </c>
      <c r="T12" s="1">
        <v>2.9792000000000001</v>
      </c>
      <c r="U12" s="1">
        <v>2.9415</v>
      </c>
      <c r="V12" s="1">
        <v>3.2826</v>
      </c>
    </row>
  </sheetData>
  <mergeCells count="7">
    <mergeCell ref="T7:V7"/>
    <mergeCell ref="B7:D7"/>
    <mergeCell ref="E7:G7"/>
    <mergeCell ref="H7:J7"/>
    <mergeCell ref="K7:M7"/>
    <mergeCell ref="N7:P7"/>
    <mergeCell ref="Q7:S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F0BF3-0C5E-4207-8046-C501C6893C0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9CBC0-9890-4F72-B6FB-0744330FC80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D265-7027-440F-A2F4-8178BE1E51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CC2FF-AC67-4DED-8588-428D5773D34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0BCA5-1634-4846-893D-CDEA0E70A0A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F0F7C-B4C4-4E81-AB2B-9F984484780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518B-E17F-4CA6-8788-DF73E58366A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820E0-C2BA-4611-88BF-805647C4DF0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15BBC-4060-4166-85D9-F7B99F3C9E9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C6DD9-938B-42B2-BB84-E8EFE666B669}">
  <dimension ref="B4:S5"/>
  <sheetViews>
    <sheetView workbookViewId="0">
      <selection activeCell="K27" sqref="K27"/>
    </sheetView>
  </sheetViews>
  <sheetFormatPr defaultRowHeight="15" x14ac:dyDescent="0.25"/>
  <sheetData>
    <row r="4" spans="2:19" x14ac:dyDescent="0.25">
      <c r="B4" s="10" t="s">
        <v>12</v>
      </c>
      <c r="C4" s="10"/>
      <c r="D4" s="10"/>
      <c r="E4" s="10" t="s">
        <v>13</v>
      </c>
      <c r="F4" s="10"/>
      <c r="G4" s="10"/>
      <c r="H4" s="10" t="s">
        <v>19</v>
      </c>
      <c r="I4" s="10"/>
      <c r="J4" s="10"/>
      <c r="K4" s="10" t="s">
        <v>20</v>
      </c>
      <c r="L4" s="10"/>
      <c r="M4" s="10"/>
      <c r="N4" s="10" t="s">
        <v>21</v>
      </c>
      <c r="O4" s="10"/>
      <c r="P4" s="10"/>
      <c r="Q4" s="10" t="s">
        <v>22</v>
      </c>
      <c r="R4" s="10"/>
      <c r="S4" s="10"/>
    </row>
    <row r="5" spans="2:19" x14ac:dyDescent="0.25">
      <c r="B5" s="1">
        <v>4769252</v>
      </c>
      <c r="C5" s="1">
        <v>6096637</v>
      </c>
      <c r="D5" s="1">
        <v>6065259</v>
      </c>
      <c r="E5" s="1">
        <v>11303913.34</v>
      </c>
      <c r="F5" s="1">
        <v>10881159.890000001</v>
      </c>
      <c r="G5" s="1">
        <v>12981217</v>
      </c>
      <c r="H5" s="1">
        <v>2752241</v>
      </c>
      <c r="I5" s="1">
        <v>2762326</v>
      </c>
      <c r="J5" s="1">
        <v>3166825</v>
      </c>
      <c r="K5" s="1">
        <v>4159070</v>
      </c>
      <c r="L5" s="1">
        <v>4504223</v>
      </c>
      <c r="M5" s="1">
        <v>3715301</v>
      </c>
      <c r="N5" s="1">
        <v>11363149</v>
      </c>
      <c r="O5" s="1">
        <v>11160316</v>
      </c>
      <c r="P5" s="1">
        <v>12216427</v>
      </c>
      <c r="Q5" s="1">
        <v>12995226</v>
      </c>
      <c r="R5" s="1">
        <v>12592083</v>
      </c>
      <c r="S5" s="1">
        <v>12782864</v>
      </c>
    </row>
  </sheetData>
  <mergeCells count="6">
    <mergeCell ref="Q4:S4"/>
    <mergeCell ref="B4:D4"/>
    <mergeCell ref="E4:G4"/>
    <mergeCell ref="H4:J4"/>
    <mergeCell ref="K4:M4"/>
    <mergeCell ref="N4:P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81E2D-E032-4010-9BC5-A6EE8B83B627}">
  <dimension ref="A6:N8"/>
  <sheetViews>
    <sheetView workbookViewId="0">
      <selection activeCell="A7" sqref="A7:A8"/>
    </sheetView>
  </sheetViews>
  <sheetFormatPr defaultRowHeight="15" x14ac:dyDescent="0.25"/>
  <sheetData>
    <row r="6" spans="1:14" ht="15.75" x14ac:dyDescent="0.3">
      <c r="B6" s="9" t="s">
        <v>0</v>
      </c>
      <c r="C6" s="9"/>
      <c r="D6" s="9"/>
      <c r="E6" s="9" t="s">
        <v>1</v>
      </c>
      <c r="F6" s="9"/>
      <c r="G6" s="9"/>
      <c r="H6" s="9" t="s">
        <v>19</v>
      </c>
      <c r="I6" s="9"/>
      <c r="J6" s="9"/>
      <c r="K6" s="9" t="s">
        <v>25</v>
      </c>
      <c r="L6" s="9"/>
      <c r="M6" s="9"/>
      <c r="N6" s="1">
        <v>8.9809000000000001</v>
      </c>
    </row>
    <row r="7" spans="1:14" x14ac:dyDescent="0.25">
      <c r="A7" s="3" t="s">
        <v>23</v>
      </c>
      <c r="B7" s="1">
        <v>10.081799999999999</v>
      </c>
      <c r="C7" s="1">
        <v>12.171900000000001</v>
      </c>
      <c r="D7" s="1">
        <v>13.690099999999999</v>
      </c>
      <c r="E7" s="1">
        <v>31.428599999999999</v>
      </c>
      <c r="F7" s="1">
        <v>33.047699999999999</v>
      </c>
      <c r="G7" s="1">
        <v>29.5242</v>
      </c>
      <c r="H7" s="1">
        <v>7.9309000000000003</v>
      </c>
      <c r="I7" s="1">
        <v>7.0616000000000003</v>
      </c>
      <c r="J7" s="1">
        <v>9.3597999999999999</v>
      </c>
      <c r="K7" s="1">
        <v>10.369899999999999</v>
      </c>
      <c r="L7" s="1">
        <v>10.783799999999999</v>
      </c>
      <c r="M7" s="1">
        <v>8.9809000000000001</v>
      </c>
      <c r="N7" s="1">
        <v>60.503999999999998</v>
      </c>
    </row>
    <row r="8" spans="1:14" x14ac:dyDescent="0.25">
      <c r="A8" s="3" t="s">
        <v>24</v>
      </c>
      <c r="B8" s="1">
        <v>44.577599999999997</v>
      </c>
      <c r="C8" s="1">
        <v>41.583799999999997</v>
      </c>
      <c r="D8" s="1">
        <v>36.247399999999999</v>
      </c>
      <c r="E8" s="1">
        <v>82.9816</v>
      </c>
      <c r="F8" s="1">
        <v>83.480199999999996</v>
      </c>
      <c r="G8" s="1">
        <v>88.683999999999997</v>
      </c>
      <c r="H8" s="1">
        <v>28.336500000000001</v>
      </c>
      <c r="I8" s="1">
        <v>32.587299999999999</v>
      </c>
      <c r="J8" s="1">
        <v>35.254600000000003</v>
      </c>
      <c r="K8" s="1">
        <v>36.441899999999997</v>
      </c>
      <c r="L8" s="1">
        <v>46.728900000000003</v>
      </c>
      <c r="M8" s="1">
        <v>60.503999999999998</v>
      </c>
    </row>
  </sheetData>
  <mergeCells count="4">
    <mergeCell ref="B6:D6"/>
    <mergeCell ref="E6:G6"/>
    <mergeCell ref="H6:J6"/>
    <mergeCell ref="K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01804-C128-43F0-8679-CF4942221D81}">
  <dimension ref="A5:L10"/>
  <sheetViews>
    <sheetView workbookViewId="0">
      <selection activeCell="I19" sqref="I19"/>
    </sheetView>
  </sheetViews>
  <sheetFormatPr defaultRowHeight="15" x14ac:dyDescent="0.25"/>
  <sheetData>
    <row r="5" spans="1:12" ht="15.75" x14ac:dyDescent="0.3">
      <c r="B5" s="2"/>
      <c r="C5" s="9" t="s">
        <v>0</v>
      </c>
      <c r="D5" s="9"/>
      <c r="E5" s="9"/>
      <c r="F5" s="9"/>
      <c r="G5" s="9"/>
      <c r="H5" s="9" t="s">
        <v>1</v>
      </c>
      <c r="I5" s="9"/>
      <c r="J5" s="9"/>
      <c r="K5" s="9"/>
      <c r="L5" s="9"/>
    </row>
    <row r="6" spans="1:12" x14ac:dyDescent="0.25">
      <c r="B6" s="3" t="s">
        <v>29</v>
      </c>
      <c r="C6" s="1">
        <v>4786082</v>
      </c>
      <c r="D6" s="1">
        <v>5759097</v>
      </c>
      <c r="E6" s="1">
        <v>5834364</v>
      </c>
      <c r="F6" s="1">
        <v>5137547</v>
      </c>
      <c r="G6" s="1">
        <v>4757736</v>
      </c>
      <c r="H6" s="1">
        <v>9262099</v>
      </c>
      <c r="I6" s="1">
        <v>10182795</v>
      </c>
      <c r="J6" s="1">
        <v>8385476</v>
      </c>
      <c r="K6" s="1">
        <v>9047577</v>
      </c>
      <c r="L6" s="1">
        <v>8923892</v>
      </c>
    </row>
    <row r="7" spans="1:12" x14ac:dyDescent="0.25">
      <c r="B7" s="3" t="s">
        <v>30</v>
      </c>
      <c r="C7" s="1">
        <v>4954920</v>
      </c>
      <c r="D7" s="1">
        <v>4819051</v>
      </c>
      <c r="E7" s="1">
        <v>4580084</v>
      </c>
      <c r="F7" s="1">
        <v>4817176</v>
      </c>
      <c r="G7" s="1">
        <v>4956590</v>
      </c>
      <c r="H7" s="1">
        <v>6214588</v>
      </c>
      <c r="I7" s="1">
        <v>5464314</v>
      </c>
      <c r="J7" s="1">
        <v>6042978</v>
      </c>
      <c r="K7" s="1">
        <v>5505163</v>
      </c>
      <c r="L7" s="1">
        <v>5988272</v>
      </c>
    </row>
    <row r="8" spans="1:12" x14ac:dyDescent="0.25">
      <c r="A8" s="10" t="s">
        <v>30</v>
      </c>
      <c r="B8" s="3" t="s">
        <v>26</v>
      </c>
      <c r="C8" s="1">
        <v>4645965</v>
      </c>
      <c r="D8" s="1">
        <v>4535406</v>
      </c>
      <c r="E8" s="1">
        <v>5212028</v>
      </c>
      <c r="F8" s="1">
        <v>5152743</v>
      </c>
      <c r="G8" s="1">
        <v>5141875</v>
      </c>
      <c r="H8" s="1">
        <v>6354372</v>
      </c>
      <c r="I8" s="1">
        <v>6450927</v>
      </c>
      <c r="J8" s="1">
        <v>7122182</v>
      </c>
      <c r="K8" s="1">
        <v>6452795</v>
      </c>
      <c r="L8" s="1">
        <v>6362306</v>
      </c>
    </row>
    <row r="9" spans="1:12" x14ac:dyDescent="0.25">
      <c r="A9" s="10"/>
      <c r="B9" s="3" t="s">
        <v>27</v>
      </c>
      <c r="C9" s="1">
        <v>4297021</v>
      </c>
      <c r="D9" s="1">
        <v>4777268</v>
      </c>
      <c r="E9" s="1">
        <v>5361640</v>
      </c>
      <c r="F9" s="1">
        <v>4958597</v>
      </c>
      <c r="G9" s="1">
        <v>4734125</v>
      </c>
      <c r="H9" s="1">
        <v>5595827</v>
      </c>
      <c r="I9" s="1">
        <v>5539565</v>
      </c>
      <c r="J9" s="1">
        <v>5662471</v>
      </c>
      <c r="K9" s="1">
        <v>5798035</v>
      </c>
      <c r="L9" s="1">
        <v>5391407</v>
      </c>
    </row>
    <row r="10" spans="1:12" x14ac:dyDescent="0.25">
      <c r="A10" s="10"/>
      <c r="B10" s="3" t="s">
        <v>28</v>
      </c>
      <c r="C10" s="1">
        <v>5347823</v>
      </c>
      <c r="D10" s="1">
        <v>6039230</v>
      </c>
      <c r="E10" s="1">
        <v>5456963</v>
      </c>
      <c r="F10" s="1">
        <v>5616879</v>
      </c>
      <c r="G10" s="1">
        <v>5352447</v>
      </c>
      <c r="H10" s="1">
        <v>9364137</v>
      </c>
      <c r="I10" s="1">
        <v>8495769</v>
      </c>
      <c r="J10" s="1">
        <v>9467285</v>
      </c>
      <c r="K10" s="1">
        <v>9351390</v>
      </c>
      <c r="L10" s="1">
        <v>9219983</v>
      </c>
    </row>
  </sheetData>
  <mergeCells count="3">
    <mergeCell ref="C5:G5"/>
    <mergeCell ref="H5:L5"/>
    <mergeCell ref="A8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69</vt:i4>
      </vt:variant>
    </vt:vector>
  </HeadingPairs>
  <TitlesOfParts>
    <vt:vector size="69" baseType="lpstr">
      <vt:lpstr>1e</vt:lpstr>
      <vt:lpstr>2b</vt:lpstr>
      <vt:lpstr>2c</vt:lpstr>
      <vt:lpstr>2d</vt:lpstr>
      <vt:lpstr>2e</vt:lpstr>
      <vt:lpstr>2 f</vt:lpstr>
      <vt:lpstr>2 g</vt:lpstr>
      <vt:lpstr>2 i</vt:lpstr>
      <vt:lpstr>2 j</vt:lpstr>
      <vt:lpstr>2k</vt:lpstr>
      <vt:lpstr>3b</vt:lpstr>
      <vt:lpstr>3c</vt:lpstr>
      <vt:lpstr>3d</vt:lpstr>
      <vt:lpstr>3e</vt:lpstr>
      <vt:lpstr>3f-k</vt:lpstr>
      <vt:lpstr>3i</vt:lpstr>
      <vt:lpstr>3</vt:lpstr>
      <vt:lpstr>3n</vt:lpstr>
      <vt:lpstr>3o</vt:lpstr>
      <vt:lpstr>4a</vt:lpstr>
      <vt:lpstr>4b</vt:lpstr>
      <vt:lpstr>4c</vt:lpstr>
      <vt:lpstr>4d</vt:lpstr>
      <vt:lpstr>4e</vt:lpstr>
      <vt:lpstr>4f</vt:lpstr>
      <vt:lpstr>4g</vt:lpstr>
      <vt:lpstr>4h</vt:lpstr>
      <vt:lpstr>4i</vt:lpstr>
      <vt:lpstr>4j</vt:lpstr>
      <vt:lpstr>5a</vt:lpstr>
      <vt:lpstr>5b</vt:lpstr>
      <vt:lpstr>5c</vt:lpstr>
      <vt:lpstr>5d</vt:lpstr>
      <vt:lpstr>5e</vt:lpstr>
      <vt:lpstr>5f</vt:lpstr>
      <vt:lpstr>5g</vt:lpstr>
      <vt:lpstr>5h</vt:lpstr>
      <vt:lpstr>5i</vt:lpstr>
      <vt:lpstr>5j</vt:lpstr>
      <vt:lpstr>6a-c</vt:lpstr>
      <vt:lpstr>6g</vt:lpstr>
      <vt:lpstr>7c </vt:lpstr>
      <vt:lpstr>7d</vt:lpstr>
      <vt:lpstr>s2a</vt:lpstr>
      <vt:lpstr>s2c-e</vt:lpstr>
      <vt:lpstr>s2f-h</vt:lpstr>
      <vt:lpstr>s2i</vt:lpstr>
      <vt:lpstr>s2 j</vt:lpstr>
      <vt:lpstr>s2k</vt:lpstr>
      <vt:lpstr>s2 l</vt:lpstr>
      <vt:lpstr>s2 n</vt:lpstr>
      <vt:lpstr>s2 o</vt:lpstr>
      <vt:lpstr>s2 p</vt:lpstr>
      <vt:lpstr>s2q</vt:lpstr>
      <vt:lpstr>s3a</vt:lpstr>
      <vt:lpstr>s3b</vt:lpstr>
      <vt:lpstr>s3 c</vt:lpstr>
      <vt:lpstr>s3 d</vt:lpstr>
      <vt:lpstr>s3c</vt:lpstr>
      <vt:lpstr>s3fgh</vt:lpstr>
      <vt:lpstr>Sheet50</vt:lpstr>
      <vt:lpstr>Sheet51</vt:lpstr>
      <vt:lpstr>Sheet52</vt:lpstr>
      <vt:lpstr>Sheet53</vt:lpstr>
      <vt:lpstr>Sheet54</vt:lpstr>
      <vt:lpstr>Sheet55</vt:lpstr>
      <vt:lpstr>Sheet56</vt:lpstr>
      <vt:lpstr>Sheet57</vt:lpstr>
      <vt:lpstr>Sheet58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Contento, Greg</dc:creator>
  <cp:lastModifiedBy>Contento, Greg</cp:lastModifiedBy>
  <dcterms:created xsi:type="dcterms:W3CDTF">2023-12-12T14:08:15Z</dcterms:created>
  <dcterms:modified xsi:type="dcterms:W3CDTF">2024-06-05T14:55:47Z</dcterms:modified>
</cp:coreProperties>
</file>