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t364\Documents\Reshef\Manuscripts\Fang Lyu CXCR4 KO\JCI Insight Revisions\JCI revisions\"/>
    </mc:Choice>
  </mc:AlternateContent>
  <xr:revisionPtr revIDLastSave="0" documentId="13_ncr:1_{4864B801-173D-43D1-A23B-76A858295B62}" xr6:coauthVersionLast="47" xr6:coauthVersionMax="47" xr10:uidLastSave="{00000000-0000-0000-0000-000000000000}"/>
  <bookViews>
    <workbookView xWindow="-120" yWindow="-120" windowWidth="29040" windowHeight="15840" tabRatio="957" firstSheet="12" activeTab="21" xr2:uid="{DF717AC9-DB98-2345-8848-7E6B40ED68A0}"/>
  </bookViews>
  <sheets>
    <sheet name="Figure 1B" sheetId="15" r:id="rId1"/>
    <sheet name="Figure 1C" sheetId="16" r:id="rId2"/>
    <sheet name="Figure 1D" sheetId="1" r:id="rId3"/>
    <sheet name="Figure 1E" sheetId="2" r:id="rId4"/>
    <sheet name="Figure 1G" sheetId="3" r:id="rId5"/>
    <sheet name="Figure 1H" sheetId="4" r:id="rId6"/>
    <sheet name="Figure 1I" sheetId="5" r:id="rId7"/>
    <sheet name="Figure 1J" sheetId="6" r:id="rId8"/>
    <sheet name="Figure 2A" sheetId="7" r:id="rId9"/>
    <sheet name="Figure 2B" sheetId="8" r:id="rId10"/>
    <sheet name="Figure 2C" sheetId="9" r:id="rId11"/>
    <sheet name="Figure 2E" sheetId="10" r:id="rId12"/>
    <sheet name="Figure 2G" sheetId="11" r:id="rId13"/>
    <sheet name="Figure 2H " sheetId="12" r:id="rId14"/>
    <sheet name="Figure 2I " sheetId="13" r:id="rId15"/>
    <sheet name="Figure 2J " sheetId="14" r:id="rId16"/>
    <sheet name="Figure 2K " sheetId="17" r:id="rId17"/>
    <sheet name="Figure 3" sheetId="18" r:id="rId18"/>
    <sheet name="Figure 4E" sheetId="19" r:id="rId19"/>
    <sheet name="Figure 5B" sheetId="20" r:id="rId20"/>
    <sheet name="Figure 6B" sheetId="21" r:id="rId21"/>
    <sheet name="Figure 6C" sheetId="22" r:id="rId22"/>
    <sheet name="Figure 6D" sheetId="23" r:id="rId23"/>
    <sheet name="Figure 6F" sheetId="24" r:id="rId24"/>
    <sheet name="Figure 6G" sheetId="25" r:id="rId25"/>
    <sheet name="Figure 6H" sheetId="26" r:id="rId26"/>
    <sheet name="Figure 6I" sheetId="27" r:id="rId27"/>
    <sheet name="Figure 6L" sheetId="28" r:id="rId28"/>
    <sheet name="Figure 7C" sheetId="29" r:id="rId29"/>
    <sheet name="Figure 7D" sheetId="30" r:id="rId30"/>
    <sheet name="Figure 7E" sheetId="31" r:id="rId31"/>
    <sheet name="Figure 7F" sheetId="32" r:id="rId32"/>
    <sheet name="Figure 7G" sheetId="33" r:id="rId33"/>
    <sheet name="Figure 7H" sheetId="34" r:id="rId34"/>
    <sheet name="Figure 7I" sheetId="35" r:id="rId35"/>
    <sheet name="Figure 7J" sheetId="39" r:id="rId36"/>
    <sheet name="Supplementary Figure 1A" sheetId="41" r:id="rId37"/>
    <sheet name="Supplementary Figure 1B" sheetId="42" r:id="rId38"/>
    <sheet name="Supplementry Figure 1C" sheetId="40" r:id="rId39"/>
    <sheet name="Supplementary Figure 2" sheetId="38" r:id="rId40"/>
  </sheet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9" i="22" l="1"/>
  <c r="D60" i="22"/>
  <c r="B61" i="22"/>
  <c r="C61" i="22"/>
  <c r="K3" i="32"/>
  <c r="L3" i="32" s="1"/>
  <c r="J3" i="32"/>
  <c r="D47" i="22"/>
  <c r="D48" i="22"/>
  <c r="B49" i="22"/>
  <c r="C49" i="22"/>
  <c r="D61" i="22" l="1"/>
  <c r="D49" i="22"/>
  <c r="C144" i="15" l="1"/>
  <c r="B144" i="15"/>
  <c r="D143" i="15"/>
  <c r="D142" i="15"/>
  <c r="D144" i="15" s="1"/>
  <c r="C140" i="15"/>
  <c r="B140" i="15"/>
  <c r="D139" i="15"/>
  <c r="D138" i="15"/>
  <c r="C136" i="15"/>
  <c r="B136" i="15"/>
  <c r="D135" i="15"/>
  <c r="D134" i="15"/>
  <c r="D136" i="15" s="1"/>
  <c r="C132" i="15"/>
  <c r="B132" i="15"/>
  <c r="D131" i="15"/>
  <c r="D130" i="15"/>
  <c r="C128" i="15"/>
  <c r="B128" i="15"/>
  <c r="D127" i="15"/>
  <c r="D128" i="15" s="1"/>
  <c r="D126" i="15"/>
  <c r="C124" i="15"/>
  <c r="B124" i="15"/>
  <c r="D123" i="15"/>
  <c r="D122" i="15"/>
  <c r="C120" i="15"/>
  <c r="B120" i="15"/>
  <c r="D119" i="15"/>
  <c r="D118" i="15"/>
  <c r="D120" i="15" s="1"/>
  <c r="C116" i="15"/>
  <c r="B116" i="15"/>
  <c r="D115" i="15"/>
  <c r="D114" i="15"/>
  <c r="C112" i="15"/>
  <c r="B112" i="15"/>
  <c r="D111" i="15"/>
  <c r="D110" i="15"/>
  <c r="D112" i="15" s="1"/>
  <c r="C108" i="15"/>
  <c r="B108" i="15"/>
  <c r="D107" i="15"/>
  <c r="D106" i="15"/>
  <c r="C104" i="15"/>
  <c r="B104" i="15"/>
  <c r="D103" i="15"/>
  <c r="D102" i="15"/>
  <c r="D104" i="15" s="1"/>
  <c r="C100" i="15"/>
  <c r="B100" i="15"/>
  <c r="D99" i="15"/>
  <c r="D98" i="15"/>
  <c r="C96" i="15"/>
  <c r="B96" i="15"/>
  <c r="D95" i="15"/>
  <c r="D94" i="15"/>
  <c r="D96" i="15" s="1"/>
  <c r="C92" i="15"/>
  <c r="B92" i="15"/>
  <c r="D91" i="15"/>
  <c r="D90" i="15"/>
  <c r="C88" i="15"/>
  <c r="B88" i="15"/>
  <c r="D87" i="15"/>
  <c r="D86" i="15"/>
  <c r="D88" i="15" s="1"/>
  <c r="C84" i="15"/>
  <c r="B84" i="15"/>
  <c r="D83" i="15"/>
  <c r="D82" i="15"/>
  <c r="C80" i="15"/>
  <c r="B80" i="15"/>
  <c r="D79" i="15"/>
  <c r="D78" i="15"/>
  <c r="D80" i="15" s="1"/>
  <c r="C76" i="15"/>
  <c r="B76" i="15"/>
  <c r="D75" i="15"/>
  <c r="D74" i="15"/>
  <c r="C72" i="15"/>
  <c r="B72" i="15"/>
  <c r="D71" i="15"/>
  <c r="D70" i="15"/>
  <c r="D72" i="15" s="1"/>
  <c r="C68" i="15"/>
  <c r="B68" i="15"/>
  <c r="D67" i="15"/>
  <c r="D66" i="15"/>
  <c r="C64" i="15"/>
  <c r="B64" i="15"/>
  <c r="D63" i="15"/>
  <c r="D62" i="15"/>
  <c r="D64" i="15" s="1"/>
  <c r="C60" i="15"/>
  <c r="B60" i="15"/>
  <c r="D59" i="15"/>
  <c r="D58" i="15"/>
  <c r="C56" i="15"/>
  <c r="B56" i="15"/>
  <c r="D55" i="15"/>
  <c r="D54" i="15"/>
  <c r="D56" i="15" s="1"/>
  <c r="D52" i="15"/>
  <c r="C52" i="15"/>
  <c r="B52" i="15"/>
  <c r="D51" i="15"/>
  <c r="D50" i="15"/>
  <c r="C45" i="15"/>
  <c r="B45" i="15"/>
  <c r="D44" i="15"/>
  <c r="D43" i="15"/>
  <c r="C41" i="15"/>
  <c r="B41" i="15"/>
  <c r="D40" i="15"/>
  <c r="D39" i="15"/>
  <c r="D41" i="15" s="1"/>
  <c r="C37" i="15"/>
  <c r="B37" i="15"/>
  <c r="D36" i="15"/>
  <c r="D35" i="15"/>
  <c r="C33" i="15"/>
  <c r="B33" i="15"/>
  <c r="D32" i="15"/>
  <c r="D31" i="15"/>
  <c r="D33" i="15" s="1"/>
  <c r="C29" i="15"/>
  <c r="B29" i="15"/>
  <c r="D28" i="15"/>
  <c r="D27" i="15"/>
  <c r="C25" i="15"/>
  <c r="B25" i="15"/>
  <c r="D24" i="15"/>
  <c r="D23" i="15"/>
  <c r="D25" i="15" s="1"/>
  <c r="C21" i="15"/>
  <c r="B21" i="15"/>
  <c r="D20" i="15"/>
  <c r="D19" i="15"/>
  <c r="C17" i="15"/>
  <c r="B17" i="15"/>
  <c r="D16" i="15"/>
  <c r="D15" i="15"/>
  <c r="D17" i="15" s="1"/>
  <c r="C13" i="15"/>
  <c r="B13" i="15"/>
  <c r="D12" i="15"/>
  <c r="D11" i="15"/>
  <c r="C9" i="15"/>
  <c r="B9" i="15"/>
  <c r="D8" i="15"/>
  <c r="D7" i="15"/>
  <c r="D9" i="15" s="1"/>
  <c r="D5" i="15"/>
  <c r="C5" i="15"/>
  <c r="B5" i="15"/>
  <c r="D4" i="15"/>
  <c r="D3" i="15"/>
  <c r="E23" i="42"/>
  <c r="B23" i="42"/>
  <c r="E23" i="41"/>
  <c r="B23" i="41"/>
  <c r="P9" i="13"/>
  <c r="H9" i="13"/>
  <c r="P8" i="13"/>
  <c r="H8" i="13"/>
  <c r="P7" i="13"/>
  <c r="H7" i="13"/>
  <c r="P6" i="13"/>
  <c r="H6" i="13"/>
  <c r="P5" i="13"/>
  <c r="H5" i="13"/>
  <c r="P4" i="13"/>
  <c r="H4" i="13"/>
  <c r="S8" i="11"/>
  <c r="K8" i="11"/>
  <c r="S7" i="11"/>
  <c r="K7" i="11"/>
  <c r="S6" i="11"/>
  <c r="K6" i="11"/>
  <c r="S5" i="11"/>
  <c r="K5" i="11"/>
  <c r="S4" i="11"/>
  <c r="K4" i="11"/>
  <c r="S9" i="12"/>
  <c r="K9" i="12"/>
  <c r="S8" i="12"/>
  <c r="K8" i="12"/>
  <c r="S7" i="12"/>
  <c r="K7" i="12"/>
  <c r="S6" i="12"/>
  <c r="K6" i="12"/>
  <c r="S5" i="12"/>
  <c r="K5" i="12"/>
  <c r="S4" i="12"/>
  <c r="K4" i="12"/>
  <c r="P9" i="14"/>
  <c r="H9" i="14"/>
  <c r="P8" i="14"/>
  <c r="H8" i="14"/>
  <c r="P7" i="14"/>
  <c r="H7" i="14"/>
  <c r="P6" i="14"/>
  <c r="H6" i="14"/>
  <c r="P5" i="14"/>
  <c r="H5" i="14"/>
  <c r="P4" i="14"/>
  <c r="H4" i="14"/>
  <c r="P9" i="17"/>
  <c r="H9" i="17"/>
  <c r="P8" i="17"/>
  <c r="H8" i="17"/>
  <c r="P7" i="17"/>
  <c r="H7" i="17"/>
  <c r="P6" i="17"/>
  <c r="H6" i="17"/>
  <c r="P5" i="17"/>
  <c r="H5" i="17"/>
  <c r="P4" i="17"/>
  <c r="H4" i="17"/>
  <c r="F19" i="40"/>
  <c r="G19" i="40" s="1"/>
  <c r="H19" i="40" s="1"/>
  <c r="F18" i="40"/>
  <c r="G18" i="40" s="1"/>
  <c r="H18" i="40" s="1"/>
  <c r="F17" i="40"/>
  <c r="G17" i="40" s="1"/>
  <c r="H17" i="40" s="1"/>
  <c r="F16" i="40"/>
  <c r="G16" i="40" s="1"/>
  <c r="H16" i="40" s="1"/>
  <c r="F15" i="40"/>
  <c r="G15" i="40" s="1"/>
  <c r="H15" i="40" s="1"/>
  <c r="F14" i="40"/>
  <c r="F20" i="40" s="1"/>
  <c r="F10" i="40"/>
  <c r="G10" i="40" s="1"/>
  <c r="H10" i="40" s="1"/>
  <c r="F9" i="40"/>
  <c r="G9" i="40" s="1"/>
  <c r="H9" i="40" s="1"/>
  <c r="F8" i="40"/>
  <c r="G8" i="40" s="1"/>
  <c r="H8" i="40" s="1"/>
  <c r="F7" i="40"/>
  <c r="F11" i="40" s="1"/>
  <c r="F6" i="40"/>
  <c r="G6" i="40" s="1"/>
  <c r="H6" i="40" s="1"/>
  <c r="F5" i="40"/>
  <c r="G5" i="40" s="1"/>
  <c r="H5" i="40" s="1"/>
  <c r="F4" i="40"/>
  <c r="G4" i="40" s="1"/>
  <c r="H4" i="40" s="1"/>
  <c r="N14" i="8"/>
  <c r="N15" i="8"/>
  <c r="E220" i="39"/>
  <c r="D481" i="39"/>
  <c r="C481" i="39"/>
  <c r="D477" i="39"/>
  <c r="C477" i="39"/>
  <c r="D473" i="39"/>
  <c r="C473" i="39"/>
  <c r="D469" i="39"/>
  <c r="C469" i="39"/>
  <c r="D465" i="39"/>
  <c r="C465" i="39"/>
  <c r="D461" i="39"/>
  <c r="C461" i="39"/>
  <c r="D457" i="39"/>
  <c r="C457" i="39"/>
  <c r="D453" i="39"/>
  <c r="C453" i="39"/>
  <c r="D449" i="39"/>
  <c r="C449" i="39"/>
  <c r="D445" i="39"/>
  <c r="C445" i="39"/>
  <c r="D441" i="39"/>
  <c r="C441" i="39"/>
  <c r="D437" i="39"/>
  <c r="C437" i="39"/>
  <c r="D433" i="39"/>
  <c r="C433" i="39"/>
  <c r="D429" i="39"/>
  <c r="C429" i="39"/>
  <c r="D425" i="39"/>
  <c r="C425" i="39"/>
  <c r="C421" i="39"/>
  <c r="D417" i="39"/>
  <c r="C417" i="39"/>
  <c r="D413" i="39"/>
  <c r="C413" i="39"/>
  <c r="D409" i="39"/>
  <c r="C409" i="39"/>
  <c r="D405" i="39"/>
  <c r="C405" i="39"/>
  <c r="D401" i="39"/>
  <c r="C401" i="39"/>
  <c r="D397" i="39"/>
  <c r="C397" i="39"/>
  <c r="D393" i="39"/>
  <c r="C393" i="39"/>
  <c r="D389" i="39"/>
  <c r="C389" i="39"/>
  <c r="D385" i="39"/>
  <c r="C385" i="39"/>
  <c r="D381" i="39"/>
  <c r="C381" i="39"/>
  <c r="D377" i="39"/>
  <c r="C377" i="39"/>
  <c r="D373" i="39"/>
  <c r="C373" i="39"/>
  <c r="D369" i="39"/>
  <c r="C369" i="39"/>
  <c r="D365" i="39"/>
  <c r="C365" i="39"/>
  <c r="D361" i="39"/>
  <c r="C361" i="39"/>
  <c r="D357" i="39"/>
  <c r="C357" i="39"/>
  <c r="D353" i="39"/>
  <c r="C353" i="39"/>
  <c r="D349" i="39"/>
  <c r="C349" i="39"/>
  <c r="D345" i="39"/>
  <c r="C345" i="39"/>
  <c r="D341" i="39"/>
  <c r="C341" i="39"/>
  <c r="D337" i="39"/>
  <c r="C337" i="39"/>
  <c r="D333" i="39"/>
  <c r="C333" i="39"/>
  <c r="D329" i="39"/>
  <c r="C329" i="39"/>
  <c r="D325" i="39"/>
  <c r="C325" i="39"/>
  <c r="D321" i="39"/>
  <c r="C321" i="39"/>
  <c r="D317" i="39"/>
  <c r="C317" i="39"/>
  <c r="D313" i="39"/>
  <c r="C313" i="39"/>
  <c r="D309" i="39"/>
  <c r="C309" i="39"/>
  <c r="D305" i="39"/>
  <c r="C305" i="39"/>
  <c r="D301" i="39"/>
  <c r="C301" i="39"/>
  <c r="D297" i="39"/>
  <c r="C297" i="39"/>
  <c r="D293" i="39"/>
  <c r="C293" i="39"/>
  <c r="D289" i="39"/>
  <c r="C289" i="39"/>
  <c r="D285" i="39"/>
  <c r="C285" i="39"/>
  <c r="D281" i="39"/>
  <c r="C281" i="39"/>
  <c r="D277" i="39"/>
  <c r="C277" i="39"/>
  <c r="D273" i="39"/>
  <c r="C273" i="39"/>
  <c r="D269" i="39"/>
  <c r="C269" i="39"/>
  <c r="D265" i="39"/>
  <c r="C265" i="39"/>
  <c r="D261" i="39"/>
  <c r="C261" i="39"/>
  <c r="D257" i="39"/>
  <c r="C257" i="39"/>
  <c r="D253" i="39"/>
  <c r="C253" i="39"/>
  <c r="D249" i="39"/>
  <c r="C249" i="39"/>
  <c r="D245" i="39"/>
  <c r="C245" i="39"/>
  <c r="D241" i="39"/>
  <c r="C241" i="39"/>
  <c r="D237" i="39"/>
  <c r="C237" i="39"/>
  <c r="D233" i="39"/>
  <c r="C233" i="39"/>
  <c r="D229" i="39"/>
  <c r="C229" i="39"/>
  <c r="D225" i="39"/>
  <c r="C225" i="39"/>
  <c r="D221" i="39"/>
  <c r="C221" i="39"/>
  <c r="D217" i="39"/>
  <c r="C217" i="39"/>
  <c r="D213" i="39"/>
  <c r="C213" i="39"/>
  <c r="D209" i="39"/>
  <c r="C209" i="39"/>
  <c r="D205" i="39"/>
  <c r="C205" i="39"/>
  <c r="D201" i="39"/>
  <c r="C201" i="39"/>
  <c r="D197" i="39"/>
  <c r="C197" i="39"/>
  <c r="D193" i="39"/>
  <c r="C193" i="39"/>
  <c r="D189" i="39"/>
  <c r="C189" i="39"/>
  <c r="D185" i="39"/>
  <c r="C185" i="39"/>
  <c r="D181" i="39"/>
  <c r="C181" i="39"/>
  <c r="D177" i="39"/>
  <c r="C177" i="39"/>
  <c r="D173" i="39"/>
  <c r="C173" i="39"/>
  <c r="D169" i="39"/>
  <c r="C169" i="39"/>
  <c r="D165" i="39"/>
  <c r="C165" i="39"/>
  <c r="D161" i="39"/>
  <c r="C161" i="39"/>
  <c r="D157" i="39"/>
  <c r="C157" i="39"/>
  <c r="D153" i="39"/>
  <c r="C153" i="39"/>
  <c r="D149" i="39"/>
  <c r="C149" i="39"/>
  <c r="D145" i="39"/>
  <c r="C145" i="39"/>
  <c r="D141" i="39"/>
  <c r="C141" i="39"/>
  <c r="D137" i="39"/>
  <c r="C137" i="39"/>
  <c r="D133" i="39"/>
  <c r="C133" i="39"/>
  <c r="D129" i="39"/>
  <c r="C129" i="39"/>
  <c r="D125" i="39"/>
  <c r="C125" i="39"/>
  <c r="D121" i="39"/>
  <c r="C121" i="39"/>
  <c r="D117" i="39"/>
  <c r="C117" i="39"/>
  <c r="D113" i="39"/>
  <c r="C113" i="39"/>
  <c r="D109" i="39"/>
  <c r="C109" i="39"/>
  <c r="D105" i="39"/>
  <c r="C105" i="39"/>
  <c r="D101" i="39"/>
  <c r="C101" i="39"/>
  <c r="D97" i="39"/>
  <c r="C97" i="39"/>
  <c r="D93" i="39"/>
  <c r="C93" i="39"/>
  <c r="D89" i="39"/>
  <c r="C89" i="39"/>
  <c r="D85" i="39"/>
  <c r="C85" i="39"/>
  <c r="D81" i="39"/>
  <c r="C81" i="39"/>
  <c r="D77" i="39"/>
  <c r="C77" i="39"/>
  <c r="D73" i="39"/>
  <c r="C73" i="39"/>
  <c r="D69" i="39"/>
  <c r="C69" i="39"/>
  <c r="D65" i="39"/>
  <c r="C65" i="39"/>
  <c r="D61" i="39"/>
  <c r="C61" i="39"/>
  <c r="D57" i="39"/>
  <c r="C57" i="39"/>
  <c r="D53" i="39"/>
  <c r="C53" i="39"/>
  <c r="D49" i="39"/>
  <c r="C49" i="39"/>
  <c r="D45" i="39"/>
  <c r="C45" i="39"/>
  <c r="D41" i="39"/>
  <c r="C41" i="39"/>
  <c r="D37" i="39"/>
  <c r="C37" i="39"/>
  <c r="D33" i="39"/>
  <c r="C33" i="39"/>
  <c r="D29" i="39"/>
  <c r="C29" i="39"/>
  <c r="D25" i="39"/>
  <c r="C25" i="39"/>
  <c r="D21" i="39"/>
  <c r="C21" i="39"/>
  <c r="D17" i="39"/>
  <c r="C17" i="39"/>
  <c r="D13" i="39"/>
  <c r="C13" i="39"/>
  <c r="D9" i="39"/>
  <c r="C9" i="39"/>
  <c r="D5" i="39"/>
  <c r="C5" i="39"/>
  <c r="E480" i="39"/>
  <c r="E481" i="39" s="1"/>
  <c r="E479" i="39"/>
  <c r="E476" i="39"/>
  <c r="E475" i="39"/>
  <c r="E472" i="39"/>
  <c r="E471" i="39"/>
  <c r="E468" i="39"/>
  <c r="E467" i="39"/>
  <c r="E464" i="39"/>
  <c r="E463" i="39"/>
  <c r="E460" i="39"/>
  <c r="E459" i="39"/>
  <c r="E461" i="39" s="1"/>
  <c r="E456" i="39"/>
  <c r="E455" i="39"/>
  <c r="E452" i="39"/>
  <c r="E453" i="39" s="1"/>
  <c r="E451" i="39"/>
  <c r="E448" i="39"/>
  <c r="E447" i="39"/>
  <c r="E449" i="39" s="1"/>
  <c r="E444" i="39"/>
  <c r="E443" i="39"/>
  <c r="E440" i="39"/>
  <c r="E439" i="39"/>
  <c r="E441" i="39" s="1"/>
  <c r="E436" i="39"/>
  <c r="E435" i="39"/>
  <c r="E432" i="39"/>
  <c r="E431" i="39"/>
  <c r="E433" i="39" s="1"/>
  <c r="E428" i="39"/>
  <c r="E427" i="39"/>
  <c r="E429" i="39" s="1"/>
  <c r="E424" i="39"/>
  <c r="E423" i="39"/>
  <c r="E425" i="39" s="1"/>
  <c r="E420" i="39"/>
  <c r="E419" i="39"/>
  <c r="E416" i="39"/>
  <c r="E415" i="39"/>
  <c r="E412" i="39"/>
  <c r="E411" i="39"/>
  <c r="E413" i="39" s="1"/>
  <c r="E408" i="39"/>
  <c r="E407" i="39"/>
  <c r="E404" i="39"/>
  <c r="E403" i="39"/>
  <c r="E400" i="39"/>
  <c r="E399" i="39"/>
  <c r="E396" i="39"/>
  <c r="E395" i="39"/>
  <c r="E392" i="39"/>
  <c r="E391" i="39"/>
  <c r="E388" i="39"/>
  <c r="E387" i="39"/>
  <c r="E384" i="39"/>
  <c r="E383" i="39"/>
  <c r="E380" i="39"/>
  <c r="E379" i="39"/>
  <c r="E381" i="39" s="1"/>
  <c r="E376" i="39"/>
  <c r="E375" i="39"/>
  <c r="E372" i="39"/>
  <c r="E371" i="39"/>
  <c r="E368" i="39"/>
  <c r="E367" i="39"/>
  <c r="E369" i="39" s="1"/>
  <c r="E364" i="39"/>
  <c r="E363" i="39"/>
  <c r="E360" i="39"/>
  <c r="E359" i="39"/>
  <c r="E356" i="39"/>
  <c r="E355" i="39"/>
  <c r="E357" i="39" s="1"/>
  <c r="E352" i="39"/>
  <c r="E351" i="39"/>
  <c r="E353" i="39" s="1"/>
  <c r="E348" i="39"/>
  <c r="E347" i="39"/>
  <c r="E344" i="39"/>
  <c r="E343" i="39"/>
  <c r="E340" i="39"/>
  <c r="E339" i="39"/>
  <c r="E336" i="39"/>
  <c r="E335" i="39"/>
  <c r="E332" i="39"/>
  <c r="E331" i="39"/>
  <c r="E328" i="39"/>
  <c r="E327" i="39"/>
  <c r="E324" i="39"/>
  <c r="E323" i="39"/>
  <c r="E320" i="39"/>
  <c r="E319" i="39"/>
  <c r="E321" i="39" s="1"/>
  <c r="E316" i="39"/>
  <c r="E315" i="39"/>
  <c r="E312" i="39"/>
  <c r="E311" i="39"/>
  <c r="E308" i="39"/>
  <c r="E307" i="39"/>
  <c r="E304" i="39"/>
  <c r="E303" i="39"/>
  <c r="E300" i="39"/>
  <c r="E299" i="39"/>
  <c r="E296" i="39"/>
  <c r="E295" i="39"/>
  <c r="E292" i="39"/>
  <c r="E291" i="39"/>
  <c r="E288" i="39"/>
  <c r="E287" i="39"/>
  <c r="E284" i="39"/>
  <c r="E283" i="39"/>
  <c r="E280" i="39"/>
  <c r="E279" i="39"/>
  <c r="E276" i="39"/>
  <c r="E275" i="39"/>
  <c r="E277" i="39" s="1"/>
  <c r="E272" i="39"/>
  <c r="E271" i="39"/>
  <c r="E268" i="39"/>
  <c r="E267" i="39"/>
  <c r="E264" i="39"/>
  <c r="E263" i="39"/>
  <c r="E260" i="39"/>
  <c r="E259" i="39"/>
  <c r="E261" i="39" s="1"/>
  <c r="E256" i="39"/>
  <c r="E255" i="39"/>
  <c r="E257" i="39" s="1"/>
  <c r="E252" i="39"/>
  <c r="E251" i="39"/>
  <c r="E248" i="39"/>
  <c r="E247" i="39"/>
  <c r="E244" i="39"/>
  <c r="E243" i="39"/>
  <c r="E240" i="39"/>
  <c r="E239" i="39"/>
  <c r="E236" i="39"/>
  <c r="E235" i="39"/>
  <c r="E237" i="39" s="1"/>
  <c r="E232" i="39"/>
  <c r="E231" i="39"/>
  <c r="E233" i="39" s="1"/>
  <c r="E228" i="39"/>
  <c r="E227" i="39"/>
  <c r="E224" i="39"/>
  <c r="E223" i="39"/>
  <c r="E225" i="39" s="1"/>
  <c r="E219" i="39"/>
  <c r="E216" i="39"/>
  <c r="E215" i="39"/>
  <c r="E212" i="39"/>
  <c r="E211" i="39"/>
  <c r="E208" i="39"/>
  <c r="E207" i="39"/>
  <c r="E204" i="39"/>
  <c r="E203" i="39"/>
  <c r="E200" i="39"/>
  <c r="E199" i="39"/>
  <c r="E201" i="39" s="1"/>
  <c r="E196" i="39"/>
  <c r="E195" i="39"/>
  <c r="E192" i="39"/>
  <c r="E191" i="39"/>
  <c r="E188" i="39"/>
  <c r="E187" i="39"/>
  <c r="E184" i="39"/>
  <c r="E183" i="39"/>
  <c r="E185" i="39" s="1"/>
  <c r="E180" i="39"/>
  <c r="E179" i="39"/>
  <c r="E176" i="39"/>
  <c r="E175" i="39"/>
  <c r="E172" i="39"/>
  <c r="E171" i="39"/>
  <c r="E173" i="39" s="1"/>
  <c r="E168" i="39"/>
  <c r="E167" i="39"/>
  <c r="E169" i="39" s="1"/>
  <c r="E164" i="39"/>
  <c r="E163" i="39"/>
  <c r="E160" i="39"/>
  <c r="E159" i="39"/>
  <c r="E156" i="39"/>
  <c r="E155" i="39"/>
  <c r="E152" i="39"/>
  <c r="E151" i="39"/>
  <c r="E148" i="39"/>
  <c r="E147" i="39"/>
  <c r="E144" i="39"/>
  <c r="E143" i="39"/>
  <c r="E140" i="39"/>
  <c r="E139" i="39"/>
  <c r="E136" i="39"/>
  <c r="E135" i="39"/>
  <c r="E137" i="39" s="1"/>
  <c r="E132" i="39"/>
  <c r="E131" i="39"/>
  <c r="E128" i="39"/>
  <c r="E127" i="39"/>
  <c r="E129" i="39" s="1"/>
  <c r="E124" i="39"/>
  <c r="E123" i="39"/>
  <c r="E120" i="39"/>
  <c r="E119" i="39"/>
  <c r="E117" i="39"/>
  <c r="E116" i="39"/>
  <c r="E115" i="39"/>
  <c r="E112" i="39"/>
  <c r="E111" i="39"/>
  <c r="E108" i="39"/>
  <c r="E107" i="39"/>
  <c r="E109" i="39" s="1"/>
  <c r="E104" i="39"/>
  <c r="E105" i="39" s="1"/>
  <c r="E103" i="39"/>
  <c r="E100" i="39"/>
  <c r="E99" i="39"/>
  <c r="E96" i="39"/>
  <c r="E95" i="39"/>
  <c r="E92" i="39"/>
  <c r="E91" i="39"/>
  <c r="E93" i="39" s="1"/>
  <c r="E88" i="39"/>
  <c r="E87" i="39"/>
  <c r="E84" i="39"/>
  <c r="E83" i="39"/>
  <c r="E80" i="39"/>
  <c r="E79" i="39"/>
  <c r="E81" i="39" s="1"/>
  <c r="E76" i="39"/>
  <c r="E75" i="39"/>
  <c r="E72" i="39"/>
  <c r="E71" i="39"/>
  <c r="E68" i="39"/>
  <c r="E67" i="39"/>
  <c r="E64" i="39"/>
  <c r="E63" i="39"/>
  <c r="E65" i="39" s="1"/>
  <c r="E60" i="39"/>
  <c r="E59" i="39"/>
  <c r="E56" i="39"/>
  <c r="E55" i="39"/>
  <c r="E52" i="39"/>
  <c r="E51" i="39"/>
  <c r="E53" i="39" s="1"/>
  <c r="E48" i="39"/>
  <c r="E47" i="39"/>
  <c r="E49" i="39" s="1"/>
  <c r="E44" i="39"/>
  <c r="E43" i="39"/>
  <c r="E45" i="39" s="1"/>
  <c r="E40" i="39"/>
  <c r="E39" i="39"/>
  <c r="E36" i="39"/>
  <c r="E35" i="39"/>
  <c r="E37" i="39" s="1"/>
  <c r="E32" i="39"/>
  <c r="E31" i="39"/>
  <c r="E28" i="39"/>
  <c r="E27" i="39"/>
  <c r="E24" i="39"/>
  <c r="E23" i="39"/>
  <c r="E20" i="39"/>
  <c r="E19" i="39"/>
  <c r="E16" i="39"/>
  <c r="E15" i="39"/>
  <c r="E17" i="39" s="1"/>
  <c r="E12" i="39"/>
  <c r="E11" i="39"/>
  <c r="E13" i="39" s="1"/>
  <c r="E9" i="39"/>
  <c r="E8" i="39"/>
  <c r="E7" i="39"/>
  <c r="E4" i="39"/>
  <c r="E3" i="39"/>
  <c r="L3" i="35"/>
  <c r="J3" i="35"/>
  <c r="K5" i="35"/>
  <c r="L5" i="35" s="1"/>
  <c r="J5" i="35"/>
  <c r="K4" i="35"/>
  <c r="L4" i="35" s="1"/>
  <c r="J4" i="35"/>
  <c r="K3" i="35"/>
  <c r="L3" i="34"/>
  <c r="K3" i="34"/>
  <c r="J3" i="34"/>
  <c r="K5" i="34"/>
  <c r="L5" i="34" s="1"/>
  <c r="J5" i="34"/>
  <c r="K4" i="34"/>
  <c r="L4" i="34" s="1"/>
  <c r="J4" i="34"/>
  <c r="K4" i="33"/>
  <c r="L4" i="33" s="1"/>
  <c r="J4" i="33"/>
  <c r="K3" i="33"/>
  <c r="L3" i="33" s="1"/>
  <c r="J3" i="33"/>
  <c r="K5" i="33"/>
  <c r="L5" i="33" s="1"/>
  <c r="J5" i="33"/>
  <c r="L4" i="32"/>
  <c r="K5" i="32"/>
  <c r="L5" i="32" s="1"/>
  <c r="J5" i="32"/>
  <c r="K4" i="32"/>
  <c r="J4" i="32"/>
  <c r="K5" i="31"/>
  <c r="L5" i="31" s="1"/>
  <c r="K4" i="31"/>
  <c r="L4" i="31" s="1"/>
  <c r="K3" i="31"/>
  <c r="L3" i="31" s="1"/>
  <c r="J5" i="31"/>
  <c r="J4" i="31"/>
  <c r="J3" i="31"/>
  <c r="H4" i="30"/>
  <c r="I4" i="30" s="1"/>
  <c r="H5" i="30"/>
  <c r="G4" i="30"/>
  <c r="G5" i="30"/>
  <c r="I5" i="30"/>
  <c r="H3" i="30"/>
  <c r="I3" i="30" s="1"/>
  <c r="G3" i="30"/>
  <c r="H4" i="29"/>
  <c r="H5" i="29"/>
  <c r="H3" i="29"/>
  <c r="G4" i="29"/>
  <c r="G5" i="29"/>
  <c r="G3" i="29"/>
  <c r="F4" i="29"/>
  <c r="F5" i="29"/>
  <c r="F3" i="29"/>
  <c r="C9" i="28"/>
  <c r="D9" i="28"/>
  <c r="B9" i="28"/>
  <c r="C8" i="28"/>
  <c r="D8" i="28"/>
  <c r="B8" i="28"/>
  <c r="C7" i="28"/>
  <c r="D7" i="28"/>
  <c r="B7" i="28"/>
  <c r="D49" i="27"/>
  <c r="C49" i="27"/>
  <c r="C48" i="27"/>
  <c r="B48" i="27"/>
  <c r="B47" i="27"/>
  <c r="C47" i="27"/>
  <c r="D47" i="27"/>
  <c r="D48" i="27"/>
  <c r="B49" i="27"/>
  <c r="D36" i="27"/>
  <c r="C36" i="27"/>
  <c r="B36" i="27"/>
  <c r="D35" i="27"/>
  <c r="C35" i="27"/>
  <c r="B35" i="27"/>
  <c r="D34" i="27"/>
  <c r="C34" i="27"/>
  <c r="B34" i="27"/>
  <c r="D24" i="27"/>
  <c r="C24" i="27"/>
  <c r="B24" i="27"/>
  <c r="B23" i="27"/>
  <c r="D23" i="27"/>
  <c r="C23" i="27"/>
  <c r="D22" i="27"/>
  <c r="C22" i="27"/>
  <c r="B22" i="27"/>
  <c r="C12" i="27"/>
  <c r="D12" i="27"/>
  <c r="C11" i="27"/>
  <c r="C10" i="27"/>
  <c r="D10" i="27"/>
  <c r="B10" i="27"/>
  <c r="D11" i="27"/>
  <c r="B11" i="27"/>
  <c r="B12" i="27" s="1"/>
  <c r="D15" i="24"/>
  <c r="C15" i="24"/>
  <c r="B15" i="24"/>
  <c r="D14" i="24"/>
  <c r="C14" i="24"/>
  <c r="B14" i="24"/>
  <c r="D13" i="24"/>
  <c r="C13" i="24"/>
  <c r="B13" i="24"/>
  <c r="C12" i="23"/>
  <c r="D12" i="23"/>
  <c r="B12" i="23"/>
  <c r="C11" i="23"/>
  <c r="D11" i="23"/>
  <c r="B11" i="23"/>
  <c r="C10" i="23"/>
  <c r="D10" i="23"/>
  <c r="B10" i="23"/>
  <c r="N25" i="25"/>
  <c r="M25" i="25"/>
  <c r="L25" i="25"/>
  <c r="N24" i="25"/>
  <c r="M24" i="25"/>
  <c r="L24" i="25"/>
  <c r="N23" i="25"/>
  <c r="M23" i="25"/>
  <c r="L23" i="25"/>
  <c r="N22" i="25"/>
  <c r="M22" i="25"/>
  <c r="L22" i="25"/>
  <c r="N21" i="25"/>
  <c r="M21" i="25"/>
  <c r="L21" i="25"/>
  <c r="N16" i="25"/>
  <c r="N15" i="25"/>
  <c r="N14" i="25"/>
  <c r="N13" i="25"/>
  <c r="N12" i="25"/>
  <c r="M16" i="25"/>
  <c r="L16" i="25"/>
  <c r="M15" i="25"/>
  <c r="L15" i="25"/>
  <c r="M14" i="25"/>
  <c r="L14" i="25"/>
  <c r="M13" i="25"/>
  <c r="L13" i="25"/>
  <c r="M12" i="25"/>
  <c r="L12" i="25"/>
  <c r="N8" i="25"/>
  <c r="N7" i="25"/>
  <c r="N6" i="25"/>
  <c r="N5" i="25"/>
  <c r="N4" i="25"/>
  <c r="M8" i="25"/>
  <c r="M7" i="25"/>
  <c r="M6" i="25"/>
  <c r="M5" i="25"/>
  <c r="M4" i="25"/>
  <c r="L8" i="25"/>
  <c r="L7" i="25"/>
  <c r="L6" i="25"/>
  <c r="L5" i="25"/>
  <c r="L4" i="25"/>
  <c r="D68" i="15" l="1"/>
  <c r="D13" i="15"/>
  <c r="D29" i="15"/>
  <c r="D45" i="15"/>
  <c r="D60" i="15"/>
  <c r="D76" i="15"/>
  <c r="D92" i="15"/>
  <c r="D108" i="15"/>
  <c r="D124" i="15"/>
  <c r="D140" i="15"/>
  <c r="D37" i="15"/>
  <c r="D84" i="15"/>
  <c r="D116" i="15"/>
  <c r="D132" i="15"/>
  <c r="D21" i="15"/>
  <c r="D100" i="15"/>
  <c r="G7" i="40"/>
  <c r="H7" i="40" s="1"/>
  <c r="G14" i="40"/>
  <c r="H14" i="40" s="1"/>
  <c r="E373" i="39"/>
  <c r="E97" i="39"/>
  <c r="E301" i="39"/>
  <c r="E69" i="39"/>
  <c r="E85" i="39"/>
  <c r="E101" i="39"/>
  <c r="E465" i="39"/>
  <c r="E149" i="39"/>
  <c r="E181" i="39"/>
  <c r="E213" i="39"/>
  <c r="E229" i="39"/>
  <c r="E393" i="39"/>
  <c r="E365" i="39"/>
  <c r="E397" i="39"/>
  <c r="E5" i="39"/>
  <c r="E385" i="39"/>
  <c r="E401" i="39"/>
  <c r="E141" i="39"/>
  <c r="E405" i="39"/>
  <c r="E25" i="39"/>
  <c r="E57" i="39"/>
  <c r="E73" i="39"/>
  <c r="E89" i="39"/>
  <c r="E177" i="39"/>
  <c r="E193" i="39"/>
  <c r="E345" i="39"/>
  <c r="E165" i="39"/>
  <c r="E189" i="39"/>
  <c r="E325" i="39"/>
  <c r="E337" i="39"/>
  <c r="E389" i="39"/>
  <c r="E241" i="39"/>
  <c r="E253" i="39"/>
  <c r="E293" i="39"/>
  <c r="E417" i="39"/>
  <c r="E305" i="39"/>
  <c r="E317" i="39"/>
  <c r="E61" i="39"/>
  <c r="E153" i="39"/>
  <c r="E205" i="39"/>
  <c r="E29" i="39"/>
  <c r="E77" i="39"/>
  <c r="E121" i="39"/>
  <c r="E133" i="39"/>
  <c r="E145" i="39"/>
  <c r="E157" i="39"/>
  <c r="E197" i="39"/>
  <c r="E273" i="39"/>
  <c r="E285" i="39"/>
  <c r="E329" i="39"/>
  <c r="E341" i="39"/>
  <c r="E473" i="39"/>
  <c r="E41" i="39"/>
  <c r="E221" i="39"/>
  <c r="E245" i="39"/>
  <c r="E297" i="39"/>
  <c r="E409" i="39"/>
  <c r="E113" i="39"/>
  <c r="E125" i="39"/>
  <c r="E161" i="39"/>
  <c r="E249" i="39"/>
  <c r="E309" i="39"/>
  <c r="E333" i="39"/>
  <c r="E21" i="39"/>
  <c r="E33" i="39"/>
  <c r="E265" i="39"/>
  <c r="E289" i="39"/>
  <c r="E313" i="39"/>
  <c r="E349" i="39"/>
  <c r="E445" i="39"/>
  <c r="E457" i="39"/>
  <c r="E477" i="39"/>
  <c r="E469" i="39"/>
  <c r="E269" i="39"/>
  <c r="E281" i="39"/>
  <c r="E209" i="39"/>
  <c r="E217" i="39"/>
  <c r="E437" i="39"/>
  <c r="E377" i="39"/>
  <c r="F363" i="39" s="1"/>
  <c r="E421" i="39"/>
  <c r="E361" i="39"/>
  <c r="C117" i="22"/>
  <c r="B117" i="22"/>
  <c r="C113" i="22"/>
  <c r="B113" i="22"/>
  <c r="C109" i="22"/>
  <c r="B109" i="22"/>
  <c r="C105" i="22"/>
  <c r="B105" i="22"/>
  <c r="C101" i="22"/>
  <c r="B101" i="22"/>
  <c r="C97" i="22"/>
  <c r="B97" i="22"/>
  <c r="C93" i="22"/>
  <c r="B93" i="22"/>
  <c r="C89" i="22"/>
  <c r="B89" i="22"/>
  <c r="C81" i="22"/>
  <c r="B81" i="22"/>
  <c r="C77" i="22"/>
  <c r="B77" i="22"/>
  <c r="C73" i="22"/>
  <c r="B73" i="22"/>
  <c r="C69" i="22"/>
  <c r="B69" i="22"/>
  <c r="C65" i="22"/>
  <c r="B65" i="22"/>
  <c r="C57" i="22"/>
  <c r="B57" i="22"/>
  <c r="C53" i="22"/>
  <c r="B53" i="22"/>
  <c r="C41" i="22"/>
  <c r="B41" i="22"/>
  <c r="C37" i="22"/>
  <c r="B37" i="22"/>
  <c r="C33" i="22"/>
  <c r="B33" i="22"/>
  <c r="C29" i="22"/>
  <c r="B29" i="22"/>
  <c r="C25" i="22"/>
  <c r="B25" i="22"/>
  <c r="C21" i="22"/>
  <c r="B21" i="22"/>
  <c r="C17" i="22"/>
  <c r="B17" i="22"/>
  <c r="C13" i="22"/>
  <c r="B13" i="22"/>
  <c r="C9" i="22"/>
  <c r="B9" i="22"/>
  <c r="D116" i="22"/>
  <c r="D115" i="22"/>
  <c r="D112" i="22"/>
  <c r="D111" i="22"/>
  <c r="D108" i="22"/>
  <c r="D107" i="22"/>
  <c r="D104" i="22"/>
  <c r="D103" i="22"/>
  <c r="D100" i="22"/>
  <c r="D99" i="22"/>
  <c r="D96" i="22"/>
  <c r="D95" i="22"/>
  <c r="D92" i="22"/>
  <c r="D91" i="22"/>
  <c r="D88" i="22"/>
  <c r="D87" i="22"/>
  <c r="D80" i="22"/>
  <c r="D79" i="22"/>
  <c r="D76" i="22"/>
  <c r="D75" i="22"/>
  <c r="D72" i="22"/>
  <c r="D71" i="22"/>
  <c r="D68" i="22"/>
  <c r="D67" i="22"/>
  <c r="D64" i="22"/>
  <c r="D63" i="22"/>
  <c r="D56" i="22"/>
  <c r="D55" i="22"/>
  <c r="D52" i="22"/>
  <c r="D51" i="22"/>
  <c r="D40" i="22"/>
  <c r="D39" i="22"/>
  <c r="D36" i="22"/>
  <c r="D35" i="22"/>
  <c r="D32" i="22"/>
  <c r="D31" i="22"/>
  <c r="D28" i="22"/>
  <c r="D27" i="22"/>
  <c r="D24" i="22"/>
  <c r="D23" i="22"/>
  <c r="D20" i="22"/>
  <c r="D19" i="22"/>
  <c r="D16" i="22"/>
  <c r="D15" i="22"/>
  <c r="D12" i="22"/>
  <c r="D11" i="22"/>
  <c r="D8" i="22"/>
  <c r="D7" i="22"/>
  <c r="C5" i="22"/>
  <c r="B5" i="22"/>
  <c r="D4" i="22"/>
  <c r="D3" i="22"/>
  <c r="D13" i="22" l="1"/>
  <c r="D77" i="22"/>
  <c r="D101" i="22"/>
  <c r="D109" i="22"/>
  <c r="D29" i="22"/>
  <c r="E3" i="15"/>
  <c r="E50" i="15"/>
  <c r="H20" i="40"/>
  <c r="I20" i="40" s="1"/>
  <c r="H11" i="40"/>
  <c r="I14" i="40" s="1"/>
  <c r="F63" i="39"/>
  <c r="G103" i="39"/>
  <c r="G81" i="39"/>
  <c r="H81" i="39" s="1"/>
  <c r="G71" i="39"/>
  <c r="G93" i="39"/>
  <c r="H93" i="39" s="1"/>
  <c r="G72" i="39"/>
  <c r="G64" i="39"/>
  <c r="G63" i="39"/>
  <c r="G67" i="39"/>
  <c r="G109" i="39"/>
  <c r="H109" i="39" s="1"/>
  <c r="G91" i="39"/>
  <c r="G99" i="39"/>
  <c r="G97" i="39"/>
  <c r="H97" i="39" s="1"/>
  <c r="G87" i="39"/>
  <c r="G120" i="39"/>
  <c r="G317" i="39"/>
  <c r="H317" i="39" s="1"/>
  <c r="F303" i="39"/>
  <c r="G309" i="39" s="1"/>
  <c r="H309" i="39" s="1"/>
  <c r="F243" i="39"/>
  <c r="G265" i="39" s="1"/>
  <c r="H265" i="39" s="1"/>
  <c r="G83" i="39"/>
  <c r="G115" i="39"/>
  <c r="G111" i="39"/>
  <c r="G65" i="39"/>
  <c r="H65" i="39" s="1"/>
  <c r="G92" i="39"/>
  <c r="G69" i="39"/>
  <c r="H69" i="39" s="1"/>
  <c r="G116" i="39"/>
  <c r="G96" i="39"/>
  <c r="G113" i="39"/>
  <c r="H113" i="39" s="1"/>
  <c r="G165" i="39"/>
  <c r="H165" i="39" s="1"/>
  <c r="G100" i="39"/>
  <c r="G101" i="39"/>
  <c r="H101" i="39" s="1"/>
  <c r="G88" i="39"/>
  <c r="G117" i="39"/>
  <c r="H117" i="39" s="1"/>
  <c r="F123" i="39"/>
  <c r="G133" i="39" s="1"/>
  <c r="H133" i="39" s="1"/>
  <c r="G112" i="39"/>
  <c r="G85" i="39"/>
  <c r="H85" i="39" s="1"/>
  <c r="G79" i="39"/>
  <c r="F183" i="39"/>
  <c r="G205" i="39" s="1"/>
  <c r="H205" i="39" s="1"/>
  <c r="G121" i="39"/>
  <c r="H121" i="39" s="1"/>
  <c r="G107" i="39"/>
  <c r="G89" i="39"/>
  <c r="H89" i="39" s="1"/>
  <c r="G84" i="39"/>
  <c r="G108" i="39"/>
  <c r="G104" i="39"/>
  <c r="G105" i="39"/>
  <c r="H105" i="39" s="1"/>
  <c r="G325" i="39"/>
  <c r="H325" i="39" s="1"/>
  <c r="G119" i="39"/>
  <c r="G75" i="39"/>
  <c r="G76" i="39"/>
  <c r="G329" i="39"/>
  <c r="H329" i="39" s="1"/>
  <c r="G77" i="39"/>
  <c r="H77" i="39" s="1"/>
  <c r="G95" i="39"/>
  <c r="F3" i="39"/>
  <c r="G21" i="39" s="1"/>
  <c r="H21" i="39" s="1"/>
  <c r="G73" i="39"/>
  <c r="H73" i="39" s="1"/>
  <c r="G68" i="39"/>
  <c r="G80" i="39"/>
  <c r="F423" i="39"/>
  <c r="G419" i="39"/>
  <c r="G377" i="39"/>
  <c r="H377" i="39" s="1"/>
  <c r="G420" i="39"/>
  <c r="G385" i="39"/>
  <c r="H385" i="39" s="1"/>
  <c r="G375" i="39"/>
  <c r="G384" i="39"/>
  <c r="G421" i="39"/>
  <c r="H421" i="39" s="1"/>
  <c r="G408" i="39"/>
  <c r="G397" i="39"/>
  <c r="H397" i="39" s="1"/>
  <c r="G387" i="39"/>
  <c r="G373" i="39"/>
  <c r="H373" i="39" s="1"/>
  <c r="G363" i="39"/>
  <c r="G417" i="39"/>
  <c r="H417" i="39" s="1"/>
  <c r="G407" i="39"/>
  <c r="G396" i="39"/>
  <c r="G383" i="39"/>
  <c r="G372" i="39"/>
  <c r="G416" i="39"/>
  <c r="G405" i="39"/>
  <c r="H405" i="39" s="1"/>
  <c r="G395" i="39"/>
  <c r="G381" i="39"/>
  <c r="H381" i="39" s="1"/>
  <c r="G371" i="39"/>
  <c r="G415" i="39"/>
  <c r="G404" i="39"/>
  <c r="G393" i="39"/>
  <c r="H393" i="39" s="1"/>
  <c r="G380" i="39"/>
  <c r="G369" i="39"/>
  <c r="H369" i="39" s="1"/>
  <c r="G413" i="39"/>
  <c r="H413" i="39" s="1"/>
  <c r="G403" i="39"/>
  <c r="G392" i="39"/>
  <c r="G379" i="39"/>
  <c r="G368" i="39"/>
  <c r="G412" i="39"/>
  <c r="G401" i="39"/>
  <c r="H401" i="39" s="1"/>
  <c r="G391" i="39"/>
  <c r="G367" i="39"/>
  <c r="G388" i="39"/>
  <c r="G411" i="39"/>
  <c r="G400" i="39"/>
  <c r="G389" i="39"/>
  <c r="H389" i="39" s="1"/>
  <c r="G376" i="39"/>
  <c r="G364" i="39"/>
  <c r="G409" i="39"/>
  <c r="H409" i="39" s="1"/>
  <c r="G399" i="39"/>
  <c r="G365" i="39"/>
  <c r="H365" i="39" s="1"/>
  <c r="D33" i="22"/>
  <c r="D97" i="22"/>
  <c r="D37" i="22"/>
  <c r="D89" i="22"/>
  <c r="D65" i="22"/>
  <c r="D9" i="22"/>
  <c r="D25" i="22"/>
  <c r="D113" i="22"/>
  <c r="D73" i="22"/>
  <c r="D21" i="22"/>
  <c r="D5" i="22"/>
  <c r="D57" i="22"/>
  <c r="D81" i="22"/>
  <c r="D93" i="22"/>
  <c r="D17" i="22"/>
  <c r="D41" i="22"/>
  <c r="D69" i="22"/>
  <c r="D105" i="22"/>
  <c r="D117" i="22"/>
  <c r="D53" i="22"/>
  <c r="F39" i="15" l="1"/>
  <c r="F32" i="15"/>
  <c r="F23" i="15"/>
  <c r="F35" i="15"/>
  <c r="F28" i="15"/>
  <c r="F7" i="15"/>
  <c r="F16" i="15"/>
  <c r="F8" i="15"/>
  <c r="F24" i="15"/>
  <c r="F17" i="15"/>
  <c r="G17" i="15" s="1"/>
  <c r="F33" i="15"/>
  <c r="G33" i="15" s="1"/>
  <c r="F5" i="15"/>
  <c r="G5" i="15" s="1"/>
  <c r="F44" i="15"/>
  <c r="F27" i="15"/>
  <c r="F15" i="15"/>
  <c r="F20" i="15"/>
  <c r="F3" i="15"/>
  <c r="F36" i="15"/>
  <c r="F4" i="15"/>
  <c r="F19" i="15"/>
  <c r="F41" i="15"/>
  <c r="G41" i="15" s="1"/>
  <c r="F31" i="15"/>
  <c r="F40" i="15"/>
  <c r="F9" i="15"/>
  <c r="G9" i="15" s="1"/>
  <c r="F25" i="15"/>
  <c r="G25" i="15" s="1"/>
  <c r="F43" i="15"/>
  <c r="F12" i="15"/>
  <c r="F11" i="15"/>
  <c r="F37" i="15"/>
  <c r="G37" i="15" s="1"/>
  <c r="F29" i="15"/>
  <c r="G29" i="15" s="1"/>
  <c r="F21" i="15"/>
  <c r="G21" i="15" s="1"/>
  <c r="F139" i="15"/>
  <c r="F130" i="15"/>
  <c r="F132" i="15" s="1"/>
  <c r="G132" i="15" s="1"/>
  <c r="F123" i="15"/>
  <c r="F134" i="15"/>
  <c r="F127" i="15"/>
  <c r="F111" i="15"/>
  <c r="F86" i="15"/>
  <c r="F63" i="15"/>
  <c r="F54" i="15"/>
  <c r="F56" i="15" s="1"/>
  <c r="G56" i="15" s="1"/>
  <c r="F94" i="15"/>
  <c r="F96" i="15" s="1"/>
  <c r="G96" i="15" s="1"/>
  <c r="F118" i="15"/>
  <c r="F102" i="15"/>
  <c r="F95" i="15"/>
  <c r="F79" i="15"/>
  <c r="F70" i="15"/>
  <c r="F74" i="15"/>
  <c r="F67" i="15"/>
  <c r="F99" i="15"/>
  <c r="F143" i="15"/>
  <c r="F66" i="15"/>
  <c r="F114" i="15"/>
  <c r="F75" i="15"/>
  <c r="F135" i="15"/>
  <c r="F62" i="15"/>
  <c r="F64" i="15" s="1"/>
  <c r="G64" i="15" s="1"/>
  <c r="F142" i="15"/>
  <c r="F144" i="15" s="1"/>
  <c r="G144" i="15" s="1"/>
  <c r="F138" i="15"/>
  <c r="F140" i="15" s="1"/>
  <c r="G140" i="15" s="1"/>
  <c r="F83" i="15"/>
  <c r="F126" i="15"/>
  <c r="F78" i="15"/>
  <c r="F59" i="15"/>
  <c r="F91" i="15"/>
  <c r="F119" i="15"/>
  <c r="F58" i="15"/>
  <c r="F98" i="15"/>
  <c r="F100" i="15" s="1"/>
  <c r="G100" i="15" s="1"/>
  <c r="F131" i="15"/>
  <c r="F106" i="15"/>
  <c r="F71" i="15"/>
  <c r="F103" i="15"/>
  <c r="F82" i="15"/>
  <c r="F84" i="15" s="1"/>
  <c r="G84" i="15" s="1"/>
  <c r="F122" i="15"/>
  <c r="F124" i="15" s="1"/>
  <c r="G124" i="15" s="1"/>
  <c r="F87" i="15"/>
  <c r="F110" i="15"/>
  <c r="F112" i="15" s="1"/>
  <c r="G112" i="15" s="1"/>
  <c r="F107" i="15"/>
  <c r="F90" i="15"/>
  <c r="F92" i="15" s="1"/>
  <c r="G92" i="15" s="1"/>
  <c r="F115" i="15"/>
  <c r="F51" i="15"/>
  <c r="F55" i="15"/>
  <c r="F50" i="15"/>
  <c r="F45" i="15"/>
  <c r="G45" i="15" s="1"/>
  <c r="F13" i="15"/>
  <c r="G13" i="15" s="1"/>
  <c r="I11" i="40"/>
  <c r="I9" i="40"/>
  <c r="I5" i="40"/>
  <c r="I8" i="40"/>
  <c r="I6" i="40"/>
  <c r="I18" i="40"/>
  <c r="I15" i="40"/>
  <c r="I10" i="40"/>
  <c r="I16" i="40"/>
  <c r="I19" i="40"/>
  <c r="I17" i="40"/>
  <c r="I4" i="40"/>
  <c r="I7" i="40"/>
  <c r="G125" i="39"/>
  <c r="H125" i="39" s="1"/>
  <c r="G293" i="39"/>
  <c r="H293" i="39" s="1"/>
  <c r="G153" i="39"/>
  <c r="H153" i="39" s="1"/>
  <c r="G145" i="39"/>
  <c r="H145" i="39" s="1"/>
  <c r="G41" i="39"/>
  <c r="H41" i="39" s="1"/>
  <c r="G157" i="39"/>
  <c r="H157" i="39" s="1"/>
  <c r="G161" i="39"/>
  <c r="H161" i="39" s="1"/>
  <c r="G33" i="39"/>
  <c r="H33" i="39" s="1"/>
  <c r="G61" i="39"/>
  <c r="H61" i="39" s="1"/>
  <c r="G361" i="39"/>
  <c r="H361" i="39" s="1"/>
  <c r="G283" i="39"/>
  <c r="G301" i="39"/>
  <c r="H301" i="39" s="1"/>
  <c r="G260" i="39"/>
  <c r="G264" i="39"/>
  <c r="G268" i="39"/>
  <c r="G272" i="39"/>
  <c r="G248" i="39"/>
  <c r="G257" i="39"/>
  <c r="H257" i="39" s="1"/>
  <c r="G244" i="39"/>
  <c r="G300" i="39"/>
  <c r="G256" i="39"/>
  <c r="G292" i="39"/>
  <c r="G247" i="39"/>
  <c r="G284" i="39"/>
  <c r="G291" i="39"/>
  <c r="G287" i="39"/>
  <c r="G288" i="39"/>
  <c r="G276" i="39"/>
  <c r="G267" i="39"/>
  <c r="G279" i="39"/>
  <c r="G261" i="39"/>
  <c r="H261" i="39" s="1"/>
  <c r="G277" i="39"/>
  <c r="H277" i="39" s="1"/>
  <c r="G251" i="39"/>
  <c r="G252" i="39"/>
  <c r="G263" i="39"/>
  <c r="G243" i="39"/>
  <c r="G259" i="39"/>
  <c r="G280" i="39"/>
  <c r="G299" i="39"/>
  <c r="G296" i="39"/>
  <c r="G275" i="39"/>
  <c r="G295" i="39"/>
  <c r="G255" i="39"/>
  <c r="G271" i="39"/>
  <c r="G285" i="39"/>
  <c r="H285" i="39" s="1"/>
  <c r="G221" i="39"/>
  <c r="H221" i="39" s="1"/>
  <c r="G209" i="39"/>
  <c r="H209" i="39" s="1"/>
  <c r="G297" i="39"/>
  <c r="H297" i="39" s="1"/>
  <c r="G245" i="39"/>
  <c r="H245" i="39" s="1"/>
  <c r="G349" i="39"/>
  <c r="H349" i="39" s="1"/>
  <c r="G249" i="39"/>
  <c r="H249" i="39" s="1"/>
  <c r="G253" i="39"/>
  <c r="H253" i="39" s="1"/>
  <c r="G281" i="39"/>
  <c r="H281" i="39" s="1"/>
  <c r="G337" i="39"/>
  <c r="H337" i="39" s="1"/>
  <c r="G197" i="39"/>
  <c r="H197" i="39" s="1"/>
  <c r="G289" i="39"/>
  <c r="H289" i="39" s="1"/>
  <c r="G316" i="39"/>
  <c r="G332" i="39"/>
  <c r="G336" i="39"/>
  <c r="G340" i="39"/>
  <c r="G345" i="39"/>
  <c r="H345" i="39" s="1"/>
  <c r="G319" i="39"/>
  <c r="G323" i="39"/>
  <c r="G339" i="39"/>
  <c r="G344" i="39"/>
  <c r="G352" i="39"/>
  <c r="G356" i="39"/>
  <c r="G359" i="39"/>
  <c r="G351" i="39"/>
  <c r="G335" i="39"/>
  <c r="G312" i="39"/>
  <c r="G304" i="39"/>
  <c r="G324" i="39"/>
  <c r="G321" i="39"/>
  <c r="H321" i="39" s="1"/>
  <c r="G320" i="39"/>
  <c r="G327" i="39"/>
  <c r="G348" i="39"/>
  <c r="G303" i="39"/>
  <c r="G307" i="39"/>
  <c r="G353" i="39"/>
  <c r="H353" i="39" s="1"/>
  <c r="G357" i="39"/>
  <c r="H357" i="39" s="1"/>
  <c r="G360" i="39"/>
  <c r="G355" i="39"/>
  <c r="G331" i="39"/>
  <c r="G343" i="39"/>
  <c r="G308" i="39"/>
  <c r="G347" i="39"/>
  <c r="G328" i="39"/>
  <c r="G315" i="39"/>
  <c r="G311" i="39"/>
  <c r="G273" i="39"/>
  <c r="H273" i="39" s="1"/>
  <c r="G220" i="39"/>
  <c r="G225" i="39"/>
  <c r="H225" i="39" s="1"/>
  <c r="G199" i="39"/>
  <c r="G215" i="39"/>
  <c r="G203" i="39"/>
  <c r="G212" i="39"/>
  <c r="G193" i="39"/>
  <c r="H193" i="39" s="1"/>
  <c r="G240" i="39"/>
  <c r="G183" i="39"/>
  <c r="G211" i="39"/>
  <c r="G201" i="39"/>
  <c r="H201" i="39" s="1"/>
  <c r="G233" i="39"/>
  <c r="H233" i="39" s="1"/>
  <c r="G216" i="39"/>
  <c r="G229" i="39"/>
  <c r="H229" i="39" s="1"/>
  <c r="G232" i="39"/>
  <c r="G184" i="39"/>
  <c r="G204" i="39"/>
  <c r="G208" i="39"/>
  <c r="G219" i="39"/>
  <c r="G236" i="39"/>
  <c r="G207" i="39"/>
  <c r="G227" i="39"/>
  <c r="G191" i="39"/>
  <c r="G239" i="39"/>
  <c r="G213" i="39"/>
  <c r="H213" i="39" s="1"/>
  <c r="G224" i="39"/>
  <c r="G192" i="39"/>
  <c r="G235" i="39"/>
  <c r="G200" i="39"/>
  <c r="G223" i="39"/>
  <c r="G195" i="39"/>
  <c r="G228" i="39"/>
  <c r="G188" i="39"/>
  <c r="G187" i="39"/>
  <c r="G231" i="39"/>
  <c r="G237" i="39"/>
  <c r="H237" i="39" s="1"/>
  <c r="G196" i="39"/>
  <c r="G185" i="39"/>
  <c r="H185" i="39" s="1"/>
  <c r="G12" i="39"/>
  <c r="G27" i="39"/>
  <c r="G19" i="39"/>
  <c r="G47" i="39"/>
  <c r="G51" i="39"/>
  <c r="G28" i="39"/>
  <c r="G24" i="39"/>
  <c r="G31" i="39"/>
  <c r="G48" i="39"/>
  <c r="G25" i="39"/>
  <c r="H25" i="39" s="1"/>
  <c r="G13" i="39"/>
  <c r="H13" i="39" s="1"/>
  <c r="G35" i="39"/>
  <c r="G40" i="39"/>
  <c r="G59" i="39"/>
  <c r="G17" i="39"/>
  <c r="H17" i="39" s="1"/>
  <c r="G53" i="39"/>
  <c r="H53" i="39" s="1"/>
  <c r="G23" i="39"/>
  <c r="G20" i="39"/>
  <c r="G55" i="39"/>
  <c r="G11" i="39"/>
  <c r="G44" i="39"/>
  <c r="G39" i="39"/>
  <c r="G57" i="39"/>
  <c r="H57" i="39" s="1"/>
  <c r="G9" i="39"/>
  <c r="H9" i="39" s="1"/>
  <c r="G37" i="39"/>
  <c r="H37" i="39" s="1"/>
  <c r="G56" i="39"/>
  <c r="G49" i="39"/>
  <c r="H49" i="39" s="1"/>
  <c r="G5" i="39"/>
  <c r="H5" i="39" s="1"/>
  <c r="G7" i="39"/>
  <c r="G3" i="39"/>
  <c r="G52" i="39"/>
  <c r="G4" i="39"/>
  <c r="G16" i="39"/>
  <c r="G8" i="39"/>
  <c r="G32" i="39"/>
  <c r="G45" i="39"/>
  <c r="H45" i="39" s="1"/>
  <c r="G60" i="39"/>
  <c r="G43" i="39"/>
  <c r="G36" i="39"/>
  <c r="G15" i="39"/>
  <c r="G333" i="39"/>
  <c r="H333" i="39" s="1"/>
  <c r="G217" i="39"/>
  <c r="H217" i="39" s="1"/>
  <c r="G189" i="39"/>
  <c r="H189" i="39" s="1"/>
  <c r="G241" i="39"/>
  <c r="H241" i="39" s="1"/>
  <c r="G269" i="39"/>
  <c r="H269" i="39" s="1"/>
  <c r="G341" i="39"/>
  <c r="H341" i="39" s="1"/>
  <c r="G181" i="39"/>
  <c r="H181" i="39" s="1"/>
  <c r="G152" i="39"/>
  <c r="G140" i="39"/>
  <c r="G139" i="39"/>
  <c r="G135" i="39"/>
  <c r="G129" i="39"/>
  <c r="H129" i="39" s="1"/>
  <c r="G124" i="39"/>
  <c r="G173" i="39"/>
  <c r="H173" i="39" s="1"/>
  <c r="G159" i="39"/>
  <c r="G131" i="39"/>
  <c r="G169" i="39"/>
  <c r="H169" i="39" s="1"/>
  <c r="G147" i="39"/>
  <c r="G179" i="39"/>
  <c r="G141" i="39"/>
  <c r="H141" i="39" s="1"/>
  <c r="G156" i="39"/>
  <c r="G143" i="39"/>
  <c r="G167" i="39"/>
  <c r="G160" i="39"/>
  <c r="G163" i="39"/>
  <c r="G136" i="39"/>
  <c r="G175" i="39"/>
  <c r="G128" i="39"/>
  <c r="G172" i="39"/>
  <c r="G180" i="39"/>
  <c r="G151" i="39"/>
  <c r="G168" i="39"/>
  <c r="G127" i="39"/>
  <c r="G144" i="39"/>
  <c r="G149" i="39"/>
  <c r="H149" i="39" s="1"/>
  <c r="G155" i="39"/>
  <c r="G148" i="39"/>
  <c r="G176" i="39"/>
  <c r="G137" i="39"/>
  <c r="H137" i="39" s="1"/>
  <c r="G123" i="39"/>
  <c r="G132" i="39"/>
  <c r="G164" i="39"/>
  <c r="G171" i="39"/>
  <c r="G177" i="39"/>
  <c r="H177" i="39" s="1"/>
  <c r="G29" i="39"/>
  <c r="H29" i="39" s="1"/>
  <c r="G305" i="39"/>
  <c r="H305" i="39" s="1"/>
  <c r="G313" i="39"/>
  <c r="H313" i="39" s="1"/>
  <c r="G473" i="39"/>
  <c r="H473" i="39" s="1"/>
  <c r="G463" i="39"/>
  <c r="G452" i="39"/>
  <c r="G441" i="39"/>
  <c r="H441" i="39" s="1"/>
  <c r="G431" i="39"/>
  <c r="G472" i="39"/>
  <c r="G461" i="39"/>
  <c r="H461" i="39" s="1"/>
  <c r="G451" i="39"/>
  <c r="G440" i="39"/>
  <c r="G429" i="39"/>
  <c r="H429" i="39" s="1"/>
  <c r="G471" i="39"/>
  <c r="G460" i="39"/>
  <c r="G449" i="39"/>
  <c r="H449" i="39" s="1"/>
  <c r="G439" i="39"/>
  <c r="G428" i="39"/>
  <c r="G469" i="39"/>
  <c r="H469" i="39" s="1"/>
  <c r="G459" i="39"/>
  <c r="G448" i="39"/>
  <c r="G427" i="39"/>
  <c r="G468" i="39"/>
  <c r="G457" i="39"/>
  <c r="H457" i="39" s="1"/>
  <c r="G447" i="39"/>
  <c r="G436" i="39"/>
  <c r="G424" i="39"/>
  <c r="G477" i="39"/>
  <c r="H477" i="39" s="1"/>
  <c r="G467" i="39"/>
  <c r="G456" i="39"/>
  <c r="G445" i="39"/>
  <c r="H445" i="39" s="1"/>
  <c r="G425" i="39"/>
  <c r="H425" i="39" s="1"/>
  <c r="G476" i="39"/>
  <c r="G465" i="39"/>
  <c r="H465" i="39" s="1"/>
  <c r="G455" i="39"/>
  <c r="G444" i="39"/>
  <c r="G433" i="39"/>
  <c r="H433" i="39" s="1"/>
  <c r="G423" i="39"/>
  <c r="G475" i="39"/>
  <c r="G464" i="39"/>
  <c r="G453" i="39"/>
  <c r="H453" i="39" s="1"/>
  <c r="G443" i="39"/>
  <c r="G432" i="39"/>
  <c r="G435" i="39"/>
  <c r="G479" i="39"/>
  <c r="G480" i="39"/>
  <c r="G481" i="39"/>
  <c r="H481" i="39" s="1"/>
  <c r="G437" i="39"/>
  <c r="H437" i="39" s="1"/>
  <c r="E3" i="22"/>
  <c r="F60" i="22" l="1"/>
  <c r="F59" i="22"/>
  <c r="F61" i="22"/>
  <c r="G61" i="22" s="1"/>
  <c r="F47" i="22"/>
  <c r="F49" i="22"/>
  <c r="G49" i="22" s="1"/>
  <c r="F48" i="22"/>
  <c r="F60" i="15"/>
  <c r="G60" i="15" s="1"/>
  <c r="F116" i="15"/>
  <c r="G116" i="15" s="1"/>
  <c r="F52" i="15"/>
  <c r="G52" i="15" s="1"/>
  <c r="F108" i="15"/>
  <c r="G108" i="15" s="1"/>
  <c r="F128" i="15"/>
  <c r="G128" i="15" s="1"/>
  <c r="F68" i="15"/>
  <c r="G68" i="15" s="1"/>
  <c r="F76" i="15"/>
  <c r="G76" i="15" s="1"/>
  <c r="F104" i="15"/>
  <c r="G104" i="15" s="1"/>
  <c r="F136" i="15"/>
  <c r="G136" i="15" s="1"/>
  <c r="F80" i="15"/>
  <c r="G80" i="15" s="1"/>
  <c r="F72" i="15"/>
  <c r="G72" i="15" s="1"/>
  <c r="F120" i="15"/>
  <c r="G120" i="15" s="1"/>
  <c r="F88" i="15"/>
  <c r="G88" i="15" s="1"/>
  <c r="F93" i="22"/>
  <c r="G93" i="22" s="1"/>
  <c r="F17" i="22"/>
  <c r="G17" i="22" s="1"/>
  <c r="F69" i="22"/>
  <c r="G69" i="22" s="1"/>
  <c r="F41" i="22"/>
  <c r="G41" i="22" s="1"/>
  <c r="F53" i="22"/>
  <c r="G53" i="22" s="1"/>
  <c r="F5" i="22"/>
  <c r="G5" i="22" s="1"/>
  <c r="F107" i="22"/>
  <c r="F64" i="22"/>
  <c r="F3" i="22"/>
  <c r="F96" i="22"/>
  <c r="F75" i="22"/>
  <c r="F116" i="22"/>
  <c r="F95" i="22"/>
  <c r="F73" i="22"/>
  <c r="G73" i="22" s="1"/>
  <c r="F63" i="22"/>
  <c r="F52" i="22"/>
  <c r="F35" i="22"/>
  <c r="F37" i="22"/>
  <c r="G37" i="22" s="1"/>
  <c r="F13" i="22"/>
  <c r="G13" i="22" s="1"/>
  <c r="F8" i="22"/>
  <c r="F33" i="22"/>
  <c r="G33" i="22" s="1"/>
  <c r="F11" i="22"/>
  <c r="F25" i="22"/>
  <c r="G25" i="22" s="1"/>
  <c r="F7" i="22"/>
  <c r="F112" i="22"/>
  <c r="F71" i="22"/>
  <c r="F100" i="22"/>
  <c r="F4" i="22"/>
  <c r="F108" i="22"/>
  <c r="F77" i="22"/>
  <c r="G77" i="22" s="1"/>
  <c r="F28" i="22"/>
  <c r="F39" i="22"/>
  <c r="F111" i="22"/>
  <c r="F29" i="22"/>
  <c r="G29" i="22" s="1"/>
  <c r="F76" i="22"/>
  <c r="F27" i="22"/>
  <c r="F36" i="22"/>
  <c r="F101" i="22"/>
  <c r="G101" i="22" s="1"/>
  <c r="F19" i="22"/>
  <c r="F115" i="22"/>
  <c r="F51" i="22"/>
  <c r="F97" i="22"/>
  <c r="G97" i="22" s="1"/>
  <c r="F80" i="22"/>
  <c r="F23" i="22"/>
  <c r="F79" i="22"/>
  <c r="F72" i="22"/>
  <c r="F55" i="22"/>
  <c r="F91" i="22"/>
  <c r="F12" i="22"/>
  <c r="F24" i="22"/>
  <c r="F9" i="22"/>
  <c r="G9" i="22" s="1"/>
  <c r="F88" i="22"/>
  <c r="F21" i="22"/>
  <c r="G21" i="22" s="1"/>
  <c r="F65" i="22"/>
  <c r="G65" i="22" s="1"/>
  <c r="F56" i="22"/>
  <c r="F40" i="22"/>
  <c r="F89" i="22"/>
  <c r="G89" i="22" s="1"/>
  <c r="F32" i="22"/>
  <c r="F16" i="22"/>
  <c r="F104" i="22"/>
  <c r="F87" i="22"/>
  <c r="F109" i="22"/>
  <c r="G109" i="22" s="1"/>
  <c r="F99" i="22"/>
  <c r="F67" i="22"/>
  <c r="F103" i="22"/>
  <c r="F68" i="22"/>
  <c r="F92" i="22"/>
  <c r="F31" i="22"/>
  <c r="F15" i="22"/>
  <c r="F20" i="22"/>
  <c r="F113" i="22"/>
  <c r="G113" i="22" s="1"/>
  <c r="F81" i="22"/>
  <c r="G81" i="22" s="1"/>
  <c r="F57" i="22"/>
  <c r="G57" i="22" s="1"/>
  <c r="F117" i="22"/>
  <c r="G117" i="22" s="1"/>
  <c r="F105" i="22"/>
  <c r="G105" i="22" s="1"/>
  <c r="O42" i="21" l="1"/>
  <c r="P42" i="21" s="1"/>
  <c r="O43" i="21"/>
  <c r="P43" i="21" s="1"/>
  <c r="O44" i="21"/>
  <c r="P44" i="21" s="1"/>
  <c r="O45" i="21"/>
  <c r="P45" i="21" s="1"/>
  <c r="O46" i="21"/>
  <c r="P46" i="21" s="1"/>
  <c r="O47" i="21"/>
  <c r="P47" i="21" s="1"/>
  <c r="O48" i="21"/>
  <c r="P48" i="21" s="1"/>
  <c r="O49" i="21"/>
  <c r="P49" i="21" s="1"/>
  <c r="O50" i="21"/>
  <c r="P50" i="21" s="1"/>
  <c r="O51" i="21"/>
  <c r="P51" i="21" s="1"/>
  <c r="O52" i="21"/>
  <c r="P52" i="21" s="1"/>
  <c r="O53" i="21"/>
  <c r="P53" i="21" s="1"/>
  <c r="O54" i="21"/>
  <c r="P54" i="21" s="1"/>
  <c r="O41" i="21"/>
  <c r="P41" i="21" s="1"/>
  <c r="N42" i="21"/>
  <c r="N43" i="21"/>
  <c r="N44" i="21"/>
  <c r="N45" i="21"/>
  <c r="N46" i="21"/>
  <c r="N47" i="21"/>
  <c r="N48" i="21"/>
  <c r="N49" i="21"/>
  <c r="N50" i="21"/>
  <c r="N51" i="21"/>
  <c r="N52" i="21"/>
  <c r="N53" i="21"/>
  <c r="N54" i="21"/>
  <c r="N41" i="21"/>
  <c r="P25" i="21"/>
  <c r="O24" i="21"/>
  <c r="P24" i="21" s="1"/>
  <c r="O25" i="21"/>
  <c r="O26" i="21"/>
  <c r="P26" i="21" s="1"/>
  <c r="O27" i="21"/>
  <c r="P27" i="21" s="1"/>
  <c r="O28" i="21"/>
  <c r="P28" i="21" s="1"/>
  <c r="O29" i="21"/>
  <c r="P29" i="21" s="1"/>
  <c r="O30" i="21"/>
  <c r="P30" i="21" s="1"/>
  <c r="O31" i="21"/>
  <c r="P31" i="21" s="1"/>
  <c r="O32" i="21"/>
  <c r="P32" i="21" s="1"/>
  <c r="O33" i="21"/>
  <c r="P33" i="21" s="1"/>
  <c r="O34" i="21"/>
  <c r="P34" i="21" s="1"/>
  <c r="O35" i="21"/>
  <c r="P35" i="21" s="1"/>
  <c r="O36" i="21"/>
  <c r="P36" i="21" s="1"/>
  <c r="O23" i="21"/>
  <c r="P23" i="21" s="1"/>
  <c r="N24" i="21"/>
  <c r="N25" i="21"/>
  <c r="N26" i="21"/>
  <c r="N27" i="21"/>
  <c r="N28" i="21"/>
  <c r="N29" i="21"/>
  <c r="N30" i="21"/>
  <c r="N31" i="21"/>
  <c r="N32" i="21"/>
  <c r="N33" i="21"/>
  <c r="N34" i="21"/>
  <c r="N35" i="21"/>
  <c r="N36" i="21"/>
  <c r="N23" i="21"/>
  <c r="O6" i="21"/>
  <c r="P6" i="21" s="1"/>
  <c r="O7" i="21"/>
  <c r="P7" i="21" s="1"/>
  <c r="O8" i="21"/>
  <c r="P8" i="21" s="1"/>
  <c r="O9" i="21"/>
  <c r="P9" i="21" s="1"/>
  <c r="O10" i="21"/>
  <c r="P10" i="21" s="1"/>
  <c r="O11" i="21"/>
  <c r="P11" i="21" s="1"/>
  <c r="O12" i="21"/>
  <c r="P12" i="21" s="1"/>
  <c r="O13" i="21"/>
  <c r="P13" i="21" s="1"/>
  <c r="O14" i="21"/>
  <c r="P14" i="21" s="1"/>
  <c r="O15" i="21"/>
  <c r="P15" i="21" s="1"/>
  <c r="O16" i="21"/>
  <c r="P16" i="21" s="1"/>
  <c r="O17" i="21"/>
  <c r="P17" i="21" s="1"/>
  <c r="O18" i="21"/>
  <c r="P18" i="21" s="1"/>
  <c r="O5" i="21"/>
  <c r="P5" i="21" s="1"/>
  <c r="N6" i="21"/>
  <c r="N7" i="21"/>
  <c r="N8" i="21"/>
  <c r="N9" i="21"/>
  <c r="N10" i="21"/>
  <c r="N11" i="21"/>
  <c r="N12" i="21"/>
  <c r="N13" i="21"/>
  <c r="N14" i="21"/>
  <c r="N15" i="21"/>
  <c r="N16" i="21"/>
  <c r="N17" i="21"/>
  <c r="N18" i="21"/>
  <c r="N5" i="21"/>
  <c r="H237" i="18"/>
  <c r="H241" i="18"/>
  <c r="H221" i="18"/>
  <c r="H205" i="18"/>
  <c r="D745" i="18"/>
  <c r="C745" i="18"/>
  <c r="H1153" i="18"/>
  <c r="H1149" i="18"/>
  <c r="H1145" i="18"/>
  <c r="H1141" i="18"/>
  <c r="H1137" i="18"/>
  <c r="H1133" i="18"/>
  <c r="H1129" i="18"/>
  <c r="H1125" i="18"/>
  <c r="H1121" i="18"/>
  <c r="H1117" i="18"/>
  <c r="H1113" i="18"/>
  <c r="H1109" i="18"/>
  <c r="H1105" i="18"/>
  <c r="H1101" i="18"/>
  <c r="H1097" i="18"/>
  <c r="H1093" i="18"/>
  <c r="H1089" i="18"/>
  <c r="H1085" i="18"/>
  <c r="H1081" i="18"/>
  <c r="H1077" i="18"/>
  <c r="H1073" i="18"/>
  <c r="H1069" i="18"/>
  <c r="H1065" i="18"/>
  <c r="H1061" i="18"/>
  <c r="H1057" i="18"/>
  <c r="H1053" i="18"/>
  <c r="H1049" i="18"/>
  <c r="H1045" i="18"/>
  <c r="H1041" i="18"/>
  <c r="H1037" i="18"/>
  <c r="H1033" i="18"/>
  <c r="H1029" i="18"/>
  <c r="H1025" i="18"/>
  <c r="H1021" i="18"/>
  <c r="H1017" i="18"/>
  <c r="H1013" i="18"/>
  <c r="D1113" i="18"/>
  <c r="C1113" i="18"/>
  <c r="G1057" i="18"/>
  <c r="G1056" i="18"/>
  <c r="G1055" i="18"/>
  <c r="G1053" i="18"/>
  <c r="G1052" i="18"/>
  <c r="G1051" i="18"/>
  <c r="G1049" i="18"/>
  <c r="G1048" i="18"/>
  <c r="G1047" i="18"/>
  <c r="G1043" i="18"/>
  <c r="G1041" i="18"/>
  <c r="G1040" i="18"/>
  <c r="G1039" i="18"/>
  <c r="G1037" i="18"/>
  <c r="G1036" i="18"/>
  <c r="G1035" i="18"/>
  <c r="G1033" i="18"/>
  <c r="G1032" i="18"/>
  <c r="G1031" i="18"/>
  <c r="G1029" i="18"/>
  <c r="G1028" i="18"/>
  <c r="G1027" i="18"/>
  <c r="G1025" i="18"/>
  <c r="G1024" i="18"/>
  <c r="G1023" i="18"/>
  <c r="G1021" i="18"/>
  <c r="G1020" i="18"/>
  <c r="G1019" i="18"/>
  <c r="G1017" i="18"/>
  <c r="G1016" i="18"/>
  <c r="G1015" i="18"/>
  <c r="G1012" i="18"/>
  <c r="G1013" i="18"/>
  <c r="G1011" i="18"/>
  <c r="F1011" i="18"/>
  <c r="D1153" i="18"/>
  <c r="C1153" i="18"/>
  <c r="D1149" i="18"/>
  <c r="C1149" i="18"/>
  <c r="D1145" i="18"/>
  <c r="C1145" i="18"/>
  <c r="D1141" i="18"/>
  <c r="C1141" i="18"/>
  <c r="D1137" i="18"/>
  <c r="C1137" i="18"/>
  <c r="D1133" i="18"/>
  <c r="C1133" i="18"/>
  <c r="D1129" i="18"/>
  <c r="C1129" i="18"/>
  <c r="D1125" i="18"/>
  <c r="C1125" i="18"/>
  <c r="D1121" i="18"/>
  <c r="C1121" i="18"/>
  <c r="D1117" i="18"/>
  <c r="C1117" i="18"/>
  <c r="D1109" i="18"/>
  <c r="C1109" i="18"/>
  <c r="D1105" i="18"/>
  <c r="C1105" i="18"/>
  <c r="D1101" i="18"/>
  <c r="C1101" i="18"/>
  <c r="D1097" i="18"/>
  <c r="C1097" i="18"/>
  <c r="D1093" i="18"/>
  <c r="C1093" i="18"/>
  <c r="D1089" i="18"/>
  <c r="C1089" i="18"/>
  <c r="D1085" i="18"/>
  <c r="C1085" i="18"/>
  <c r="D1081" i="18"/>
  <c r="C1081" i="18"/>
  <c r="D1077" i="18"/>
  <c r="C1077" i="18"/>
  <c r="D1073" i="18"/>
  <c r="C1073" i="18"/>
  <c r="D1069" i="18"/>
  <c r="C1069" i="18"/>
  <c r="D1065" i="18"/>
  <c r="C1065" i="18"/>
  <c r="D1061" i="18"/>
  <c r="C1061" i="18"/>
  <c r="D1057" i="18"/>
  <c r="C1057" i="18"/>
  <c r="D1053" i="18"/>
  <c r="C1053" i="18"/>
  <c r="D1049" i="18"/>
  <c r="C1049" i="18"/>
  <c r="D1045" i="18"/>
  <c r="C1045" i="18"/>
  <c r="D1041" i="18"/>
  <c r="C1041" i="18"/>
  <c r="D1037" i="18"/>
  <c r="C1037" i="18"/>
  <c r="D1033" i="18"/>
  <c r="C1033" i="18"/>
  <c r="D1029" i="18"/>
  <c r="C1029" i="18"/>
  <c r="D1025" i="18"/>
  <c r="C1025" i="18"/>
  <c r="D1021" i="18"/>
  <c r="C1021" i="18"/>
  <c r="D1017" i="18"/>
  <c r="C1017" i="18"/>
  <c r="D1013" i="18"/>
  <c r="C1013" i="18"/>
  <c r="E1152" i="18"/>
  <c r="E1151" i="18"/>
  <c r="E1153" i="18" s="1"/>
  <c r="E1148" i="18"/>
  <c r="E1147" i="18"/>
  <c r="E1144" i="18"/>
  <c r="E1145" i="18" s="1"/>
  <c r="E1143" i="18"/>
  <c r="E1140" i="18"/>
  <c r="E1139" i="18"/>
  <c r="E1136" i="18"/>
  <c r="E1137" i="18" s="1"/>
  <c r="E1135" i="18"/>
  <c r="E1132" i="18"/>
  <c r="E1131" i="18"/>
  <c r="E1133" i="18" s="1"/>
  <c r="E1128" i="18"/>
  <c r="E1127" i="18"/>
  <c r="E1129" i="18" s="1"/>
  <c r="E1124" i="18"/>
  <c r="E1123" i="18"/>
  <c r="E1125" i="18" s="1"/>
  <c r="E1120" i="18"/>
  <c r="E1119" i="18"/>
  <c r="E1116" i="18"/>
  <c r="E1117" i="18" s="1"/>
  <c r="E1115" i="18"/>
  <c r="E1112" i="18"/>
  <c r="E1111" i="18"/>
  <c r="E1108" i="18"/>
  <c r="E1109" i="18" s="1"/>
  <c r="E1107" i="18"/>
  <c r="E1104" i="18"/>
  <c r="E1103" i="18"/>
  <c r="E1100" i="18"/>
  <c r="E1099" i="18"/>
  <c r="E1101" i="18" s="1"/>
  <c r="E1096" i="18"/>
  <c r="E1097" i="18" s="1"/>
  <c r="E1095" i="18"/>
  <c r="E1092" i="18"/>
  <c r="E1091" i="18"/>
  <c r="E1093" i="18" s="1"/>
  <c r="E1089" i="18"/>
  <c r="E1088" i="18"/>
  <c r="E1087" i="18"/>
  <c r="E1085" i="18"/>
  <c r="E1084" i="18"/>
  <c r="E1083" i="18"/>
  <c r="E1080" i="18"/>
  <c r="E1079" i="18"/>
  <c r="E1081" i="18" s="1"/>
  <c r="E1077" i="18"/>
  <c r="E1076" i="18"/>
  <c r="E1075" i="18"/>
  <c r="E1072" i="18"/>
  <c r="E1071" i="18"/>
  <c r="E1073" i="18" s="1"/>
  <c r="E1068" i="18"/>
  <c r="E1067" i="18"/>
  <c r="E1069" i="18" s="1"/>
  <c r="E1064" i="18"/>
  <c r="E1065" i="18" s="1"/>
  <c r="E1063" i="18"/>
  <c r="E1060" i="18"/>
  <c r="E1061" i="18" s="1"/>
  <c r="E1059" i="18"/>
  <c r="E1056" i="18"/>
  <c r="E1055" i="18"/>
  <c r="E1057" i="18" s="1"/>
  <c r="E1053" i="18"/>
  <c r="E1052" i="18"/>
  <c r="E1051" i="18"/>
  <c r="E1048" i="18"/>
  <c r="E1049" i="18" s="1"/>
  <c r="E1047" i="18"/>
  <c r="E1044" i="18"/>
  <c r="G1044" i="18" s="1"/>
  <c r="E1043" i="18"/>
  <c r="E1041" i="18"/>
  <c r="E1040" i="18"/>
  <c r="E1039" i="18"/>
  <c r="E1036" i="18"/>
  <c r="E1035" i="18"/>
  <c r="E1032" i="18"/>
  <c r="E1031" i="18"/>
  <c r="E1028" i="18"/>
  <c r="E1027" i="18"/>
  <c r="E1029" i="18" s="1"/>
  <c r="E1024" i="18"/>
  <c r="E1023" i="18"/>
  <c r="E1021" i="18"/>
  <c r="E1020" i="18"/>
  <c r="E1019" i="18"/>
  <c r="E1016" i="18"/>
  <c r="E1015" i="18"/>
  <c r="E1017" i="18" s="1"/>
  <c r="E1013" i="18"/>
  <c r="E1012" i="18"/>
  <c r="E1011" i="18"/>
  <c r="D1009" i="18"/>
  <c r="C1009" i="18"/>
  <c r="D1005" i="18"/>
  <c r="C1005" i="18"/>
  <c r="D1001" i="18"/>
  <c r="C1001" i="18"/>
  <c r="D997" i="18"/>
  <c r="C997" i="18"/>
  <c r="D993" i="18"/>
  <c r="C993" i="18"/>
  <c r="D989" i="18"/>
  <c r="C989" i="18"/>
  <c r="D985" i="18"/>
  <c r="C985" i="18"/>
  <c r="D981" i="18"/>
  <c r="C981" i="18"/>
  <c r="D977" i="18"/>
  <c r="C977" i="18"/>
  <c r="D973" i="18"/>
  <c r="C973" i="18"/>
  <c r="D969" i="18"/>
  <c r="C969" i="18"/>
  <c r="D965" i="18"/>
  <c r="C965" i="18"/>
  <c r="E1008" i="18"/>
  <c r="E1007" i="18"/>
  <c r="E1004" i="18"/>
  <c r="E1003" i="18"/>
  <c r="E1000" i="18"/>
  <c r="E999" i="18"/>
  <c r="E996" i="18"/>
  <c r="E995" i="18"/>
  <c r="E997" i="18" s="1"/>
  <c r="E992" i="18"/>
  <c r="E991" i="18"/>
  <c r="E988" i="18"/>
  <c r="E987" i="18"/>
  <c r="E984" i="18"/>
  <c r="E983" i="18"/>
  <c r="E980" i="18"/>
  <c r="E979" i="18"/>
  <c r="E981" i="18" s="1"/>
  <c r="E976" i="18"/>
  <c r="E975" i="18"/>
  <c r="E972" i="18"/>
  <c r="E971" i="18"/>
  <c r="E968" i="18"/>
  <c r="E967" i="18"/>
  <c r="E964" i="18"/>
  <c r="E963" i="18"/>
  <c r="F1059" i="18" l="1"/>
  <c r="G1060" i="18" s="1"/>
  <c r="E1141" i="18"/>
  <c r="E1113" i="18"/>
  <c r="E1105" i="18"/>
  <c r="E1025" i="18"/>
  <c r="E1121" i="18"/>
  <c r="E1149" i="18"/>
  <c r="E1045" i="18"/>
  <c r="G1045" i="18" s="1"/>
  <c r="E1033" i="18"/>
  <c r="E1037" i="18"/>
  <c r="E977" i="18"/>
  <c r="E1009" i="18"/>
  <c r="E969" i="18"/>
  <c r="E985" i="18"/>
  <c r="E973" i="18"/>
  <c r="E1005" i="18"/>
  <c r="E989" i="18"/>
  <c r="E1001" i="18"/>
  <c r="E965" i="18"/>
  <c r="E993" i="18"/>
  <c r="D961" i="18"/>
  <c r="C961" i="18"/>
  <c r="D957" i="18"/>
  <c r="C957" i="18"/>
  <c r="D953" i="18"/>
  <c r="C953" i="18"/>
  <c r="D949" i="18"/>
  <c r="C949" i="18"/>
  <c r="D945" i="18"/>
  <c r="C945" i="18"/>
  <c r="D941" i="18"/>
  <c r="C941" i="18"/>
  <c r="D937" i="18"/>
  <c r="C937" i="18"/>
  <c r="D933" i="18"/>
  <c r="C933" i="18"/>
  <c r="D929" i="18"/>
  <c r="C929" i="18"/>
  <c r="D925" i="18"/>
  <c r="C925" i="18"/>
  <c r="D921" i="18"/>
  <c r="C921" i="18"/>
  <c r="D917" i="18"/>
  <c r="C917" i="18"/>
  <c r="E960" i="18"/>
  <c r="E959" i="18"/>
  <c r="E956" i="18"/>
  <c r="E955" i="18"/>
  <c r="E952" i="18"/>
  <c r="E951" i="18"/>
  <c r="E948" i="18"/>
  <c r="E947" i="18"/>
  <c r="E944" i="18"/>
  <c r="E943" i="18"/>
  <c r="E940" i="18"/>
  <c r="E939" i="18"/>
  <c r="E936" i="18"/>
  <c r="E935" i="18"/>
  <c r="E932" i="18"/>
  <c r="E931" i="18"/>
  <c r="E928" i="18"/>
  <c r="E927" i="18"/>
  <c r="E924" i="18"/>
  <c r="E923" i="18"/>
  <c r="E920" i="18"/>
  <c r="E919" i="18"/>
  <c r="E916" i="18"/>
  <c r="E915" i="18"/>
  <c r="D913" i="18"/>
  <c r="C913" i="18"/>
  <c r="D909" i="18"/>
  <c r="C909" i="18"/>
  <c r="D905" i="18"/>
  <c r="C905" i="18"/>
  <c r="D901" i="18"/>
  <c r="C901" i="18"/>
  <c r="D897" i="18"/>
  <c r="C897" i="18"/>
  <c r="D893" i="18"/>
  <c r="C893" i="18"/>
  <c r="D889" i="18"/>
  <c r="C889" i="18"/>
  <c r="D885" i="18"/>
  <c r="C885" i="18"/>
  <c r="D881" i="18"/>
  <c r="C881" i="18"/>
  <c r="D877" i="18"/>
  <c r="C877" i="18"/>
  <c r="D873" i="18"/>
  <c r="C873" i="18"/>
  <c r="D869" i="18"/>
  <c r="C869" i="18"/>
  <c r="E912" i="18"/>
  <c r="E911" i="18"/>
  <c r="E908" i="18"/>
  <c r="E907" i="18"/>
  <c r="E904" i="18"/>
  <c r="E903" i="18"/>
  <c r="E900" i="18"/>
  <c r="E899" i="18"/>
  <c r="E896" i="18"/>
  <c r="E895" i="18"/>
  <c r="E892" i="18"/>
  <c r="E891" i="18"/>
  <c r="E888" i="18"/>
  <c r="E887" i="18"/>
  <c r="E884" i="18"/>
  <c r="E883" i="18"/>
  <c r="E880" i="18"/>
  <c r="E879" i="18"/>
  <c r="E876" i="18"/>
  <c r="E875" i="18"/>
  <c r="E872" i="18"/>
  <c r="E871" i="18"/>
  <c r="E868" i="18"/>
  <c r="E867" i="18"/>
  <c r="D865" i="18"/>
  <c r="C865" i="18"/>
  <c r="D861" i="18"/>
  <c r="C861" i="18"/>
  <c r="D857" i="18"/>
  <c r="C857" i="18"/>
  <c r="D853" i="18"/>
  <c r="C853" i="18"/>
  <c r="D849" i="18"/>
  <c r="C849" i="18"/>
  <c r="D845" i="18"/>
  <c r="C845" i="18"/>
  <c r="D841" i="18"/>
  <c r="C841" i="18"/>
  <c r="D837" i="18"/>
  <c r="C837" i="18"/>
  <c r="D833" i="18"/>
  <c r="C833" i="18"/>
  <c r="D829" i="18"/>
  <c r="C829" i="18"/>
  <c r="D825" i="18"/>
  <c r="C825" i="18"/>
  <c r="D821" i="18"/>
  <c r="C821" i="18"/>
  <c r="E864" i="18"/>
  <c r="E863" i="18"/>
  <c r="E860" i="18"/>
  <c r="E859" i="18"/>
  <c r="E856" i="18"/>
  <c r="E855" i="18"/>
  <c r="E852" i="18"/>
  <c r="E851" i="18"/>
  <c r="E848" i="18"/>
  <c r="E847" i="18"/>
  <c r="E844" i="18"/>
  <c r="E843" i="18"/>
  <c r="E840" i="18"/>
  <c r="E839" i="18"/>
  <c r="E836" i="18"/>
  <c r="E835" i="18"/>
  <c r="E832" i="18"/>
  <c r="E831" i="18"/>
  <c r="E828" i="18"/>
  <c r="E827" i="18"/>
  <c r="E824" i="18"/>
  <c r="E823" i="18"/>
  <c r="E820" i="18"/>
  <c r="E819" i="18"/>
  <c r="D817" i="18"/>
  <c r="C817" i="18"/>
  <c r="D813" i="18"/>
  <c r="C813" i="18"/>
  <c r="D809" i="18"/>
  <c r="C809" i="18"/>
  <c r="D805" i="18"/>
  <c r="C805" i="18"/>
  <c r="D801" i="18"/>
  <c r="C801" i="18"/>
  <c r="D797" i="18"/>
  <c r="C797" i="18"/>
  <c r="D793" i="18"/>
  <c r="C793" i="18"/>
  <c r="D789" i="18"/>
  <c r="C789" i="18"/>
  <c r="D785" i="18"/>
  <c r="C785" i="18"/>
  <c r="D781" i="18"/>
  <c r="C781" i="18"/>
  <c r="D777" i="18"/>
  <c r="C777" i="18"/>
  <c r="D773" i="18"/>
  <c r="C773" i="18"/>
  <c r="E816" i="18"/>
  <c r="E815" i="18"/>
  <c r="E812" i="18"/>
  <c r="E811" i="18"/>
  <c r="E808" i="18"/>
  <c r="E807" i="18"/>
  <c r="E804" i="18"/>
  <c r="E803" i="18"/>
  <c r="E800" i="18"/>
  <c r="E799" i="18"/>
  <c r="E796" i="18"/>
  <c r="E795" i="18"/>
  <c r="E792" i="18"/>
  <c r="E791" i="18"/>
  <c r="E788" i="18"/>
  <c r="E787" i="18"/>
  <c r="E784" i="18"/>
  <c r="E783" i="18"/>
  <c r="E780" i="18"/>
  <c r="E779" i="18"/>
  <c r="E776" i="18"/>
  <c r="E775" i="18"/>
  <c r="E772" i="18"/>
  <c r="E771" i="18"/>
  <c r="D769" i="18"/>
  <c r="C769" i="18"/>
  <c r="D765" i="18"/>
  <c r="C765" i="18"/>
  <c r="D761" i="18"/>
  <c r="C761" i="18"/>
  <c r="D757" i="18"/>
  <c r="C757" i="18"/>
  <c r="D753" i="18"/>
  <c r="C753" i="18"/>
  <c r="D749" i="18"/>
  <c r="C749" i="18"/>
  <c r="D741" i="18"/>
  <c r="C741" i="18"/>
  <c r="D737" i="18"/>
  <c r="C737" i="18"/>
  <c r="D733" i="18"/>
  <c r="C733" i="18"/>
  <c r="D729" i="18"/>
  <c r="C729" i="18"/>
  <c r="D725" i="18"/>
  <c r="C725" i="18"/>
  <c r="E768" i="18"/>
  <c r="E767" i="18"/>
  <c r="E764" i="18"/>
  <c r="E763" i="18"/>
  <c r="E760" i="18"/>
  <c r="E759" i="18"/>
  <c r="E756" i="18"/>
  <c r="E755" i="18"/>
  <c r="E752" i="18"/>
  <c r="E751" i="18"/>
  <c r="E748" i="18"/>
  <c r="E747" i="18"/>
  <c r="E744" i="18"/>
  <c r="E743" i="18"/>
  <c r="E740" i="18"/>
  <c r="E739" i="18"/>
  <c r="E736" i="18"/>
  <c r="E735" i="18"/>
  <c r="E732" i="18"/>
  <c r="E731" i="18"/>
  <c r="E728" i="18"/>
  <c r="E727" i="18"/>
  <c r="E724" i="18"/>
  <c r="E723" i="18"/>
  <c r="D721" i="18"/>
  <c r="C721" i="18"/>
  <c r="D717" i="18"/>
  <c r="C717" i="18"/>
  <c r="D713" i="18"/>
  <c r="C713" i="18"/>
  <c r="D709" i="18"/>
  <c r="C709" i="18"/>
  <c r="D705" i="18"/>
  <c r="C705" i="18"/>
  <c r="D701" i="18"/>
  <c r="C701" i="18"/>
  <c r="D697" i="18"/>
  <c r="C697" i="18"/>
  <c r="D693" i="18"/>
  <c r="C693" i="18"/>
  <c r="D689" i="18"/>
  <c r="C689" i="18"/>
  <c r="D685" i="18"/>
  <c r="C685" i="18"/>
  <c r="D681" i="18"/>
  <c r="C681" i="18"/>
  <c r="D677" i="18"/>
  <c r="C677" i="18"/>
  <c r="E720" i="18"/>
  <c r="E719" i="18"/>
  <c r="E716" i="18"/>
  <c r="E715" i="18"/>
  <c r="E712" i="18"/>
  <c r="E711" i="18"/>
  <c r="E708" i="18"/>
  <c r="E707" i="18"/>
  <c r="E704" i="18"/>
  <c r="E703" i="18"/>
  <c r="E700" i="18"/>
  <c r="E699" i="18"/>
  <c r="E696" i="18"/>
  <c r="E695" i="18"/>
  <c r="E692" i="18"/>
  <c r="E691" i="18"/>
  <c r="E688" i="18"/>
  <c r="E687" i="18"/>
  <c r="E684" i="18"/>
  <c r="E683" i="18"/>
  <c r="E680" i="18"/>
  <c r="E679" i="18"/>
  <c r="E676" i="18"/>
  <c r="E675" i="18"/>
  <c r="D673" i="18"/>
  <c r="C673" i="18"/>
  <c r="D669" i="18"/>
  <c r="C669" i="18"/>
  <c r="D665" i="18"/>
  <c r="C665" i="18"/>
  <c r="D661" i="18"/>
  <c r="C661" i="18"/>
  <c r="D657" i="18"/>
  <c r="C657" i="18"/>
  <c r="D653" i="18"/>
  <c r="C653" i="18"/>
  <c r="D649" i="18"/>
  <c r="C649" i="18"/>
  <c r="D645" i="18"/>
  <c r="C645" i="18"/>
  <c r="D641" i="18"/>
  <c r="C641" i="18"/>
  <c r="D637" i="18"/>
  <c r="C637" i="18"/>
  <c r="D633" i="18"/>
  <c r="C633" i="18"/>
  <c r="D629" i="18"/>
  <c r="C629" i="18"/>
  <c r="E672" i="18"/>
  <c r="E671" i="18"/>
  <c r="E668" i="18"/>
  <c r="E667" i="18"/>
  <c r="E664" i="18"/>
  <c r="E663" i="18"/>
  <c r="E660" i="18"/>
  <c r="E659" i="18"/>
  <c r="E656" i="18"/>
  <c r="E655" i="18"/>
  <c r="E652" i="18"/>
  <c r="E651" i="18"/>
  <c r="E648" i="18"/>
  <c r="E647" i="18"/>
  <c r="E644" i="18"/>
  <c r="E643" i="18"/>
  <c r="E640" i="18"/>
  <c r="E639" i="18"/>
  <c r="E636" i="18"/>
  <c r="E635" i="18"/>
  <c r="E632" i="18"/>
  <c r="E631" i="18"/>
  <c r="E628" i="18"/>
  <c r="E627" i="18"/>
  <c r="D625" i="18"/>
  <c r="C625" i="18"/>
  <c r="D621" i="18"/>
  <c r="C621" i="18"/>
  <c r="D617" i="18"/>
  <c r="C617" i="18"/>
  <c r="D613" i="18"/>
  <c r="C613" i="18"/>
  <c r="D609" i="18"/>
  <c r="C609" i="18"/>
  <c r="D605" i="18"/>
  <c r="C605" i="18"/>
  <c r="D601" i="18"/>
  <c r="C601" i="18"/>
  <c r="D597" i="18"/>
  <c r="C597" i="18"/>
  <c r="D593" i="18"/>
  <c r="C593" i="18"/>
  <c r="D589" i="18"/>
  <c r="C589" i="18"/>
  <c r="D585" i="18"/>
  <c r="C585" i="18"/>
  <c r="D581" i="18"/>
  <c r="C581" i="18"/>
  <c r="E624" i="18"/>
  <c r="E623" i="18"/>
  <c r="E620" i="18"/>
  <c r="E619" i="18"/>
  <c r="E616" i="18"/>
  <c r="E615" i="18"/>
  <c r="E612" i="18"/>
  <c r="E611" i="18"/>
  <c r="E608" i="18"/>
  <c r="E607" i="18"/>
  <c r="E604" i="18"/>
  <c r="E603" i="18"/>
  <c r="E600" i="18"/>
  <c r="E599" i="18"/>
  <c r="E596" i="18"/>
  <c r="E595" i="18"/>
  <c r="E592" i="18"/>
  <c r="E591" i="18"/>
  <c r="E588" i="18"/>
  <c r="E587" i="18"/>
  <c r="E584" i="18"/>
  <c r="E583" i="18"/>
  <c r="E580" i="18"/>
  <c r="E579" i="18"/>
  <c r="D577" i="18"/>
  <c r="C577" i="18"/>
  <c r="D573" i="18"/>
  <c r="C573" i="18"/>
  <c r="D569" i="18"/>
  <c r="C569" i="18"/>
  <c r="D565" i="18"/>
  <c r="C565" i="18"/>
  <c r="D561" i="18"/>
  <c r="C561" i="18"/>
  <c r="D557" i="18"/>
  <c r="C557" i="18"/>
  <c r="D553" i="18"/>
  <c r="C553" i="18"/>
  <c r="D549" i="18"/>
  <c r="C549" i="18"/>
  <c r="D545" i="18"/>
  <c r="C545" i="18"/>
  <c r="D541" i="18"/>
  <c r="C541" i="18"/>
  <c r="D537" i="18"/>
  <c r="C537" i="18"/>
  <c r="D533" i="18"/>
  <c r="C533" i="18"/>
  <c r="E576" i="18"/>
  <c r="E575" i="18"/>
  <c r="E572" i="18"/>
  <c r="E571" i="18"/>
  <c r="E568" i="18"/>
  <c r="E567" i="18"/>
  <c r="E564" i="18"/>
  <c r="E563" i="18"/>
  <c r="E560" i="18"/>
  <c r="E559" i="18"/>
  <c r="E556" i="18"/>
  <c r="E555" i="18"/>
  <c r="E552" i="18"/>
  <c r="E551" i="18"/>
  <c r="E548" i="18"/>
  <c r="E547" i="18"/>
  <c r="E544" i="18"/>
  <c r="E543" i="18"/>
  <c r="E540" i="18"/>
  <c r="E539" i="18"/>
  <c r="E536" i="18"/>
  <c r="E535" i="18"/>
  <c r="E532" i="18"/>
  <c r="E531" i="18"/>
  <c r="D529" i="18"/>
  <c r="C529" i="18"/>
  <c r="D525" i="18"/>
  <c r="C525" i="18"/>
  <c r="D521" i="18"/>
  <c r="C521" i="18"/>
  <c r="D517" i="18"/>
  <c r="C517" i="18"/>
  <c r="D513" i="18"/>
  <c r="C513" i="18"/>
  <c r="D509" i="18"/>
  <c r="C509" i="18"/>
  <c r="D505" i="18"/>
  <c r="C505" i="18"/>
  <c r="D501" i="18"/>
  <c r="C501" i="18"/>
  <c r="D497" i="18"/>
  <c r="C497" i="18"/>
  <c r="D493" i="18"/>
  <c r="C493" i="18"/>
  <c r="D489" i="18"/>
  <c r="C489" i="18"/>
  <c r="D485" i="18"/>
  <c r="C485" i="18"/>
  <c r="E528" i="18"/>
  <c r="E527" i="18"/>
  <c r="E524" i="18"/>
  <c r="E523" i="18"/>
  <c r="E520" i="18"/>
  <c r="E519" i="18"/>
  <c r="E516" i="18"/>
  <c r="E515" i="18"/>
  <c r="E512" i="18"/>
  <c r="E511" i="18"/>
  <c r="E508" i="18"/>
  <c r="E507" i="18"/>
  <c r="E504" i="18"/>
  <c r="E503" i="18"/>
  <c r="E500" i="18"/>
  <c r="E499" i="18"/>
  <c r="E496" i="18"/>
  <c r="E495" i="18"/>
  <c r="E492" i="18"/>
  <c r="E491" i="18"/>
  <c r="E488" i="18"/>
  <c r="E487" i="18"/>
  <c r="E484" i="18"/>
  <c r="E483" i="18"/>
  <c r="D481" i="18"/>
  <c r="C481" i="18"/>
  <c r="D477" i="18"/>
  <c r="C477" i="18"/>
  <c r="D473" i="18"/>
  <c r="C473" i="18"/>
  <c r="D469" i="18"/>
  <c r="C469" i="18"/>
  <c r="D465" i="18"/>
  <c r="C465" i="18"/>
  <c r="D461" i="18"/>
  <c r="C461" i="18"/>
  <c r="D457" i="18"/>
  <c r="C457" i="18"/>
  <c r="D453" i="18"/>
  <c r="C453" i="18"/>
  <c r="D449" i="18"/>
  <c r="C449" i="18"/>
  <c r="D445" i="18"/>
  <c r="C445" i="18"/>
  <c r="D441" i="18"/>
  <c r="C441" i="18"/>
  <c r="D437" i="18"/>
  <c r="C437" i="18"/>
  <c r="E480" i="18"/>
  <c r="E479" i="18"/>
  <c r="E476" i="18"/>
  <c r="E475" i="18"/>
  <c r="E472" i="18"/>
  <c r="E471" i="18"/>
  <c r="E468" i="18"/>
  <c r="E467" i="18"/>
  <c r="E464" i="18"/>
  <c r="E463" i="18"/>
  <c r="E460" i="18"/>
  <c r="E459" i="18"/>
  <c r="E456" i="18"/>
  <c r="E455" i="18"/>
  <c r="E452" i="18"/>
  <c r="E451" i="18"/>
  <c r="E448" i="18"/>
  <c r="E447" i="18"/>
  <c r="E444" i="18"/>
  <c r="E443" i="18"/>
  <c r="E440" i="18"/>
  <c r="E439" i="18"/>
  <c r="E436" i="18"/>
  <c r="E435" i="18"/>
  <c r="D433" i="18"/>
  <c r="C433" i="18"/>
  <c r="D429" i="18"/>
  <c r="C429" i="18"/>
  <c r="D425" i="18"/>
  <c r="C425" i="18"/>
  <c r="D421" i="18"/>
  <c r="C421" i="18"/>
  <c r="D417" i="18"/>
  <c r="C417" i="18"/>
  <c r="D413" i="18"/>
  <c r="C413" i="18"/>
  <c r="D409" i="18"/>
  <c r="C409" i="18"/>
  <c r="D405" i="18"/>
  <c r="C405" i="18"/>
  <c r="D401" i="18"/>
  <c r="C401" i="18"/>
  <c r="D397" i="18"/>
  <c r="C397" i="18"/>
  <c r="D393" i="18"/>
  <c r="C393" i="18"/>
  <c r="D389" i="18"/>
  <c r="C389" i="18"/>
  <c r="E432" i="18"/>
  <c r="E431" i="18"/>
  <c r="E428" i="18"/>
  <c r="E427" i="18"/>
  <c r="E424" i="18"/>
  <c r="E423" i="18"/>
  <c r="E420" i="18"/>
  <c r="E419" i="18"/>
  <c r="E416" i="18"/>
  <c r="E415" i="18"/>
  <c r="E412" i="18"/>
  <c r="E411" i="18"/>
  <c r="E408" i="18"/>
  <c r="E407" i="18"/>
  <c r="E404" i="18"/>
  <c r="E403" i="18"/>
  <c r="E400" i="18"/>
  <c r="E399" i="18"/>
  <c r="E396" i="18"/>
  <c r="E395" i="18"/>
  <c r="E392" i="18"/>
  <c r="E391" i="18"/>
  <c r="E388" i="18"/>
  <c r="E387" i="18"/>
  <c r="D385" i="18"/>
  <c r="C385" i="18"/>
  <c r="D381" i="18"/>
  <c r="C381" i="18"/>
  <c r="D377" i="18"/>
  <c r="C377" i="18"/>
  <c r="D373" i="18"/>
  <c r="C373" i="18"/>
  <c r="D369" i="18"/>
  <c r="C369" i="18"/>
  <c r="D365" i="18"/>
  <c r="C365" i="18"/>
  <c r="D361" i="18"/>
  <c r="C361" i="18"/>
  <c r="D357" i="18"/>
  <c r="C357" i="18"/>
  <c r="D353" i="18"/>
  <c r="C353" i="18"/>
  <c r="D349" i="18"/>
  <c r="C349" i="18"/>
  <c r="D345" i="18"/>
  <c r="C345" i="18"/>
  <c r="D341" i="18"/>
  <c r="C341" i="18"/>
  <c r="E384" i="18"/>
  <c r="E383" i="18"/>
  <c r="E380" i="18"/>
  <c r="E379" i="18"/>
  <c r="E376" i="18"/>
  <c r="E375" i="18"/>
  <c r="E372" i="18"/>
  <c r="E371" i="18"/>
  <c r="E368" i="18"/>
  <c r="E367" i="18"/>
  <c r="E364" i="18"/>
  <c r="E363" i="18"/>
  <c r="E360" i="18"/>
  <c r="E359" i="18"/>
  <c r="E356" i="18"/>
  <c r="E355" i="18"/>
  <c r="E352" i="18"/>
  <c r="E351" i="18"/>
  <c r="E348" i="18"/>
  <c r="E347" i="18"/>
  <c r="E344" i="18"/>
  <c r="E343" i="18"/>
  <c r="E340" i="18"/>
  <c r="E339" i="18"/>
  <c r="D337" i="18"/>
  <c r="C337" i="18"/>
  <c r="D333" i="18"/>
  <c r="C333" i="18"/>
  <c r="D329" i="18"/>
  <c r="C329" i="18"/>
  <c r="D325" i="18"/>
  <c r="C325" i="18"/>
  <c r="D321" i="18"/>
  <c r="C321" i="18"/>
  <c r="D317" i="18"/>
  <c r="C317" i="18"/>
  <c r="D313" i="18"/>
  <c r="C313" i="18"/>
  <c r="D309" i="18"/>
  <c r="C309" i="18"/>
  <c r="D305" i="18"/>
  <c r="C305" i="18"/>
  <c r="D301" i="18"/>
  <c r="C301" i="18"/>
  <c r="D297" i="18"/>
  <c r="C297" i="18"/>
  <c r="E336" i="18"/>
  <c r="E335" i="18"/>
  <c r="E332" i="18"/>
  <c r="E331" i="18"/>
  <c r="E328" i="18"/>
  <c r="E327" i="18"/>
  <c r="E324" i="18"/>
  <c r="E323" i="18"/>
  <c r="E320" i="18"/>
  <c r="E319" i="18"/>
  <c r="E316" i="18"/>
  <c r="E315" i="18"/>
  <c r="E312" i="18"/>
  <c r="E311" i="18"/>
  <c r="E308" i="18"/>
  <c r="E307" i="18"/>
  <c r="E304" i="18"/>
  <c r="E303" i="18"/>
  <c r="E300" i="18"/>
  <c r="E299" i="18"/>
  <c r="E296" i="18"/>
  <c r="E295" i="18"/>
  <c r="D293" i="18"/>
  <c r="C293" i="18"/>
  <c r="E292" i="18"/>
  <c r="E291" i="18"/>
  <c r="D289" i="18"/>
  <c r="C289" i="18"/>
  <c r="E288" i="18"/>
  <c r="E287" i="18"/>
  <c r="D285" i="18"/>
  <c r="C285" i="18"/>
  <c r="E284" i="18"/>
  <c r="E283" i="18"/>
  <c r="D281" i="18"/>
  <c r="C281" i="18"/>
  <c r="E280" i="18"/>
  <c r="E279" i="18"/>
  <c r="D277" i="18"/>
  <c r="C277" i="18"/>
  <c r="E276" i="18"/>
  <c r="E275" i="18"/>
  <c r="D273" i="18"/>
  <c r="C273" i="18"/>
  <c r="E272" i="18"/>
  <c r="E271" i="18"/>
  <c r="D269" i="18"/>
  <c r="C269" i="18"/>
  <c r="E268" i="18"/>
  <c r="E267" i="18"/>
  <c r="D265" i="18"/>
  <c r="C265" i="18"/>
  <c r="E264" i="18"/>
  <c r="E263" i="18"/>
  <c r="D261" i="18"/>
  <c r="C261" i="18"/>
  <c r="E260" i="18"/>
  <c r="E259" i="18"/>
  <c r="D257" i="18"/>
  <c r="C257" i="18"/>
  <c r="E256" i="18"/>
  <c r="E255" i="18"/>
  <c r="D253" i="18"/>
  <c r="C253" i="18"/>
  <c r="E252" i="18"/>
  <c r="E251" i="18"/>
  <c r="D249" i="18"/>
  <c r="C249" i="18"/>
  <c r="E248" i="18"/>
  <c r="E247" i="18"/>
  <c r="D245" i="18"/>
  <c r="C245" i="18"/>
  <c r="E244" i="18"/>
  <c r="E243" i="18"/>
  <c r="D241" i="18"/>
  <c r="C241" i="18"/>
  <c r="E240" i="18"/>
  <c r="E239" i="18"/>
  <c r="D237" i="18"/>
  <c r="C237" i="18"/>
  <c r="E236" i="18"/>
  <c r="E235" i="18"/>
  <c r="D233" i="18"/>
  <c r="C233" i="18"/>
  <c r="E232" i="18"/>
  <c r="E231" i="18"/>
  <c r="D229" i="18"/>
  <c r="C229" i="18"/>
  <c r="E228" i="18"/>
  <c r="E227" i="18"/>
  <c r="D225" i="18"/>
  <c r="C225" i="18"/>
  <c r="E224" i="18"/>
  <c r="E223" i="18"/>
  <c r="D221" i="18"/>
  <c r="C221" i="18"/>
  <c r="E220" i="18"/>
  <c r="E219" i="18"/>
  <c r="D217" i="18"/>
  <c r="C217" i="18"/>
  <c r="E216" i="18"/>
  <c r="E215" i="18"/>
  <c r="D213" i="18"/>
  <c r="C213" i="18"/>
  <c r="E212" i="18"/>
  <c r="E211" i="18"/>
  <c r="D209" i="18"/>
  <c r="C209" i="18"/>
  <c r="E208" i="18"/>
  <c r="E207" i="18"/>
  <c r="D205" i="18"/>
  <c r="C205" i="18"/>
  <c r="E204" i="18"/>
  <c r="E203" i="18"/>
  <c r="D201" i="18"/>
  <c r="C201" i="18"/>
  <c r="E200" i="18"/>
  <c r="E199" i="18"/>
  <c r="D197" i="18"/>
  <c r="C197" i="18"/>
  <c r="E196" i="18"/>
  <c r="E195" i="18"/>
  <c r="D193" i="18"/>
  <c r="C193" i="18"/>
  <c r="E192" i="18"/>
  <c r="E191" i="18"/>
  <c r="D189" i="18"/>
  <c r="C189" i="18"/>
  <c r="E188" i="18"/>
  <c r="E187" i="18"/>
  <c r="D185" i="18"/>
  <c r="C185" i="18"/>
  <c r="E184" i="18"/>
  <c r="E183" i="18"/>
  <c r="D181" i="18"/>
  <c r="C181" i="18"/>
  <c r="E180" i="18"/>
  <c r="E179" i="18"/>
  <c r="D177" i="18"/>
  <c r="C177" i="18"/>
  <c r="E176" i="18"/>
  <c r="E175" i="18"/>
  <c r="D173" i="18"/>
  <c r="C173" i="18"/>
  <c r="E172" i="18"/>
  <c r="E171" i="18"/>
  <c r="D169" i="18"/>
  <c r="C169" i="18"/>
  <c r="E168" i="18"/>
  <c r="E167" i="18"/>
  <c r="D165" i="18"/>
  <c r="C165" i="18"/>
  <c r="E164" i="18"/>
  <c r="E163" i="18"/>
  <c r="D161" i="18"/>
  <c r="C161" i="18"/>
  <c r="E160" i="18"/>
  <c r="E159" i="18"/>
  <c r="D157" i="18"/>
  <c r="C157" i="18"/>
  <c r="E156" i="18"/>
  <c r="E155" i="18"/>
  <c r="D153" i="18"/>
  <c r="C153" i="18"/>
  <c r="E152" i="18"/>
  <c r="E151" i="18"/>
  <c r="D149" i="18"/>
  <c r="C149" i="18"/>
  <c r="E148" i="18"/>
  <c r="E147" i="18"/>
  <c r="D145" i="18"/>
  <c r="C145" i="18"/>
  <c r="E144" i="18"/>
  <c r="E143" i="18"/>
  <c r="D141" i="18"/>
  <c r="C141" i="18"/>
  <c r="E140" i="18"/>
  <c r="E139" i="18"/>
  <c r="D137" i="18"/>
  <c r="C137" i="18"/>
  <c r="E136" i="18"/>
  <c r="E135" i="18"/>
  <c r="D133" i="18"/>
  <c r="C133" i="18"/>
  <c r="E132" i="18"/>
  <c r="E131" i="18"/>
  <c r="D129" i="18"/>
  <c r="C129" i="18"/>
  <c r="E128" i="18"/>
  <c r="E127" i="18"/>
  <c r="D125" i="18"/>
  <c r="C125" i="18"/>
  <c r="E124" i="18"/>
  <c r="E123" i="18"/>
  <c r="D121" i="18"/>
  <c r="C121" i="18"/>
  <c r="E120" i="18"/>
  <c r="E119" i="18"/>
  <c r="D117" i="18"/>
  <c r="C117" i="18"/>
  <c r="E116" i="18"/>
  <c r="E115" i="18"/>
  <c r="D113" i="18"/>
  <c r="C113" i="18"/>
  <c r="E112" i="18"/>
  <c r="E111" i="18"/>
  <c r="E108" i="18"/>
  <c r="E107" i="18"/>
  <c r="D109" i="18"/>
  <c r="C109" i="18"/>
  <c r="E104" i="18"/>
  <c r="E103" i="18"/>
  <c r="D105" i="18"/>
  <c r="C105" i="18"/>
  <c r="D101" i="18"/>
  <c r="C101" i="18"/>
  <c r="E100" i="18"/>
  <c r="E99" i="18"/>
  <c r="C89" i="18"/>
  <c r="E96" i="18"/>
  <c r="E95" i="18"/>
  <c r="E92" i="18"/>
  <c r="E91" i="18"/>
  <c r="E88" i="18"/>
  <c r="E87" i="18"/>
  <c r="E84" i="18"/>
  <c r="E83" i="18"/>
  <c r="E80" i="18"/>
  <c r="E79" i="18"/>
  <c r="E76" i="18"/>
  <c r="E75" i="18"/>
  <c r="E72" i="18"/>
  <c r="E71" i="18"/>
  <c r="E68" i="18"/>
  <c r="E67" i="18"/>
  <c r="E64" i="18"/>
  <c r="E63" i="18"/>
  <c r="E60" i="18"/>
  <c r="E59" i="18"/>
  <c r="E56" i="18"/>
  <c r="E55" i="18"/>
  <c r="E52" i="18"/>
  <c r="E51" i="18"/>
  <c r="D97" i="18"/>
  <c r="D93" i="18"/>
  <c r="D89" i="18"/>
  <c r="D85" i="18"/>
  <c r="D81" i="18"/>
  <c r="D77" i="18"/>
  <c r="D73" i="18"/>
  <c r="D69" i="18"/>
  <c r="D65" i="18"/>
  <c r="D61" i="18"/>
  <c r="D57" i="18"/>
  <c r="D53" i="18"/>
  <c r="C97" i="18"/>
  <c r="C93" i="18"/>
  <c r="C85" i="18"/>
  <c r="C81" i="18"/>
  <c r="C77" i="18"/>
  <c r="C73" i="18"/>
  <c r="C69" i="18"/>
  <c r="C65" i="18"/>
  <c r="C61" i="18"/>
  <c r="C57" i="18"/>
  <c r="C53" i="18"/>
  <c r="E48" i="18"/>
  <c r="E47" i="18"/>
  <c r="E44" i="18"/>
  <c r="E43" i="18"/>
  <c r="E40" i="18"/>
  <c r="E39" i="18"/>
  <c r="E36" i="18"/>
  <c r="E35" i="18"/>
  <c r="E32" i="18"/>
  <c r="E31" i="18"/>
  <c r="E28" i="18"/>
  <c r="E27" i="18"/>
  <c r="E24" i="18"/>
  <c r="E23" i="18"/>
  <c r="E20" i="18"/>
  <c r="E19" i="18"/>
  <c r="E16" i="18"/>
  <c r="E15" i="18"/>
  <c r="E12" i="18"/>
  <c r="E11" i="18"/>
  <c r="E8" i="18"/>
  <c r="E7" i="18"/>
  <c r="E4" i="18"/>
  <c r="E3" i="18"/>
  <c r="D49" i="18"/>
  <c r="D45" i="18"/>
  <c r="D41" i="18"/>
  <c r="D37" i="18"/>
  <c r="D33" i="18"/>
  <c r="D29" i="18"/>
  <c r="D25" i="18"/>
  <c r="D21" i="18"/>
  <c r="D17" i="18"/>
  <c r="D13" i="18"/>
  <c r="D9" i="18"/>
  <c r="D5" i="18"/>
  <c r="C49" i="18"/>
  <c r="C45" i="18"/>
  <c r="C41" i="18"/>
  <c r="C37" i="18"/>
  <c r="C33" i="18"/>
  <c r="C29" i="18"/>
  <c r="C25" i="18"/>
  <c r="C21" i="18"/>
  <c r="C17" i="18"/>
  <c r="C13" i="18"/>
  <c r="C9" i="18"/>
  <c r="C5" i="18"/>
  <c r="F1107" i="18" l="1"/>
  <c r="G1100" i="18"/>
  <c r="G1089" i="18"/>
  <c r="G1079" i="18"/>
  <c r="G1068" i="18"/>
  <c r="G1092" i="18"/>
  <c r="G1099" i="18"/>
  <c r="G1088" i="18"/>
  <c r="G1077" i="18"/>
  <c r="G1067" i="18"/>
  <c r="G1091" i="18"/>
  <c r="G1097" i="18"/>
  <c r="G1087" i="18"/>
  <c r="G1076" i="18"/>
  <c r="G1065" i="18"/>
  <c r="G1101" i="18"/>
  <c r="G1059" i="18"/>
  <c r="G1096" i="18"/>
  <c r="G1085" i="18"/>
  <c r="G1075" i="18"/>
  <c r="G1064" i="18"/>
  <c r="G1071" i="18"/>
  <c r="G1105" i="18"/>
  <c r="G1095" i="18"/>
  <c r="G1084" i="18"/>
  <c r="G1073" i="18"/>
  <c r="G1063" i="18"/>
  <c r="G1081" i="18"/>
  <c r="G1069" i="18"/>
  <c r="G1104" i="18"/>
  <c r="G1093" i="18"/>
  <c r="G1083" i="18"/>
  <c r="G1072" i="18"/>
  <c r="G1103" i="18"/>
  <c r="G1080" i="18"/>
  <c r="G1061" i="18"/>
  <c r="F963" i="18"/>
  <c r="G965" i="18" s="1"/>
  <c r="H965" i="18" s="1"/>
  <c r="E929" i="18"/>
  <c r="E949" i="18"/>
  <c r="E953" i="18"/>
  <c r="E869" i="18"/>
  <c r="E885" i="18"/>
  <c r="E901" i="18"/>
  <c r="E917" i="18"/>
  <c r="E933" i="18"/>
  <c r="E925" i="18"/>
  <c r="E945" i="18"/>
  <c r="E961" i="18"/>
  <c r="E941" i="18"/>
  <c r="E921" i="18"/>
  <c r="E957" i="18"/>
  <c r="E937" i="18"/>
  <c r="E881" i="18"/>
  <c r="E897" i="18"/>
  <c r="E913" i="18"/>
  <c r="E905" i="18"/>
  <c r="E873" i="18"/>
  <c r="E889" i="18"/>
  <c r="E893" i="18"/>
  <c r="E877" i="18"/>
  <c r="E909" i="18"/>
  <c r="E853" i="18"/>
  <c r="E825" i="18"/>
  <c r="E833" i="18"/>
  <c r="E849" i="18"/>
  <c r="E865" i="18"/>
  <c r="E829" i="18"/>
  <c r="E841" i="18"/>
  <c r="E857" i="18"/>
  <c r="E845" i="18"/>
  <c r="E861" i="18"/>
  <c r="E821" i="18"/>
  <c r="E837" i="18"/>
  <c r="E797" i="18"/>
  <c r="E813" i="18"/>
  <c r="E817" i="18"/>
  <c r="E805" i="18"/>
  <c r="E773" i="18"/>
  <c r="E809" i="18"/>
  <c r="E777" i="18"/>
  <c r="E789" i="18"/>
  <c r="E801" i="18"/>
  <c r="E781" i="18"/>
  <c r="E793" i="18"/>
  <c r="E765" i="18"/>
  <c r="E769" i="18"/>
  <c r="E729" i="18"/>
  <c r="E745" i="18"/>
  <c r="E737" i="18"/>
  <c r="E757" i="18"/>
  <c r="E749" i="18"/>
  <c r="E725" i="18"/>
  <c r="E741" i="18"/>
  <c r="E761" i="18"/>
  <c r="E753" i="18"/>
  <c r="E733" i="18"/>
  <c r="E721" i="18"/>
  <c r="E713" i="18"/>
  <c r="E677" i="18"/>
  <c r="E689" i="18"/>
  <c r="E705" i="18"/>
  <c r="E701" i="18"/>
  <c r="E709" i="18"/>
  <c r="E681" i="18"/>
  <c r="E717" i="18"/>
  <c r="E693" i="18"/>
  <c r="E685" i="18"/>
  <c r="E697" i="18"/>
  <c r="E593" i="18"/>
  <c r="E673" i="18"/>
  <c r="E665" i="18"/>
  <c r="E661" i="18"/>
  <c r="E669" i="18"/>
  <c r="E637" i="18"/>
  <c r="E641" i="18"/>
  <c r="E597" i="18"/>
  <c r="E645" i="18"/>
  <c r="E629" i="18"/>
  <c r="E633" i="18"/>
  <c r="E657" i="18"/>
  <c r="E649" i="18"/>
  <c r="E653" i="18"/>
  <c r="E585" i="18"/>
  <c r="E613" i="18"/>
  <c r="E617" i="18"/>
  <c r="E589" i="18"/>
  <c r="E533" i="18"/>
  <c r="E565" i="18"/>
  <c r="E625" i="18"/>
  <c r="E581" i="18"/>
  <c r="E605" i="18"/>
  <c r="E621" i="18"/>
  <c r="E609" i="18"/>
  <c r="E601" i="18"/>
  <c r="E541" i="18"/>
  <c r="E573" i="18"/>
  <c r="E561" i="18"/>
  <c r="E557" i="18"/>
  <c r="E545" i="18"/>
  <c r="E569" i="18"/>
  <c r="E537" i="18"/>
  <c r="E549" i="18"/>
  <c r="E577" i="18"/>
  <c r="E553" i="18"/>
  <c r="E529" i="18"/>
  <c r="E505" i="18"/>
  <c r="E521" i="18"/>
  <c r="E509" i="18"/>
  <c r="E497" i="18"/>
  <c r="E493" i="18"/>
  <c r="E485" i="18"/>
  <c r="E517" i="18"/>
  <c r="E489" i="18"/>
  <c r="E501" i="18"/>
  <c r="E513" i="18"/>
  <c r="E525" i="18"/>
  <c r="E473" i="18"/>
  <c r="E433" i="18"/>
  <c r="E449" i="18"/>
  <c r="E461" i="18"/>
  <c r="E453" i="18"/>
  <c r="E481" i="18"/>
  <c r="E469" i="18"/>
  <c r="E441" i="18"/>
  <c r="E465" i="18"/>
  <c r="E477" i="18"/>
  <c r="E445" i="18"/>
  <c r="E457" i="18"/>
  <c r="E437" i="18"/>
  <c r="E393" i="18"/>
  <c r="E397" i="18"/>
  <c r="E425" i="18"/>
  <c r="E389" i="18"/>
  <c r="E405" i="18"/>
  <c r="E401" i="18"/>
  <c r="E417" i="18"/>
  <c r="E429" i="18"/>
  <c r="E421" i="18"/>
  <c r="E409" i="18"/>
  <c r="E413" i="18"/>
  <c r="E349" i="18"/>
  <c r="E345" i="18"/>
  <c r="E361" i="18"/>
  <c r="E385" i="18"/>
  <c r="E373" i="18"/>
  <c r="E369" i="18"/>
  <c r="E353" i="18"/>
  <c r="E341" i="18"/>
  <c r="E365" i="18"/>
  <c r="E381" i="18"/>
  <c r="E357" i="18"/>
  <c r="E377" i="18"/>
  <c r="E325" i="18"/>
  <c r="E317" i="18"/>
  <c r="E333" i="18"/>
  <c r="E305" i="18"/>
  <c r="E337" i="18"/>
  <c r="E329" i="18"/>
  <c r="E309" i="18"/>
  <c r="E297" i="18"/>
  <c r="E313" i="18"/>
  <c r="E301" i="18"/>
  <c r="E293" i="18"/>
  <c r="E321" i="18"/>
  <c r="E257" i="18"/>
  <c r="E273" i="18"/>
  <c r="E289" i="18"/>
  <c r="E253" i="18"/>
  <c r="E285" i="18"/>
  <c r="E245" i="18"/>
  <c r="E249" i="18"/>
  <c r="E269" i="18"/>
  <c r="E277" i="18"/>
  <c r="E261" i="18"/>
  <c r="E281" i="18"/>
  <c r="E265" i="18"/>
  <c r="E209" i="18"/>
  <c r="E241" i="18"/>
  <c r="E237" i="18"/>
  <c r="E225" i="18"/>
  <c r="E205" i="18"/>
  <c r="E229" i="18"/>
  <c r="E197" i="18"/>
  <c r="E221" i="18"/>
  <c r="E201" i="18"/>
  <c r="E213" i="18"/>
  <c r="E233" i="18"/>
  <c r="E217" i="18"/>
  <c r="E161" i="18"/>
  <c r="E177" i="18"/>
  <c r="E193" i="18"/>
  <c r="E141" i="18"/>
  <c r="E157" i="18"/>
  <c r="E117" i="18"/>
  <c r="E189" i="18"/>
  <c r="E149" i="18"/>
  <c r="E173" i="18"/>
  <c r="E181" i="18"/>
  <c r="E165" i="18"/>
  <c r="E153" i="18"/>
  <c r="E185" i="18"/>
  <c r="E169" i="18"/>
  <c r="E121" i="18"/>
  <c r="E129" i="18"/>
  <c r="E109" i="18"/>
  <c r="E137" i="18"/>
  <c r="E57" i="18"/>
  <c r="E105" i="18"/>
  <c r="E125" i="18"/>
  <c r="E145" i="18"/>
  <c r="E113" i="18"/>
  <c r="E133" i="18"/>
  <c r="E101" i="18"/>
  <c r="E69" i="18"/>
  <c r="E61" i="18"/>
  <c r="E77" i="18"/>
  <c r="E93" i="18"/>
  <c r="E73" i="18"/>
  <c r="E81" i="18"/>
  <c r="E53" i="18"/>
  <c r="E85" i="18"/>
  <c r="E9" i="18"/>
  <c r="E25" i="18"/>
  <c r="E65" i="18"/>
  <c r="E97" i="18"/>
  <c r="E89" i="18"/>
  <c r="E41" i="18"/>
  <c r="E29" i="18"/>
  <c r="E45" i="18"/>
  <c r="E17" i="18"/>
  <c r="E37" i="18"/>
  <c r="E13" i="18"/>
  <c r="E5" i="18"/>
  <c r="E21" i="18"/>
  <c r="E33" i="18"/>
  <c r="E49" i="18"/>
  <c r="G1145" i="18" l="1"/>
  <c r="G1135" i="18"/>
  <c r="G1124" i="18"/>
  <c r="G1144" i="18"/>
  <c r="G1133" i="18"/>
  <c r="G1123" i="18"/>
  <c r="G1153" i="18"/>
  <c r="G1143" i="18"/>
  <c r="G1132" i="18"/>
  <c r="G1121" i="18"/>
  <c r="G1111" i="18"/>
  <c r="G1152" i="18"/>
  <c r="G1141" i="18"/>
  <c r="G1131" i="18"/>
  <c r="G1120" i="18"/>
  <c r="G1108" i="18"/>
  <c r="G1136" i="18"/>
  <c r="G1151" i="18"/>
  <c r="G1140" i="18"/>
  <c r="G1129" i="18"/>
  <c r="G1119" i="18"/>
  <c r="G1109" i="18"/>
  <c r="G1149" i="18"/>
  <c r="G1139" i="18"/>
  <c r="G1128" i="18"/>
  <c r="G1117" i="18"/>
  <c r="G1107" i="18"/>
  <c r="G1115" i="18"/>
  <c r="G1148" i="18"/>
  <c r="G1137" i="18"/>
  <c r="G1127" i="18"/>
  <c r="G1116" i="18"/>
  <c r="G1147" i="18"/>
  <c r="G1125" i="18"/>
  <c r="G1112" i="18"/>
  <c r="G1113" i="18"/>
  <c r="G1007" i="18"/>
  <c r="G1005" i="18"/>
  <c r="H1005" i="18" s="1"/>
  <c r="G996" i="18"/>
  <c r="G995" i="18"/>
  <c r="G985" i="18"/>
  <c r="H985" i="18" s="1"/>
  <c r="G984" i="18"/>
  <c r="G980" i="18"/>
  <c r="G1000" i="18"/>
  <c r="G1009" i="18"/>
  <c r="H1009" i="18" s="1"/>
  <c r="G963" i="18"/>
  <c r="G973" i="18"/>
  <c r="H973" i="18" s="1"/>
  <c r="G976" i="18"/>
  <c r="G999" i="18"/>
  <c r="G987" i="18"/>
  <c r="G992" i="18"/>
  <c r="G979" i="18"/>
  <c r="G981" i="18"/>
  <c r="H981" i="18" s="1"/>
  <c r="G972" i="18"/>
  <c r="G1008" i="18"/>
  <c r="G971" i="18"/>
  <c r="G997" i="18"/>
  <c r="H997" i="18" s="1"/>
  <c r="G989" i="18"/>
  <c r="H989" i="18" s="1"/>
  <c r="G1003" i="18"/>
  <c r="G964" i="18"/>
  <c r="G1004" i="18"/>
  <c r="G975" i="18"/>
  <c r="G983" i="18"/>
  <c r="G969" i="18"/>
  <c r="H969" i="18" s="1"/>
  <c r="G977" i="18"/>
  <c r="H977" i="18" s="1"/>
  <c r="G967" i="18"/>
  <c r="G968" i="18"/>
  <c r="G991" i="18"/>
  <c r="G988" i="18"/>
  <c r="G993" i="18"/>
  <c r="H993" i="18" s="1"/>
  <c r="G1001" i="18"/>
  <c r="H1001" i="18" s="1"/>
  <c r="F915" i="18"/>
  <c r="G937" i="18" s="1"/>
  <c r="H937" i="18" s="1"/>
  <c r="F867" i="18"/>
  <c r="F819" i="18"/>
  <c r="G821" i="18" s="1"/>
  <c r="H821" i="18" s="1"/>
  <c r="E785" i="18"/>
  <c r="F771" i="18" s="1"/>
  <c r="F723" i="18"/>
  <c r="F675" i="18"/>
  <c r="G685" i="18" s="1"/>
  <c r="H685" i="18" s="1"/>
  <c r="F627" i="18"/>
  <c r="G644" i="18" s="1"/>
  <c r="F579" i="18"/>
  <c r="G581" i="18" s="1"/>
  <c r="H581" i="18" s="1"/>
  <c r="F531" i="18"/>
  <c r="G577" i="18" s="1"/>
  <c r="H577" i="18" s="1"/>
  <c r="F483" i="18"/>
  <c r="G520" i="18" s="1"/>
  <c r="F435" i="18"/>
  <c r="G457" i="18" s="1"/>
  <c r="H457" i="18" s="1"/>
  <c r="F387" i="18"/>
  <c r="F339" i="18"/>
  <c r="F291" i="18"/>
  <c r="G292" i="18" s="1"/>
  <c r="F243" i="18"/>
  <c r="G253" i="18" s="1"/>
  <c r="H253" i="18" s="1"/>
  <c r="F195" i="18"/>
  <c r="F147" i="18"/>
  <c r="F99" i="18"/>
  <c r="G113" i="18" s="1"/>
  <c r="H113" i="18" s="1"/>
  <c r="F51" i="18"/>
  <c r="G93" i="18" s="1"/>
  <c r="H93" i="18" s="1"/>
  <c r="F3" i="18"/>
  <c r="G40" i="18" s="1"/>
  <c r="G957" i="18" l="1"/>
  <c r="H957" i="18" s="1"/>
  <c r="G941" i="18"/>
  <c r="H941" i="18" s="1"/>
  <c r="G961" i="18"/>
  <c r="H961" i="18" s="1"/>
  <c r="G951" i="18"/>
  <c r="G960" i="18"/>
  <c r="G949" i="18"/>
  <c r="H949" i="18" s="1"/>
  <c r="G959" i="18"/>
  <c r="G948" i="18"/>
  <c r="G916" i="18"/>
  <c r="G947" i="18"/>
  <c r="G936" i="18"/>
  <c r="G924" i="18"/>
  <c r="G944" i="18"/>
  <c r="G931" i="18"/>
  <c r="G928" i="18"/>
  <c r="G929" i="18"/>
  <c r="H929" i="18" s="1"/>
  <c r="G956" i="18"/>
  <c r="G915" i="18"/>
  <c r="G943" i="18"/>
  <c r="G920" i="18"/>
  <c r="G945" i="18"/>
  <c r="H945" i="18" s="1"/>
  <c r="G935" i="18"/>
  <c r="G927" i="18"/>
  <c r="G923" i="18"/>
  <c r="G925" i="18"/>
  <c r="H925" i="18" s="1"/>
  <c r="G955" i="18"/>
  <c r="G940" i="18"/>
  <c r="G917" i="18"/>
  <c r="H917" i="18" s="1"/>
  <c r="G932" i="18"/>
  <c r="G919" i="18"/>
  <c r="G939" i="18"/>
  <c r="G953" i="18"/>
  <c r="H953" i="18" s="1"/>
  <c r="G952" i="18"/>
  <c r="G933" i="18"/>
  <c r="H933" i="18" s="1"/>
  <c r="G921" i="18"/>
  <c r="H921" i="18" s="1"/>
  <c r="G912" i="18"/>
  <c r="G880" i="18"/>
  <c r="G911" i="18"/>
  <c r="G900" i="18"/>
  <c r="G879" i="18"/>
  <c r="G899" i="18"/>
  <c r="G887" i="18"/>
  <c r="G913" i="18"/>
  <c r="H913" i="18" s="1"/>
  <c r="G891" i="18"/>
  <c r="G904" i="18"/>
  <c r="G892" i="18"/>
  <c r="G871" i="18"/>
  <c r="G888" i="18"/>
  <c r="G869" i="18"/>
  <c r="H869" i="18" s="1"/>
  <c r="G876" i="18"/>
  <c r="G905" i="18"/>
  <c r="H905" i="18" s="1"/>
  <c r="G872" i="18"/>
  <c r="G908" i="18"/>
  <c r="G875" i="18"/>
  <c r="G885" i="18"/>
  <c r="H885" i="18" s="1"/>
  <c r="G897" i="18"/>
  <c r="H897" i="18" s="1"/>
  <c r="G903" i="18"/>
  <c r="G901" i="18"/>
  <c r="H901" i="18" s="1"/>
  <c r="G893" i="18"/>
  <c r="H893" i="18" s="1"/>
  <c r="G884" i="18"/>
  <c r="G896" i="18"/>
  <c r="G883" i="18"/>
  <c r="G907" i="18"/>
  <c r="G873" i="18"/>
  <c r="H873" i="18" s="1"/>
  <c r="G867" i="18"/>
  <c r="G895" i="18"/>
  <c r="G889" i="18"/>
  <c r="H889" i="18" s="1"/>
  <c r="G881" i="18"/>
  <c r="H881" i="18" s="1"/>
  <c r="G868" i="18"/>
  <c r="G909" i="18"/>
  <c r="H909" i="18" s="1"/>
  <c r="G877" i="18"/>
  <c r="H877" i="18" s="1"/>
  <c r="G847" i="18"/>
  <c r="G857" i="18"/>
  <c r="H857" i="18" s="1"/>
  <c r="G839" i="18"/>
  <c r="G828" i="18"/>
  <c r="G861" i="18"/>
  <c r="H861" i="18" s="1"/>
  <c r="G835" i="18"/>
  <c r="G843" i="18"/>
  <c r="G853" i="18"/>
  <c r="H853" i="18" s="1"/>
  <c r="G845" i="18"/>
  <c r="H845" i="18" s="1"/>
  <c r="G831" i="18"/>
  <c r="G827" i="18"/>
  <c r="G841" i="18"/>
  <c r="H841" i="18" s="1"/>
  <c r="G837" i="18"/>
  <c r="H837" i="18" s="1"/>
  <c r="G852" i="18"/>
  <c r="G848" i="18"/>
  <c r="G844" i="18"/>
  <c r="G825" i="18"/>
  <c r="H825" i="18" s="1"/>
  <c r="G859" i="18"/>
  <c r="G840" i="18"/>
  <c r="G820" i="18"/>
  <c r="G855" i="18"/>
  <c r="G849" i="18"/>
  <c r="H849" i="18" s="1"/>
  <c r="G864" i="18"/>
  <c r="G860" i="18"/>
  <c r="G823" i="18"/>
  <c r="G819" i="18"/>
  <c r="G833" i="18"/>
  <c r="H833" i="18" s="1"/>
  <c r="G856" i="18"/>
  <c r="G829" i="18"/>
  <c r="H829" i="18" s="1"/>
  <c r="G863" i="18"/>
  <c r="G836" i="18"/>
  <c r="G824" i="18"/>
  <c r="G851" i="18"/>
  <c r="G832" i="18"/>
  <c r="G865" i="18"/>
  <c r="H865" i="18" s="1"/>
  <c r="G793" i="18"/>
  <c r="H793" i="18" s="1"/>
  <c r="G789" i="18"/>
  <c r="H789" i="18" s="1"/>
  <c r="G777" i="18"/>
  <c r="H777" i="18" s="1"/>
  <c r="G809" i="18"/>
  <c r="H809" i="18" s="1"/>
  <c r="G801" i="18"/>
  <c r="H801" i="18" s="1"/>
  <c r="G781" i="18"/>
  <c r="H781" i="18" s="1"/>
  <c r="G785" i="18"/>
  <c r="H785" i="18" s="1"/>
  <c r="G817" i="18"/>
  <c r="H817" i="18" s="1"/>
  <c r="G807" i="18"/>
  <c r="G796" i="18"/>
  <c r="G816" i="18"/>
  <c r="G795" i="18"/>
  <c r="G784" i="18"/>
  <c r="G772" i="18"/>
  <c r="G815" i="18"/>
  <c r="G804" i="18"/>
  <c r="G783" i="18"/>
  <c r="G813" i="18"/>
  <c r="H813" i="18" s="1"/>
  <c r="G803" i="18"/>
  <c r="G792" i="18"/>
  <c r="G771" i="18"/>
  <c r="G775" i="18"/>
  <c r="G779" i="18"/>
  <c r="G799" i="18"/>
  <c r="G788" i="18"/>
  <c r="G787" i="18"/>
  <c r="G791" i="18"/>
  <c r="G780" i="18"/>
  <c r="G812" i="18"/>
  <c r="G811" i="18"/>
  <c r="G808" i="18"/>
  <c r="G773" i="18"/>
  <c r="H773" i="18" s="1"/>
  <c r="G797" i="18"/>
  <c r="H797" i="18" s="1"/>
  <c r="G805" i="18"/>
  <c r="H805" i="18" s="1"/>
  <c r="G776" i="18"/>
  <c r="G800" i="18"/>
  <c r="G764" i="18"/>
  <c r="G743" i="18"/>
  <c r="G724" i="18"/>
  <c r="G767" i="18"/>
  <c r="G756" i="18"/>
  <c r="G765" i="18"/>
  <c r="H765" i="18" s="1"/>
  <c r="G755" i="18"/>
  <c r="G744" i="18"/>
  <c r="G723" i="18"/>
  <c r="G768" i="18"/>
  <c r="G740" i="18"/>
  <c r="G745" i="18"/>
  <c r="H745" i="18" s="1"/>
  <c r="G727" i="18"/>
  <c r="G729" i="18"/>
  <c r="H729" i="18" s="1"/>
  <c r="G769" i="18"/>
  <c r="H769" i="18" s="1"/>
  <c r="G725" i="18"/>
  <c r="H725" i="18" s="1"/>
  <c r="G752" i="18"/>
  <c r="G747" i="18"/>
  <c r="G748" i="18"/>
  <c r="G751" i="18"/>
  <c r="G757" i="18"/>
  <c r="H757" i="18" s="1"/>
  <c r="G728" i="18"/>
  <c r="G741" i="18"/>
  <c r="H741" i="18" s="1"/>
  <c r="G763" i="18"/>
  <c r="G732" i="18"/>
  <c r="G736" i="18"/>
  <c r="G737" i="18"/>
  <c r="H737" i="18" s="1"/>
  <c r="G759" i="18"/>
  <c r="G731" i="18"/>
  <c r="G735" i="18"/>
  <c r="G749" i="18"/>
  <c r="H749" i="18" s="1"/>
  <c r="G760" i="18"/>
  <c r="G739" i="18"/>
  <c r="G753" i="18"/>
  <c r="H753" i="18" s="1"/>
  <c r="G761" i="18"/>
  <c r="H761" i="18" s="1"/>
  <c r="G733" i="18"/>
  <c r="H733" i="18" s="1"/>
  <c r="G712" i="18"/>
  <c r="G711" i="18"/>
  <c r="G720" i="18"/>
  <c r="G719" i="18"/>
  <c r="G708" i="18"/>
  <c r="G687" i="18"/>
  <c r="G707" i="18"/>
  <c r="G696" i="18"/>
  <c r="G675" i="18"/>
  <c r="G692" i="18"/>
  <c r="G703" i="18"/>
  <c r="G695" i="18"/>
  <c r="G689" i="18"/>
  <c r="H689" i="18" s="1"/>
  <c r="G691" i="18"/>
  <c r="G700" i="18"/>
  <c r="G684" i="18"/>
  <c r="G705" i="18"/>
  <c r="H705" i="18" s="1"/>
  <c r="G709" i="18"/>
  <c r="H709" i="18" s="1"/>
  <c r="G704" i="18"/>
  <c r="G680" i="18"/>
  <c r="G679" i="18"/>
  <c r="G716" i="18"/>
  <c r="G713" i="18"/>
  <c r="H713" i="18" s="1"/>
  <c r="G701" i="18"/>
  <c r="H701" i="18" s="1"/>
  <c r="G721" i="18"/>
  <c r="H721" i="18" s="1"/>
  <c r="G677" i="18"/>
  <c r="H677" i="18" s="1"/>
  <c r="G715" i="18"/>
  <c r="G676" i="18"/>
  <c r="G683" i="18"/>
  <c r="G699" i="18"/>
  <c r="G688" i="18"/>
  <c r="G693" i="18"/>
  <c r="H693" i="18" s="1"/>
  <c r="G697" i="18"/>
  <c r="H697" i="18" s="1"/>
  <c r="G681" i="18"/>
  <c r="H681" i="18" s="1"/>
  <c r="G717" i="18"/>
  <c r="H717" i="18" s="1"/>
  <c r="G635" i="18"/>
  <c r="G667" i="18"/>
  <c r="G672" i="18"/>
  <c r="G632" i="18"/>
  <c r="G628" i="18"/>
  <c r="G641" i="18"/>
  <c r="H641" i="18" s="1"/>
  <c r="G639" i="18"/>
  <c r="G647" i="18"/>
  <c r="G656" i="18"/>
  <c r="G653" i="18"/>
  <c r="H653" i="18" s="1"/>
  <c r="G633" i="18"/>
  <c r="H633" i="18" s="1"/>
  <c r="G640" i="18"/>
  <c r="G627" i="18"/>
  <c r="G657" i="18"/>
  <c r="H657" i="18" s="1"/>
  <c r="G652" i="18"/>
  <c r="G631" i="18"/>
  <c r="G637" i="18"/>
  <c r="H637" i="18" s="1"/>
  <c r="G636" i="18"/>
  <c r="G671" i="18"/>
  <c r="G645" i="18"/>
  <c r="H645" i="18" s="1"/>
  <c r="G663" i="18"/>
  <c r="G668" i="18"/>
  <c r="G659" i="18"/>
  <c r="G649" i="18"/>
  <c r="H649" i="18" s="1"/>
  <c r="G669" i="18"/>
  <c r="H669" i="18" s="1"/>
  <c r="G664" i="18"/>
  <c r="G660" i="18"/>
  <c r="G673" i="18"/>
  <c r="H673" i="18" s="1"/>
  <c r="G629" i="18"/>
  <c r="H629" i="18" s="1"/>
  <c r="G651" i="18"/>
  <c r="G655" i="18"/>
  <c r="G661" i="18"/>
  <c r="H661" i="18" s="1"/>
  <c r="G643" i="18"/>
  <c r="G648" i="18"/>
  <c r="G665" i="18"/>
  <c r="H665" i="18" s="1"/>
  <c r="G605" i="18"/>
  <c r="H605" i="18" s="1"/>
  <c r="G609" i="18"/>
  <c r="H609" i="18" s="1"/>
  <c r="G621" i="18"/>
  <c r="H621" i="18" s="1"/>
  <c r="G608" i="18"/>
  <c r="G587" i="18"/>
  <c r="G625" i="18"/>
  <c r="H625" i="18" s="1"/>
  <c r="G583" i="18"/>
  <c r="G624" i="18"/>
  <c r="G613" i="18"/>
  <c r="H613" i="18" s="1"/>
  <c r="G623" i="18"/>
  <c r="G612" i="18"/>
  <c r="G611" i="18"/>
  <c r="G600" i="18"/>
  <c r="G579" i="18"/>
  <c r="G597" i="18"/>
  <c r="H597" i="18" s="1"/>
  <c r="G580" i="18"/>
  <c r="G591" i="18"/>
  <c r="G588" i="18"/>
  <c r="G617" i="18"/>
  <c r="H617" i="18" s="1"/>
  <c r="G616" i="18"/>
  <c r="G615" i="18"/>
  <c r="G619" i="18"/>
  <c r="G589" i="18"/>
  <c r="H589" i="18" s="1"/>
  <c r="G604" i="18"/>
  <c r="G620" i="18"/>
  <c r="G584" i="18"/>
  <c r="G596" i="18"/>
  <c r="G599" i="18"/>
  <c r="G585" i="18"/>
  <c r="H585" i="18" s="1"/>
  <c r="G603" i="18"/>
  <c r="G593" i="18"/>
  <c r="H593" i="18" s="1"/>
  <c r="G607" i="18"/>
  <c r="G592" i="18"/>
  <c r="G595" i="18"/>
  <c r="G601" i="18"/>
  <c r="H601" i="18" s="1"/>
  <c r="G549" i="18"/>
  <c r="H549" i="18" s="1"/>
  <c r="G569" i="18"/>
  <c r="H569" i="18" s="1"/>
  <c r="G559" i="18"/>
  <c r="G548" i="18"/>
  <c r="G575" i="18"/>
  <c r="G564" i="18"/>
  <c r="G573" i="18"/>
  <c r="H573" i="18" s="1"/>
  <c r="G563" i="18"/>
  <c r="G552" i="18"/>
  <c r="G565" i="18"/>
  <c r="H565" i="18" s="1"/>
  <c r="G540" i="18"/>
  <c r="G560" i="18"/>
  <c r="G533" i="18"/>
  <c r="H533" i="18" s="1"/>
  <c r="G532" i="18"/>
  <c r="G557" i="18"/>
  <c r="H557" i="18" s="1"/>
  <c r="G576" i="18"/>
  <c r="G536" i="18"/>
  <c r="G539" i="18"/>
  <c r="G547" i="18"/>
  <c r="G572" i="18"/>
  <c r="G531" i="18"/>
  <c r="G535" i="18"/>
  <c r="G543" i="18"/>
  <c r="G568" i="18"/>
  <c r="G561" i="18"/>
  <c r="H561" i="18" s="1"/>
  <c r="G571" i="18"/>
  <c r="G541" i="18"/>
  <c r="H541" i="18" s="1"/>
  <c r="G544" i="18"/>
  <c r="G555" i="18"/>
  <c r="G567" i="18"/>
  <c r="G556" i="18"/>
  <c r="G551" i="18"/>
  <c r="G545" i="18"/>
  <c r="H545" i="18" s="1"/>
  <c r="G553" i="18"/>
  <c r="H553" i="18" s="1"/>
  <c r="G537" i="18"/>
  <c r="H537" i="18" s="1"/>
  <c r="G485" i="18"/>
  <c r="H485" i="18" s="1"/>
  <c r="G527" i="18"/>
  <c r="G521" i="18"/>
  <c r="H521" i="18" s="1"/>
  <c r="G489" i="18"/>
  <c r="H489" i="18" s="1"/>
  <c r="G517" i="18"/>
  <c r="H517" i="18" s="1"/>
  <c r="G499" i="18"/>
  <c r="G495" i="18"/>
  <c r="G511" i="18"/>
  <c r="G519" i="18"/>
  <c r="G529" i="18"/>
  <c r="H529" i="18" s="1"/>
  <c r="G488" i="18"/>
  <c r="G505" i="18"/>
  <c r="H505" i="18" s="1"/>
  <c r="G492" i="18"/>
  <c r="G497" i="18"/>
  <c r="H497" i="18" s="1"/>
  <c r="G508" i="18"/>
  <c r="G507" i="18"/>
  <c r="G509" i="18"/>
  <c r="H509" i="18" s="1"/>
  <c r="G487" i="18"/>
  <c r="G504" i="18"/>
  <c r="G524" i="18"/>
  <c r="G515" i="18"/>
  <c r="G512" i="18"/>
  <c r="G500" i="18"/>
  <c r="G516" i="18"/>
  <c r="G496" i="18"/>
  <c r="G491" i="18"/>
  <c r="G493" i="18"/>
  <c r="H493" i="18" s="1"/>
  <c r="G528" i="18"/>
  <c r="G501" i="18"/>
  <c r="H501" i="18" s="1"/>
  <c r="G483" i="18"/>
  <c r="G523" i="18"/>
  <c r="G525" i="18"/>
  <c r="H525" i="18" s="1"/>
  <c r="G513" i="18"/>
  <c r="H513" i="18" s="1"/>
  <c r="G503" i="18"/>
  <c r="G484" i="18"/>
  <c r="G437" i="18"/>
  <c r="H437" i="18" s="1"/>
  <c r="G441" i="18"/>
  <c r="H441" i="18" s="1"/>
  <c r="G471" i="18"/>
  <c r="G460" i="18"/>
  <c r="G480" i="18"/>
  <c r="G469" i="18"/>
  <c r="H469" i="18" s="1"/>
  <c r="G459" i="18"/>
  <c r="G448" i="18"/>
  <c r="G479" i="18"/>
  <c r="G468" i="18"/>
  <c r="G447" i="18"/>
  <c r="G467" i="18"/>
  <c r="G456" i="18"/>
  <c r="G435" i="18"/>
  <c r="G473" i="18"/>
  <c r="H473" i="18" s="1"/>
  <c r="G436" i="18"/>
  <c r="G452" i="18"/>
  <c r="G455" i="18"/>
  <c r="G453" i="18"/>
  <c r="H453" i="18" s="1"/>
  <c r="G476" i="18"/>
  <c r="G463" i="18"/>
  <c r="G472" i="18"/>
  <c r="G464" i="18"/>
  <c r="G449" i="18"/>
  <c r="H449" i="18" s="1"/>
  <c r="G461" i="18"/>
  <c r="H461" i="18" s="1"/>
  <c r="G481" i="18"/>
  <c r="H481" i="18" s="1"/>
  <c r="G451" i="18"/>
  <c r="G475" i="18"/>
  <c r="G440" i="18"/>
  <c r="G443" i="18"/>
  <c r="G439" i="18"/>
  <c r="G444" i="18"/>
  <c r="G465" i="18"/>
  <c r="H465" i="18" s="1"/>
  <c r="G477" i="18"/>
  <c r="H477" i="18" s="1"/>
  <c r="G445" i="18"/>
  <c r="H445" i="18" s="1"/>
  <c r="G432" i="18"/>
  <c r="G411" i="18"/>
  <c r="G431" i="18"/>
  <c r="G420" i="18"/>
  <c r="G399" i="18"/>
  <c r="G419" i="18"/>
  <c r="G408" i="18"/>
  <c r="G397" i="18"/>
  <c r="H397" i="18" s="1"/>
  <c r="G428" i="18"/>
  <c r="G433" i="18"/>
  <c r="H433" i="18" s="1"/>
  <c r="G403" i="18"/>
  <c r="G423" i="18"/>
  <c r="G387" i="18"/>
  <c r="G392" i="18"/>
  <c r="G425" i="18"/>
  <c r="H425" i="18" s="1"/>
  <c r="G389" i="18"/>
  <c r="H389" i="18" s="1"/>
  <c r="G396" i="18"/>
  <c r="G427" i="18"/>
  <c r="G415" i="18"/>
  <c r="G388" i="18"/>
  <c r="G404" i="18"/>
  <c r="G405" i="18"/>
  <c r="H405" i="18" s="1"/>
  <c r="G393" i="18"/>
  <c r="H393" i="18" s="1"/>
  <c r="G407" i="18"/>
  <c r="G395" i="18"/>
  <c r="G424" i="18"/>
  <c r="G412" i="18"/>
  <c r="G400" i="18"/>
  <c r="G416" i="18"/>
  <c r="G391" i="18"/>
  <c r="G401" i="18"/>
  <c r="H401" i="18" s="1"/>
  <c r="G421" i="18"/>
  <c r="H421" i="18" s="1"/>
  <c r="G409" i="18"/>
  <c r="H409" i="18" s="1"/>
  <c r="G413" i="18"/>
  <c r="H413" i="18" s="1"/>
  <c r="G429" i="18"/>
  <c r="H429" i="18" s="1"/>
  <c r="G417" i="18"/>
  <c r="H417" i="18" s="1"/>
  <c r="G383" i="18"/>
  <c r="G372" i="18"/>
  <c r="G361" i="18"/>
  <c r="H361" i="18" s="1"/>
  <c r="G371" i="18"/>
  <c r="G360" i="18"/>
  <c r="G349" i="18"/>
  <c r="H349" i="18" s="1"/>
  <c r="G375" i="18"/>
  <c r="G340" i="18"/>
  <c r="G343" i="18"/>
  <c r="G345" i="18"/>
  <c r="H345" i="18" s="1"/>
  <c r="G347" i="18"/>
  <c r="G380" i="18"/>
  <c r="G368" i="18"/>
  <c r="G379" i="18"/>
  <c r="G339" i="18"/>
  <c r="G348" i="18"/>
  <c r="G351" i="18"/>
  <c r="G369" i="18"/>
  <c r="H369" i="18" s="1"/>
  <c r="G384" i="18"/>
  <c r="G353" i="18"/>
  <c r="H353" i="18" s="1"/>
  <c r="G376" i="18"/>
  <c r="G356" i="18"/>
  <c r="G341" i="18"/>
  <c r="H341" i="18" s="1"/>
  <c r="G363" i="18"/>
  <c r="G355" i="18"/>
  <c r="G344" i="18"/>
  <c r="G385" i="18"/>
  <c r="H385" i="18" s="1"/>
  <c r="G367" i="18"/>
  <c r="G352" i="18"/>
  <c r="G359" i="18"/>
  <c r="G364" i="18"/>
  <c r="G373" i="18"/>
  <c r="H373" i="18" s="1"/>
  <c r="G357" i="18"/>
  <c r="H357" i="18" s="1"/>
  <c r="G377" i="18"/>
  <c r="H377" i="18" s="1"/>
  <c r="G365" i="18"/>
  <c r="H365" i="18" s="1"/>
  <c r="G381" i="18"/>
  <c r="H381" i="18" s="1"/>
  <c r="G312" i="18"/>
  <c r="G320" i="18"/>
  <c r="G299" i="18"/>
  <c r="G327" i="18"/>
  <c r="G317" i="18"/>
  <c r="H317" i="18" s="1"/>
  <c r="G293" i="18"/>
  <c r="H293" i="18" s="1"/>
  <c r="G332" i="18"/>
  <c r="G336" i="18"/>
  <c r="G335" i="18"/>
  <c r="G300" i="18"/>
  <c r="G324" i="18"/>
  <c r="G301" i="18"/>
  <c r="H301" i="18" s="1"/>
  <c r="G313" i="18"/>
  <c r="H313" i="18" s="1"/>
  <c r="G295" i="18"/>
  <c r="G321" i="18"/>
  <c r="H321" i="18" s="1"/>
  <c r="G304" i="18"/>
  <c r="G331" i="18"/>
  <c r="G315" i="18"/>
  <c r="G303" i="18"/>
  <c r="G291" i="18"/>
  <c r="G307" i="18"/>
  <c r="G319" i="18"/>
  <c r="G308" i="18"/>
  <c r="G297" i="18"/>
  <c r="H297" i="18" s="1"/>
  <c r="G323" i="18"/>
  <c r="G337" i="18"/>
  <c r="H337" i="18" s="1"/>
  <c r="G316" i="18"/>
  <c r="G296" i="18"/>
  <c r="G305" i="18"/>
  <c r="H305" i="18" s="1"/>
  <c r="G333" i="18"/>
  <c r="H333" i="18" s="1"/>
  <c r="G311" i="18"/>
  <c r="G309" i="18"/>
  <c r="H309" i="18" s="1"/>
  <c r="G329" i="18"/>
  <c r="H329" i="18" s="1"/>
  <c r="G325" i="18"/>
  <c r="H325" i="18" s="1"/>
  <c r="G328" i="18"/>
  <c r="G288" i="18"/>
  <c r="G244" i="18"/>
  <c r="G275" i="18"/>
  <c r="G267" i="18"/>
  <c r="G259" i="18"/>
  <c r="G280" i="18"/>
  <c r="G249" i="18"/>
  <c r="H249" i="18" s="1"/>
  <c r="G260" i="18"/>
  <c r="G271" i="18"/>
  <c r="G251" i="18"/>
  <c r="G272" i="18"/>
  <c r="G269" i="18"/>
  <c r="H269" i="18" s="1"/>
  <c r="G255" i="18"/>
  <c r="G289" i="18"/>
  <c r="H289" i="18" s="1"/>
  <c r="G264" i="18"/>
  <c r="G273" i="18"/>
  <c r="H273" i="18" s="1"/>
  <c r="G283" i="18"/>
  <c r="G279" i="18"/>
  <c r="G265" i="18"/>
  <c r="H265" i="18" s="1"/>
  <c r="G256" i="18"/>
  <c r="G281" i="18"/>
  <c r="H281" i="18" s="1"/>
  <c r="G245" i="18"/>
  <c r="H245" i="18" s="1"/>
  <c r="G252" i="18"/>
  <c r="G285" i="18"/>
  <c r="H285" i="18" s="1"/>
  <c r="G268" i="18"/>
  <c r="G257" i="18"/>
  <c r="H257" i="18" s="1"/>
  <c r="G287" i="18"/>
  <c r="G277" i="18"/>
  <c r="H277" i="18" s="1"/>
  <c r="G247" i="18"/>
  <c r="G248" i="18"/>
  <c r="G276" i="18"/>
  <c r="G261" i="18"/>
  <c r="H261" i="18" s="1"/>
  <c r="G243" i="18"/>
  <c r="G263" i="18"/>
  <c r="G284" i="18"/>
  <c r="G240" i="18"/>
  <c r="G229" i="18"/>
  <c r="H229" i="18" s="1"/>
  <c r="G208" i="18"/>
  <c r="G196" i="18"/>
  <c r="G228" i="18"/>
  <c r="G227" i="18"/>
  <c r="G216" i="18"/>
  <c r="G195" i="18"/>
  <c r="G205" i="18"/>
  <c r="G211" i="18"/>
  <c r="G219" i="18"/>
  <c r="G223" i="18"/>
  <c r="G199" i="18"/>
  <c r="G197" i="18"/>
  <c r="H197" i="18" s="1"/>
  <c r="G221" i="18"/>
  <c r="G224" i="18"/>
  <c r="G200" i="18"/>
  <c r="G204" i="18"/>
  <c r="G203" i="18"/>
  <c r="G215" i="18"/>
  <c r="G232" i="18"/>
  <c r="G237" i="18"/>
  <c r="G212" i="18"/>
  <c r="G241" i="18"/>
  <c r="G220" i="18"/>
  <c r="G235" i="18"/>
  <c r="G209" i="18"/>
  <c r="H209" i="18" s="1"/>
  <c r="G236" i="18"/>
  <c r="G207" i="18"/>
  <c r="G231" i="18"/>
  <c r="G225" i="18"/>
  <c r="H225" i="18" s="1"/>
  <c r="G239" i="18"/>
  <c r="G201" i="18"/>
  <c r="H201" i="18" s="1"/>
  <c r="G213" i="18"/>
  <c r="H213" i="18" s="1"/>
  <c r="G233" i="18"/>
  <c r="H233" i="18" s="1"/>
  <c r="G217" i="18"/>
  <c r="H217" i="18" s="1"/>
  <c r="G163" i="18"/>
  <c r="G156" i="18"/>
  <c r="G168" i="18"/>
  <c r="G179" i="18"/>
  <c r="G147" i="18"/>
  <c r="G191" i="18"/>
  <c r="G180" i="18"/>
  <c r="G159" i="18"/>
  <c r="G181" i="18"/>
  <c r="H181" i="18" s="1"/>
  <c r="G188" i="18"/>
  <c r="G157" i="18"/>
  <c r="H157" i="18" s="1"/>
  <c r="G149" i="18"/>
  <c r="H149" i="18" s="1"/>
  <c r="G152" i="18"/>
  <c r="G171" i="18"/>
  <c r="G151" i="18"/>
  <c r="G155" i="18"/>
  <c r="G167" i="18"/>
  <c r="G161" i="18"/>
  <c r="H161" i="18" s="1"/>
  <c r="G177" i="18"/>
  <c r="H177" i="18" s="1"/>
  <c r="G189" i="18"/>
  <c r="H189" i="18" s="1"/>
  <c r="G175" i="18"/>
  <c r="G192" i="18"/>
  <c r="G183" i="18"/>
  <c r="G160" i="18"/>
  <c r="G164" i="18"/>
  <c r="G193" i="18"/>
  <c r="H193" i="18" s="1"/>
  <c r="G176" i="18"/>
  <c r="G172" i="18"/>
  <c r="G148" i="18"/>
  <c r="G184" i="18"/>
  <c r="G187" i="18"/>
  <c r="G173" i="18"/>
  <c r="H173" i="18" s="1"/>
  <c r="G185" i="18"/>
  <c r="H185" i="18" s="1"/>
  <c r="G165" i="18"/>
  <c r="H165" i="18" s="1"/>
  <c r="G153" i="18"/>
  <c r="H153" i="18" s="1"/>
  <c r="G169" i="18"/>
  <c r="H169" i="18" s="1"/>
  <c r="G145" i="18"/>
  <c r="H145" i="18" s="1"/>
  <c r="G105" i="18"/>
  <c r="H105" i="18" s="1"/>
  <c r="G139" i="18"/>
  <c r="G140" i="18"/>
  <c r="G132" i="18"/>
  <c r="G128" i="18"/>
  <c r="G119" i="18"/>
  <c r="G136" i="18"/>
  <c r="G107" i="18"/>
  <c r="G108" i="18"/>
  <c r="G100" i="18"/>
  <c r="G141" i="18"/>
  <c r="H141" i="18" s="1"/>
  <c r="G143" i="18"/>
  <c r="G123" i="18"/>
  <c r="G99" i="18"/>
  <c r="G131" i="18"/>
  <c r="G144" i="18"/>
  <c r="G104" i="18"/>
  <c r="G135" i="18"/>
  <c r="G111" i="18"/>
  <c r="G129" i="18"/>
  <c r="H129" i="18" s="1"/>
  <c r="G127" i="18"/>
  <c r="G120" i="18"/>
  <c r="G115" i="18"/>
  <c r="G117" i="18"/>
  <c r="H117" i="18" s="1"/>
  <c r="G112" i="18"/>
  <c r="G109" i="18"/>
  <c r="H109" i="18" s="1"/>
  <c r="G103" i="18"/>
  <c r="G121" i="18"/>
  <c r="H121" i="18" s="1"/>
  <c r="G124" i="18"/>
  <c r="G116" i="18"/>
  <c r="G137" i="18"/>
  <c r="H137" i="18" s="1"/>
  <c r="G133" i="18"/>
  <c r="H133" i="18" s="1"/>
  <c r="G125" i="18"/>
  <c r="H125" i="18" s="1"/>
  <c r="G101" i="18"/>
  <c r="H101" i="18" s="1"/>
  <c r="G73" i="18"/>
  <c r="H73" i="18" s="1"/>
  <c r="G81" i="18"/>
  <c r="H81" i="18" s="1"/>
  <c r="G97" i="18"/>
  <c r="H97" i="18" s="1"/>
  <c r="G56" i="18"/>
  <c r="G76" i="18"/>
  <c r="G67" i="18"/>
  <c r="G88" i="18"/>
  <c r="G77" i="18"/>
  <c r="H77" i="18" s="1"/>
  <c r="G64" i="18"/>
  <c r="G55" i="18"/>
  <c r="G84" i="18"/>
  <c r="G75" i="18"/>
  <c r="G52" i="18"/>
  <c r="G96" i="18"/>
  <c r="G60" i="18"/>
  <c r="G72" i="18"/>
  <c r="G59" i="18"/>
  <c r="G87" i="18"/>
  <c r="G92" i="18"/>
  <c r="G69" i="18"/>
  <c r="H69" i="18" s="1"/>
  <c r="G83" i="18"/>
  <c r="G80" i="18"/>
  <c r="G71" i="18"/>
  <c r="G63" i="18"/>
  <c r="G91" i="18"/>
  <c r="G51" i="18"/>
  <c r="G79" i="18"/>
  <c r="G68" i="18"/>
  <c r="G95" i="18"/>
  <c r="G57" i="18"/>
  <c r="H57" i="18" s="1"/>
  <c r="G61" i="18"/>
  <c r="H61" i="18" s="1"/>
  <c r="G53" i="18"/>
  <c r="H53" i="18" s="1"/>
  <c r="G85" i="18"/>
  <c r="H85" i="18" s="1"/>
  <c r="G89" i="18"/>
  <c r="H89" i="18" s="1"/>
  <c r="G65" i="18"/>
  <c r="H65" i="18" s="1"/>
  <c r="G37" i="18"/>
  <c r="H37" i="18" s="1"/>
  <c r="G11" i="18"/>
  <c r="G36" i="18"/>
  <c r="G27" i="18"/>
  <c r="G17" i="18"/>
  <c r="H17" i="18" s="1"/>
  <c r="G44" i="18"/>
  <c r="G15" i="18"/>
  <c r="G28" i="18"/>
  <c r="G43" i="18"/>
  <c r="G45" i="18"/>
  <c r="H45" i="18" s="1"/>
  <c r="G29" i="18"/>
  <c r="H29" i="18" s="1"/>
  <c r="G12" i="18"/>
  <c r="G13" i="18"/>
  <c r="H13" i="18" s="1"/>
  <c r="G41" i="18"/>
  <c r="H41" i="18" s="1"/>
  <c r="G16" i="18"/>
  <c r="G24" i="18"/>
  <c r="G9" i="18"/>
  <c r="H9" i="18" s="1"/>
  <c r="G31" i="18"/>
  <c r="G35" i="18"/>
  <c r="G33" i="18"/>
  <c r="H33" i="18" s="1"/>
  <c r="G39" i="18"/>
  <c r="G20" i="18"/>
  <c r="G3" i="18"/>
  <c r="G8" i="18"/>
  <c r="G25" i="18"/>
  <c r="H25" i="18" s="1"/>
  <c r="G47" i="18"/>
  <c r="G23" i="18"/>
  <c r="G48" i="18"/>
  <c r="G4" i="18"/>
  <c r="G7" i="18"/>
  <c r="G32" i="18"/>
  <c r="G21" i="18"/>
  <c r="H21" i="18" s="1"/>
  <c r="G19" i="18"/>
  <c r="G5" i="18"/>
  <c r="H5" i="18" s="1"/>
  <c r="G49" i="18"/>
  <c r="H49" i="18" s="1"/>
  <c r="I195" i="18" l="1"/>
  <c r="K7" i="20" l="1"/>
  <c r="J7" i="20"/>
  <c r="I7" i="20"/>
  <c r="K6" i="20"/>
  <c r="K3" i="20"/>
  <c r="K2" i="20"/>
  <c r="J6" i="20"/>
  <c r="J3" i="20"/>
  <c r="J2" i="20"/>
  <c r="I6" i="20"/>
  <c r="I3" i="20"/>
  <c r="I2" i="20"/>
  <c r="C12" i="19"/>
  <c r="B12" i="19"/>
  <c r="C11" i="19"/>
  <c r="B11" i="19"/>
  <c r="C10" i="19"/>
  <c r="B10" i="19"/>
  <c r="J8" i="10"/>
  <c r="K8" i="10" s="1"/>
  <c r="J7" i="10"/>
  <c r="K7" i="10" s="1"/>
  <c r="J4" i="10"/>
  <c r="K4" i="10" s="1"/>
  <c r="J3" i="10"/>
  <c r="K3" i="10" s="1"/>
  <c r="I8" i="10"/>
  <c r="I7" i="10"/>
  <c r="I4" i="10"/>
  <c r="I3" i="10"/>
  <c r="N19" i="8"/>
  <c r="N20" i="8"/>
  <c r="M19" i="8"/>
  <c r="M20" i="8"/>
  <c r="M14" i="8"/>
  <c r="M15" i="8"/>
  <c r="N18" i="8"/>
  <c r="N13" i="8"/>
  <c r="N9" i="8"/>
  <c r="N10" i="8"/>
  <c r="N8" i="8"/>
  <c r="N4" i="8"/>
  <c r="N5" i="8"/>
  <c r="N3" i="8"/>
  <c r="M18" i="8"/>
  <c r="M13" i="8"/>
  <c r="M9" i="8"/>
  <c r="M10" i="8"/>
  <c r="M8" i="8"/>
  <c r="M4" i="8"/>
  <c r="M5" i="8"/>
  <c r="M3" i="8"/>
  <c r="L13" i="8"/>
  <c r="L9" i="8"/>
  <c r="L10" i="8"/>
  <c r="L8" i="8"/>
  <c r="L4" i="8"/>
  <c r="L5" i="8"/>
  <c r="L3" i="8"/>
  <c r="N15" i="7"/>
  <c r="M21" i="7"/>
  <c r="N21" i="7" s="1"/>
  <c r="M16" i="7"/>
  <c r="N16" i="7" s="1"/>
  <c r="M17" i="7"/>
  <c r="N17" i="7" s="1"/>
  <c r="M18" i="7"/>
  <c r="N18" i="7" s="1"/>
  <c r="M15" i="7"/>
  <c r="M4" i="7"/>
  <c r="N4" i="7" s="1"/>
  <c r="M5" i="7"/>
  <c r="M6" i="7"/>
  <c r="M3" i="7"/>
  <c r="N3" i="7" s="1"/>
  <c r="N5" i="7"/>
  <c r="N6" i="7"/>
  <c r="L10" i="7"/>
  <c r="L11" i="7"/>
  <c r="L12" i="7"/>
  <c r="L9" i="7"/>
  <c r="M22" i="7"/>
  <c r="N22" i="7" s="1"/>
  <c r="M23" i="7"/>
  <c r="N23" i="7" s="1"/>
  <c r="M24" i="7"/>
  <c r="N24" i="7" s="1"/>
  <c r="M10" i="7"/>
  <c r="N10" i="7" s="1"/>
  <c r="M11" i="7"/>
  <c r="N11" i="7" s="1"/>
  <c r="M12" i="7"/>
  <c r="N12" i="7" s="1"/>
  <c r="M9" i="7"/>
  <c r="N9" i="7" s="1"/>
  <c r="L22" i="7"/>
  <c r="L23" i="7"/>
  <c r="L24" i="7"/>
  <c r="L21" i="7"/>
  <c r="L16" i="7"/>
  <c r="L17" i="7"/>
  <c r="L18" i="7"/>
  <c r="L15" i="7"/>
  <c r="L6" i="7"/>
  <c r="L4" i="7"/>
  <c r="L5" i="7"/>
  <c r="L3" i="7"/>
  <c r="S6" i="9"/>
  <c r="S3" i="9"/>
  <c r="S7" i="9"/>
  <c r="S2" i="9"/>
  <c r="R7" i="9"/>
  <c r="R2" i="9"/>
  <c r="R3" i="9"/>
  <c r="R6" i="9"/>
  <c r="Q7" i="9"/>
  <c r="Q2" i="9"/>
  <c r="Q3" i="9"/>
  <c r="Q6" i="9"/>
  <c r="W18" i="6"/>
  <c r="W17" i="6"/>
  <c r="W16" i="6"/>
  <c r="W15" i="6"/>
  <c r="W14" i="6"/>
  <c r="W13" i="6"/>
  <c r="V18" i="6"/>
  <c r="V17" i="6"/>
  <c r="V16" i="6"/>
  <c r="V15" i="6"/>
  <c r="V14" i="6"/>
  <c r="V13" i="6"/>
  <c r="U18" i="6"/>
  <c r="U17" i="6"/>
  <c r="U16" i="6"/>
  <c r="U15" i="6"/>
  <c r="U14" i="6"/>
  <c r="U13" i="6"/>
  <c r="W9" i="6"/>
  <c r="W8" i="6"/>
  <c r="W7" i="6"/>
  <c r="W6" i="6"/>
  <c r="W5" i="6"/>
  <c r="W4" i="6"/>
  <c r="V9" i="6"/>
  <c r="V8" i="6"/>
  <c r="V7" i="6"/>
  <c r="V6" i="6"/>
  <c r="V5" i="6"/>
  <c r="V4" i="6"/>
  <c r="U9" i="6"/>
  <c r="U8" i="6"/>
  <c r="U7" i="6"/>
  <c r="U6" i="6"/>
  <c r="U5" i="6"/>
  <c r="U4" i="6"/>
  <c r="L4" i="6"/>
  <c r="C18" i="5"/>
  <c r="B18" i="5"/>
  <c r="C17" i="5"/>
  <c r="B17" i="5"/>
  <c r="C16" i="5"/>
  <c r="B16" i="5"/>
  <c r="L14" i="8" l="1"/>
  <c r="L15" i="8" l="1"/>
  <c r="L18" i="8" l="1"/>
  <c r="L19" i="8" s="1"/>
  <c r="L20" i="8" l="1"/>
  <c r="C21" i="3" l="1"/>
  <c r="B21" i="3"/>
  <c r="C20" i="3"/>
  <c r="B20" i="3"/>
  <c r="C19" i="3"/>
  <c r="B19" i="3"/>
  <c r="C23" i="2"/>
  <c r="B23" i="2"/>
  <c r="B22" i="2"/>
  <c r="C22" i="2"/>
  <c r="B21" i="2"/>
  <c r="C21" i="2"/>
  <c r="C5" i="1"/>
  <c r="B5" i="1"/>
  <c r="C18" i="38" l="1"/>
  <c r="B18" i="38"/>
  <c r="C17" i="38"/>
  <c r="B17" i="38"/>
  <c r="C16" i="16"/>
  <c r="C15" i="16"/>
  <c r="C14" i="16"/>
  <c r="B15" i="16"/>
  <c r="B16" i="16" s="1"/>
  <c r="B14" i="16"/>
  <c r="C16" i="38"/>
  <c r="B16" i="38"/>
</calcChain>
</file>

<file path=xl/sharedStrings.xml><?xml version="1.0" encoding="utf-8"?>
<sst xmlns="http://schemas.openxmlformats.org/spreadsheetml/2006/main" count="1402" uniqueCount="214">
  <si>
    <t>WT</t>
  </si>
  <si>
    <t>KO</t>
  </si>
  <si>
    <t>WT Pregnant</t>
  </si>
  <si>
    <t>KO Pregnant</t>
  </si>
  <si>
    <t>WBC</t>
  </si>
  <si>
    <t>LYM %</t>
  </si>
  <si>
    <t>MONO %</t>
  </si>
  <si>
    <t>GRAN%</t>
  </si>
  <si>
    <t>Decidua</t>
  </si>
  <si>
    <t>Myometrium</t>
  </si>
  <si>
    <t>Mean</t>
  </si>
  <si>
    <t>Std Dev</t>
  </si>
  <si>
    <t>Std error</t>
  </si>
  <si>
    <t>Ly6G+ cells/ section</t>
  </si>
  <si>
    <t>Resorption rate (%) per pregnancy</t>
  </si>
  <si>
    <t>% Dams with resorptions</t>
  </si>
  <si>
    <t>Number of dams with resorptions</t>
  </si>
  <si>
    <t>Total dams</t>
  </si>
  <si>
    <t>% dams with resorptions</t>
  </si>
  <si>
    <t>Number of implantations per mouse</t>
  </si>
  <si>
    <t>Data for Kaplan-Meier curve of time to delivery</t>
  </si>
  <si>
    <t>Time</t>
  </si>
  <si>
    <t>n</t>
  </si>
  <si>
    <t>Litter size of various groups</t>
  </si>
  <si>
    <t>Mean pup weight per litter</t>
  </si>
  <si>
    <t>E13.5</t>
  </si>
  <si>
    <t>E14.5</t>
  </si>
  <si>
    <t>E15.5</t>
  </si>
  <si>
    <t>E16.5</t>
  </si>
  <si>
    <t>E17.5</t>
  </si>
  <si>
    <t>E18.5</t>
  </si>
  <si>
    <t xml:space="preserve">Time point </t>
  </si>
  <si>
    <r>
      <t xml:space="preserve">Embryo/placenta ratio </t>
    </r>
    <r>
      <rPr>
        <b/>
        <sz val="12"/>
        <color rgb="FF000000"/>
        <rFont val="PingFang SC"/>
        <family val="2"/>
        <charset val="134"/>
      </rPr>
      <t>(%)</t>
    </r>
  </si>
  <si>
    <t>Lymphocytes</t>
  </si>
  <si>
    <t>Monocytes</t>
  </si>
  <si>
    <t>Granulocytes</t>
  </si>
  <si>
    <t>Complete blood count of lymphocytes, monocytes, and granulocytes in WT and KO pregnant (E9.5-12.5) and nonpregnant mice(%)</t>
  </si>
  <si>
    <t>Total white blood cells (WBC), lymphocytes, granulocytes, and monocytes in peripheral blood for WT and KO pregnant (E9.5-12.5) and nonpregnant mice(*10^3 /mm3)</t>
  </si>
  <si>
    <r>
      <t>Total spleen cells *10^</t>
    </r>
    <r>
      <rPr>
        <b/>
        <vertAlign val="superscript"/>
        <sz val="9"/>
        <color rgb="FF000000"/>
        <rFont val="Calibri"/>
        <family val="2"/>
        <scheme val="minor"/>
      </rPr>
      <t>6</t>
    </r>
    <r>
      <rPr>
        <b/>
        <sz val="12"/>
        <color rgb="FF000000"/>
        <rFont val="Calibri"/>
        <family val="2"/>
        <scheme val="minor"/>
      </rPr>
      <t xml:space="preserve"> per mouse</t>
    </r>
  </si>
  <si>
    <r>
      <t>Total bone marrow cells for WT and KO mice (*10^</t>
    </r>
    <r>
      <rPr>
        <b/>
        <vertAlign val="superscript"/>
        <sz val="9"/>
        <color rgb="FF000000"/>
        <rFont val="Calibri"/>
        <family val="2"/>
        <scheme val="minor"/>
      </rPr>
      <t>6</t>
    </r>
    <r>
      <rPr>
        <b/>
        <sz val="12"/>
        <color rgb="FF000000"/>
        <rFont val="Calibri"/>
        <family val="2"/>
        <scheme val="minor"/>
      </rPr>
      <t>)</t>
    </r>
  </si>
  <si>
    <t>Comparison of percentage CD45+ cells out of total tissue cells in the decidua and myometrium of WT and KO mice (%)</t>
  </si>
  <si>
    <t>mice NO</t>
    <phoneticPr fontId="0" type="noConversion"/>
  </si>
  <si>
    <t>AVERAGE</t>
    <phoneticPr fontId="0" type="noConversion"/>
  </si>
  <si>
    <t>Number of DBA+ (NK) cells in decidua of WT and KO mice</t>
  </si>
  <si>
    <t>%DBA+Gzmb+ cells out of total DBA+ cells</t>
  </si>
  <si>
    <t>%DBA+Gzmb- cells out of total DBA+ cells</t>
  </si>
  <si>
    <t>GAPDH</t>
    <phoneticPr fontId="1" type="noConversion"/>
  </si>
  <si>
    <t>TARGET GENE</t>
    <phoneticPr fontId="2" type="noConversion"/>
  </si>
  <si>
    <t>△Ct</t>
    <phoneticPr fontId="2" type="noConversion"/>
  </si>
  <si>
    <t>AVERAGE</t>
    <phoneticPr fontId="1" type="noConversion"/>
  </si>
  <si>
    <t>90 KO</t>
  </si>
  <si>
    <t>114 KO</t>
  </si>
  <si>
    <t>116 KO</t>
  </si>
  <si>
    <t>112 KO</t>
  </si>
  <si>
    <t>92 KO</t>
  </si>
  <si>
    <t>117 KO</t>
  </si>
  <si>
    <t>363 WT</t>
  </si>
  <si>
    <t>355 WT</t>
  </si>
  <si>
    <t>352 WT</t>
  </si>
  <si>
    <t>924 WT</t>
  </si>
  <si>
    <t>913 WT</t>
  </si>
  <si>
    <t>624 WT</t>
  </si>
  <si>
    <t>CXCL12</t>
    <phoneticPr fontId="1" type="noConversion"/>
  </si>
  <si>
    <t>CXCL1</t>
    <phoneticPr fontId="1" type="noConversion"/>
  </si>
  <si>
    <t>CCL2</t>
    <phoneticPr fontId="1" type="noConversion"/>
  </si>
  <si>
    <t>CCL5</t>
    <phoneticPr fontId="1" type="noConversion"/>
  </si>
  <si>
    <t>CCL3</t>
    <phoneticPr fontId="1" type="noConversion"/>
  </si>
  <si>
    <t>Csf2</t>
    <phoneticPr fontId="1" type="noConversion"/>
  </si>
  <si>
    <t>Ifng</t>
    <phoneticPr fontId="2" type="noConversion"/>
  </si>
  <si>
    <t>NFκB</t>
    <phoneticPr fontId="1" type="noConversion"/>
  </si>
  <si>
    <t>TNF</t>
  </si>
  <si>
    <t>IL8</t>
  </si>
  <si>
    <t>IL10</t>
    <phoneticPr fontId="2" type="noConversion"/>
  </si>
  <si>
    <t>HIF-1α</t>
  </si>
  <si>
    <t>Angpt2</t>
    <phoneticPr fontId="1" type="noConversion"/>
  </si>
  <si>
    <t>VEGFA</t>
    <phoneticPr fontId="1" type="noConversion"/>
  </si>
  <si>
    <t>Wnt 4</t>
    <phoneticPr fontId="2" type="noConversion"/>
  </si>
  <si>
    <t>Klrg1</t>
    <phoneticPr fontId="2" type="noConversion"/>
  </si>
  <si>
    <t>Klre1</t>
    <phoneticPr fontId="2" type="noConversion"/>
  </si>
  <si>
    <t>Gzmb</t>
    <phoneticPr fontId="2" type="noConversion"/>
  </si>
  <si>
    <t>Gzmd</t>
    <phoneticPr fontId="2" type="noConversion"/>
  </si>
  <si>
    <t>Gzme</t>
    <phoneticPr fontId="2" type="noConversion"/>
  </si>
  <si>
    <t>Gzmf</t>
    <phoneticPr fontId="2" type="noConversion"/>
  </si>
  <si>
    <t>Gzmg</t>
    <phoneticPr fontId="2" type="noConversion"/>
  </si>
  <si>
    <t>Klrd1</t>
    <phoneticPr fontId="2" type="noConversion"/>
  </si>
  <si>
    <t>AVERAGE</t>
  </si>
  <si>
    <t>IL18</t>
    <phoneticPr fontId="1" type="noConversion"/>
  </si>
  <si>
    <t>TGFβ1</t>
  </si>
  <si>
    <t>Alox15</t>
  </si>
  <si>
    <t>Lifr</t>
    <phoneticPr fontId="1" type="noConversion"/>
  </si>
  <si>
    <t>Foxa2</t>
  </si>
  <si>
    <t xml:space="preserve"> KO 90</t>
  </si>
  <si>
    <t xml:space="preserve"> KO 114</t>
  </si>
  <si>
    <t xml:space="preserve"> KO 116</t>
  </si>
  <si>
    <t xml:space="preserve"> KO 117</t>
  </si>
  <si>
    <t>average △Ct WT</t>
  </si>
  <si>
    <t>△△Ct</t>
  </si>
  <si>
    <t>2^(-△△CT)</t>
  </si>
  <si>
    <t xml:space="preserve"> KO 112</t>
  </si>
  <si>
    <t>WT 355</t>
  </si>
  <si>
    <t>WT 352</t>
  </si>
  <si>
    <t>WT 924</t>
  </si>
  <si>
    <t>WT 624</t>
  </si>
  <si>
    <t>WT 93</t>
  </si>
  <si>
    <t>WT  913</t>
  </si>
  <si>
    <t>RT-PCR analysis for gene expression in decidua of WT and CXCR4 KO mice</t>
  </si>
  <si>
    <t>RT-PCR analysis for CXCR4 reletive mRNA expression in decidua</t>
  </si>
  <si>
    <t>RT-PCR analysis for CXCR4 reletive mRNA expression in blood</t>
  </si>
  <si>
    <t>Prf1</t>
  </si>
  <si>
    <t>Days of post-BMT</t>
  </si>
  <si>
    <r>
      <t>Percent weight change in WT</t>
    </r>
    <r>
      <rPr>
        <b/>
        <vertAlign val="superscript"/>
        <sz val="12"/>
        <color theme="1"/>
        <rFont val="Calibri"/>
        <family val="2"/>
        <scheme val="minor"/>
      </rPr>
      <t>WT-BMT</t>
    </r>
    <r>
      <rPr>
        <b/>
        <sz val="12"/>
        <color theme="1"/>
        <rFont val="Calibri"/>
        <family val="2"/>
        <scheme val="minor"/>
      </rPr>
      <t xml:space="preserve"> mice, KO</t>
    </r>
    <r>
      <rPr>
        <b/>
        <vertAlign val="superscript"/>
        <sz val="12"/>
        <color theme="1"/>
        <rFont val="Calibri"/>
        <family val="2"/>
        <scheme val="minor"/>
      </rPr>
      <t>WT-BMT</t>
    </r>
    <r>
      <rPr>
        <b/>
        <sz val="12"/>
        <color theme="1"/>
        <rFont val="Calibri"/>
        <family val="2"/>
        <scheme val="minor"/>
      </rPr>
      <t xml:space="preserve"> mice, and KO</t>
    </r>
    <r>
      <rPr>
        <b/>
        <vertAlign val="superscript"/>
        <sz val="12"/>
        <color theme="1"/>
        <rFont val="Calibri"/>
        <family val="2"/>
        <scheme val="minor"/>
      </rPr>
      <t>KO-BMT</t>
    </r>
    <r>
      <rPr>
        <b/>
        <sz val="12"/>
        <color theme="1"/>
        <rFont val="Calibri"/>
        <family val="2"/>
        <scheme val="minor"/>
      </rPr>
      <t xml:space="preserve"> mice in the period preceding and following the BMT and prior to the TM injections (%)</t>
    </r>
  </si>
  <si>
    <t>840 WT WT-BMT</t>
  </si>
  <si>
    <t>852 WT WT-BMT</t>
  </si>
  <si>
    <t>856 WT WT-BMT</t>
  </si>
  <si>
    <t>845 WT WT-BMT</t>
  </si>
  <si>
    <t>849 WT WT-BMT</t>
  </si>
  <si>
    <t>854 KO WT-BMT</t>
  </si>
  <si>
    <t>853 KO WT-BMT</t>
  </si>
  <si>
    <t>857 KO WT-BMT</t>
  </si>
  <si>
    <t>846 KO WT-BMT</t>
  </si>
  <si>
    <t>826 KO WT-BMT</t>
  </si>
  <si>
    <t>887 KO KO-BMT</t>
  </si>
  <si>
    <t>816 KO KO-BMT</t>
  </si>
  <si>
    <t>844 KO KO-BMT</t>
  </si>
  <si>
    <t>808 KO KO-BMT</t>
  </si>
  <si>
    <t>490 KO KO-BMT</t>
  </si>
  <si>
    <t>840 WT WT-BMT mice NO</t>
  </si>
  <si>
    <t>KO WT-BMT mice NO</t>
  </si>
  <si>
    <t>KO KO-BMT mice NO</t>
  </si>
  <si>
    <r>
      <t>RT-PCR analysis of CXCR4 relative mRNA expression in peripheral blood of WT</t>
    </r>
    <r>
      <rPr>
        <vertAlign val="superscript"/>
        <sz val="12"/>
        <color theme="1"/>
        <rFont val="Times New Roman"/>
        <family val="1"/>
      </rPr>
      <t>WT-BMT</t>
    </r>
    <r>
      <rPr>
        <sz val="12"/>
        <color theme="1"/>
        <rFont val="Times New Roman"/>
        <family val="1"/>
      </rPr>
      <t xml:space="preserve"> mice, KO</t>
    </r>
    <r>
      <rPr>
        <vertAlign val="superscript"/>
        <sz val="12"/>
        <color theme="1"/>
        <rFont val="Times New Roman"/>
        <family val="1"/>
      </rPr>
      <t>WT-BMT</t>
    </r>
    <r>
      <rPr>
        <sz val="12"/>
        <color theme="1"/>
        <rFont val="Times New Roman"/>
        <family val="1"/>
      </rPr>
      <t xml:space="preserve"> mice and KO</t>
    </r>
    <r>
      <rPr>
        <vertAlign val="superscript"/>
        <sz val="12"/>
        <color theme="1"/>
        <rFont val="Times New Roman"/>
        <family val="1"/>
      </rPr>
      <t>KO-BMT</t>
    </r>
    <r>
      <rPr>
        <sz val="12"/>
        <color theme="1"/>
        <rFont val="Times New Roman"/>
        <family val="1"/>
      </rPr>
      <t xml:space="preserve"> mice</t>
    </r>
  </si>
  <si>
    <t>827 WT WT-BMT</t>
  </si>
  <si>
    <t>842 WT WT-BMT</t>
  </si>
  <si>
    <t>839 WT WT-BMT</t>
  </si>
  <si>
    <t>828 WT WT-BMT</t>
  </si>
  <si>
    <t>848WT WT-BMT</t>
  </si>
  <si>
    <t>850 WT WT-BMT</t>
  </si>
  <si>
    <t>817 KO WT-BMT</t>
  </si>
  <si>
    <t>818 KO WT-BMT</t>
  </si>
  <si>
    <t>841 KO WT-BMT</t>
  </si>
  <si>
    <t>847 KO WT-BMT</t>
  </si>
  <si>
    <t>855 KO WT-BMT</t>
  </si>
  <si>
    <t>820 KO KO-BMT</t>
  </si>
  <si>
    <t>843 KO KO-BMT</t>
  </si>
  <si>
    <t>851 KO KO-BMT</t>
  </si>
  <si>
    <t>819 KO KO-BMT</t>
  </si>
  <si>
    <t>WT WT-BMT</t>
  </si>
  <si>
    <t>KO WT-BMT</t>
  </si>
  <si>
    <t>KO KO-BMT</t>
  </si>
  <si>
    <r>
      <t>Ratio of embryo/placenta weight per mouse on E13.5, E14.5, E15.5, E16.5 and E17.5 in WT</t>
    </r>
    <r>
      <rPr>
        <b/>
        <vertAlign val="superscript"/>
        <sz val="12"/>
        <color theme="1"/>
        <rFont val="Calibri"/>
        <family val="2"/>
        <scheme val="minor"/>
      </rPr>
      <t>WT-BMT</t>
    </r>
    <r>
      <rPr>
        <b/>
        <sz val="12"/>
        <color theme="1"/>
        <rFont val="Calibri"/>
        <family val="2"/>
        <scheme val="minor"/>
      </rPr>
      <t>, KO</t>
    </r>
    <r>
      <rPr>
        <b/>
        <vertAlign val="superscript"/>
        <sz val="12"/>
        <color theme="1"/>
        <rFont val="Calibri"/>
        <family val="2"/>
        <scheme val="minor"/>
      </rPr>
      <t>WT-BMT</t>
    </r>
    <r>
      <rPr>
        <b/>
        <sz val="12"/>
        <color theme="1"/>
        <rFont val="Calibri"/>
        <family val="2"/>
        <scheme val="minor"/>
      </rPr>
      <t xml:space="preserve"> and KO</t>
    </r>
    <r>
      <rPr>
        <b/>
        <vertAlign val="superscript"/>
        <sz val="12"/>
        <color theme="1"/>
        <rFont val="Calibri"/>
        <family val="2"/>
        <scheme val="minor"/>
      </rPr>
      <t>KO-BMT</t>
    </r>
    <r>
      <rPr>
        <b/>
        <sz val="12"/>
        <color theme="1"/>
        <rFont val="Calibri"/>
        <family val="2"/>
        <scheme val="minor"/>
      </rPr>
      <t xml:space="preserve"> mice </t>
    </r>
  </si>
  <si>
    <r>
      <t>Resorption rate per pregnancy percentage in WT</t>
    </r>
    <r>
      <rPr>
        <b/>
        <vertAlign val="superscript"/>
        <sz val="12"/>
        <color theme="1"/>
        <rFont val="Calibri"/>
        <family val="2"/>
        <scheme val="minor"/>
      </rPr>
      <t>WT-BMT</t>
    </r>
    <r>
      <rPr>
        <b/>
        <sz val="12"/>
        <color theme="1"/>
        <rFont val="Calibri"/>
        <family val="2"/>
        <scheme val="minor"/>
      </rPr>
      <t xml:space="preserve"> mice, KO</t>
    </r>
    <r>
      <rPr>
        <b/>
        <vertAlign val="superscript"/>
        <sz val="12"/>
        <color theme="1"/>
        <rFont val="Calibri"/>
        <family val="2"/>
        <scheme val="minor"/>
      </rPr>
      <t>WT-BMT</t>
    </r>
    <r>
      <rPr>
        <b/>
        <sz val="12"/>
        <color theme="1"/>
        <rFont val="Calibri"/>
        <family val="2"/>
        <scheme val="minor"/>
      </rPr>
      <t xml:space="preserve"> mice, and KO</t>
    </r>
    <r>
      <rPr>
        <b/>
        <vertAlign val="superscript"/>
        <sz val="12"/>
        <color theme="1"/>
        <rFont val="Calibri"/>
        <family val="2"/>
        <scheme val="minor"/>
      </rPr>
      <t>KO-BMT</t>
    </r>
    <r>
      <rPr>
        <b/>
        <sz val="12"/>
        <color theme="1"/>
        <rFont val="Calibri"/>
        <family val="2"/>
        <scheme val="minor"/>
      </rPr>
      <t xml:space="preserve"> mice</t>
    </r>
  </si>
  <si>
    <r>
      <t>Total number of implantation sites per pregnant mouse for WT</t>
    </r>
    <r>
      <rPr>
        <b/>
        <vertAlign val="superscript"/>
        <sz val="12"/>
        <color theme="1"/>
        <rFont val="Calibri"/>
        <family val="2"/>
        <scheme val="minor"/>
      </rPr>
      <t>WT-BMT</t>
    </r>
    <r>
      <rPr>
        <b/>
        <sz val="12"/>
        <color theme="1"/>
        <rFont val="Calibri"/>
        <family val="2"/>
        <scheme val="minor"/>
      </rPr>
      <t>, KO</t>
    </r>
    <r>
      <rPr>
        <b/>
        <vertAlign val="superscript"/>
        <sz val="12"/>
        <color theme="1"/>
        <rFont val="Calibri"/>
        <family val="2"/>
        <scheme val="minor"/>
      </rPr>
      <t>WT-BMT</t>
    </r>
    <r>
      <rPr>
        <b/>
        <sz val="12"/>
        <color theme="1"/>
        <rFont val="Calibri"/>
        <family val="2"/>
        <scheme val="minor"/>
      </rPr>
      <t xml:space="preserve"> and KO</t>
    </r>
    <r>
      <rPr>
        <b/>
        <vertAlign val="superscript"/>
        <sz val="12"/>
        <color theme="1"/>
        <rFont val="Calibri"/>
        <family val="2"/>
        <scheme val="minor"/>
      </rPr>
      <t>KO-BMT</t>
    </r>
    <r>
      <rPr>
        <b/>
        <sz val="12"/>
        <color theme="1"/>
        <rFont val="Calibri"/>
        <family val="2"/>
        <scheme val="minor"/>
      </rPr>
      <t xml:space="preserve"> mice</t>
    </r>
  </si>
  <si>
    <t>Data for Kaplan-Meier curve of time to delivery from the start of mating in WTWT-BMT, KOWT-BMT and KOKO-BMT mice</t>
  </si>
  <si>
    <r>
      <t>Complete blood count (CBC) of peripheral blood revealing levels of white blood cells (WBC), lymphocytes, granulocytes, and monocytes in WT</t>
    </r>
    <r>
      <rPr>
        <b/>
        <vertAlign val="superscript"/>
        <sz val="12"/>
        <color theme="1"/>
        <rFont val="Calibri"/>
        <family val="2"/>
        <scheme val="minor"/>
      </rPr>
      <t>WT-BMT</t>
    </r>
    <r>
      <rPr>
        <b/>
        <sz val="12"/>
        <color theme="1"/>
        <rFont val="Calibri"/>
        <family val="2"/>
        <scheme val="minor"/>
      </rPr>
      <t>, KO</t>
    </r>
    <r>
      <rPr>
        <b/>
        <vertAlign val="superscript"/>
        <sz val="12"/>
        <color theme="1"/>
        <rFont val="Calibri"/>
        <family val="2"/>
        <scheme val="minor"/>
      </rPr>
      <t>WT-BMT</t>
    </r>
    <r>
      <rPr>
        <b/>
        <sz val="12"/>
        <color theme="1"/>
        <rFont val="Calibri"/>
        <family val="2"/>
        <scheme val="minor"/>
      </rPr>
      <t xml:space="preserve"> and KO</t>
    </r>
    <r>
      <rPr>
        <b/>
        <vertAlign val="superscript"/>
        <sz val="12"/>
        <color theme="1"/>
        <rFont val="Calibri"/>
        <family val="2"/>
        <scheme val="minor"/>
      </rPr>
      <t>KO-BMT</t>
    </r>
    <r>
      <rPr>
        <b/>
        <sz val="12"/>
        <color theme="1"/>
        <rFont val="Calibri"/>
        <family val="2"/>
        <scheme val="minor"/>
      </rPr>
      <t xml:space="preserve"> mice</t>
    </r>
  </si>
  <si>
    <t>Lymphocyte</t>
  </si>
  <si>
    <t>Granulocyte</t>
  </si>
  <si>
    <t>Monocyte</t>
  </si>
  <si>
    <r>
      <t>Quantitation of % DBA+Gzmb+ NK cells out of total DBA+ NK cells in WT</t>
    </r>
    <r>
      <rPr>
        <b/>
        <vertAlign val="superscript"/>
        <sz val="12"/>
        <color theme="1"/>
        <rFont val="Calibri"/>
        <family val="2"/>
        <scheme val="minor"/>
      </rPr>
      <t>WT-BMT</t>
    </r>
    <r>
      <rPr>
        <b/>
        <sz val="12"/>
        <color theme="1"/>
        <rFont val="Calibri"/>
        <family val="2"/>
        <scheme val="minor"/>
      </rPr>
      <t>, KO</t>
    </r>
    <r>
      <rPr>
        <b/>
        <vertAlign val="superscript"/>
        <sz val="12"/>
        <color theme="1"/>
        <rFont val="Calibri"/>
        <family val="2"/>
        <scheme val="minor"/>
      </rPr>
      <t>WT-BMT</t>
    </r>
    <r>
      <rPr>
        <b/>
        <sz val="12"/>
        <color theme="1"/>
        <rFont val="Calibri"/>
        <family val="2"/>
        <scheme val="minor"/>
      </rPr>
      <t xml:space="preserve"> and KO</t>
    </r>
    <r>
      <rPr>
        <b/>
        <vertAlign val="superscript"/>
        <sz val="12"/>
        <color theme="1"/>
        <rFont val="Calibri"/>
        <family val="2"/>
        <scheme val="minor"/>
      </rPr>
      <t>KO-BMT</t>
    </r>
    <r>
      <rPr>
        <b/>
        <sz val="12"/>
        <color theme="1"/>
        <rFont val="Calibri"/>
        <family val="2"/>
        <scheme val="minor"/>
      </rPr>
      <t xml:space="preserve"> mice</t>
    </r>
  </si>
  <si>
    <t>Ratio of placental areas of (JZ):(JZ+L)</t>
  </si>
  <si>
    <t>Ratio of placental areas of (JZ+L):(Dec+JZ+L)</t>
  </si>
  <si>
    <t>Ratio of maternal vascular area: total labyrinthine vascular area</t>
  </si>
  <si>
    <t>Ratio of fetal vascular area: total labyrinthine vascular area</t>
  </si>
  <si>
    <r>
      <t>Total labyrinthine vascular of WT</t>
    </r>
    <r>
      <rPr>
        <vertAlign val="superscript"/>
        <sz val="12"/>
        <color theme="1"/>
        <rFont val="Times New Roman"/>
        <family val="1"/>
      </rPr>
      <t>WT-BMT</t>
    </r>
    <r>
      <rPr>
        <sz val="12"/>
        <color theme="1"/>
        <rFont val="Times New Roman"/>
        <family val="1"/>
      </rPr>
      <t>, KO</t>
    </r>
    <r>
      <rPr>
        <vertAlign val="superscript"/>
        <sz val="12"/>
        <color theme="1"/>
        <rFont val="Times New Roman"/>
        <family val="1"/>
      </rPr>
      <t>WT-BMT</t>
    </r>
    <r>
      <rPr>
        <sz val="12"/>
        <color theme="1"/>
        <rFont val="Times New Roman"/>
        <family val="1"/>
      </rPr>
      <t xml:space="preserve"> and KO</t>
    </r>
    <r>
      <rPr>
        <vertAlign val="superscript"/>
        <sz val="12"/>
        <color theme="1"/>
        <rFont val="Times New Roman"/>
        <family val="1"/>
      </rPr>
      <t>KO-BMT</t>
    </r>
    <r>
      <rPr>
        <sz val="12"/>
        <color theme="1"/>
        <rFont val="Times New Roman"/>
        <family val="1"/>
      </rPr>
      <t xml:space="preserve"> mice showing </t>
    </r>
    <r>
      <rPr>
        <b/>
        <sz val="12"/>
        <color theme="1"/>
        <rFont val="Calibri"/>
        <family val="2"/>
        <scheme val="minor"/>
      </rPr>
      <t xml:space="preserve">(pixels) </t>
    </r>
  </si>
  <si>
    <r>
      <t>Total maternal labyrinthine vascular area of WT</t>
    </r>
    <r>
      <rPr>
        <vertAlign val="superscript"/>
        <sz val="12"/>
        <color theme="1"/>
        <rFont val="Times New Roman"/>
        <family val="1"/>
      </rPr>
      <t>WT-BMT</t>
    </r>
    <r>
      <rPr>
        <sz val="12"/>
        <color theme="1"/>
        <rFont val="Times New Roman"/>
        <family val="1"/>
      </rPr>
      <t>, KO</t>
    </r>
    <r>
      <rPr>
        <vertAlign val="superscript"/>
        <sz val="12"/>
        <color theme="1"/>
        <rFont val="Times New Roman"/>
        <family val="1"/>
      </rPr>
      <t>WT-BMT</t>
    </r>
    <r>
      <rPr>
        <sz val="12"/>
        <color theme="1"/>
        <rFont val="Times New Roman"/>
        <family val="1"/>
      </rPr>
      <t xml:space="preserve"> and KO</t>
    </r>
    <r>
      <rPr>
        <vertAlign val="superscript"/>
        <sz val="12"/>
        <color theme="1"/>
        <rFont val="Times New Roman"/>
        <family val="1"/>
      </rPr>
      <t>KO-BMT</t>
    </r>
    <r>
      <rPr>
        <sz val="12"/>
        <color theme="1"/>
        <rFont val="Times New Roman"/>
        <family val="1"/>
      </rPr>
      <t xml:space="preserve"> mice showing </t>
    </r>
    <r>
      <rPr>
        <b/>
        <sz val="12"/>
        <color theme="1"/>
        <rFont val="Calibri"/>
        <family val="2"/>
        <scheme val="minor"/>
      </rPr>
      <t xml:space="preserve">(pixels) </t>
    </r>
  </si>
  <si>
    <r>
      <t>Fetal labyrinthine vascular area of WT</t>
    </r>
    <r>
      <rPr>
        <vertAlign val="superscript"/>
        <sz val="12"/>
        <color theme="1"/>
        <rFont val="Times New Roman"/>
        <family val="1"/>
      </rPr>
      <t>WT-BMT</t>
    </r>
    <r>
      <rPr>
        <sz val="12"/>
        <color theme="1"/>
        <rFont val="Times New Roman"/>
        <family val="1"/>
      </rPr>
      <t>, KO</t>
    </r>
    <r>
      <rPr>
        <vertAlign val="superscript"/>
        <sz val="12"/>
        <color theme="1"/>
        <rFont val="Times New Roman"/>
        <family val="1"/>
      </rPr>
      <t>WT-BMT</t>
    </r>
    <r>
      <rPr>
        <sz val="12"/>
        <color theme="1"/>
        <rFont val="Times New Roman"/>
        <family val="1"/>
      </rPr>
      <t xml:space="preserve"> and KO</t>
    </r>
    <r>
      <rPr>
        <vertAlign val="superscript"/>
        <sz val="12"/>
        <color theme="1"/>
        <rFont val="Times New Roman"/>
        <family val="1"/>
      </rPr>
      <t>KO-BMT</t>
    </r>
    <r>
      <rPr>
        <sz val="12"/>
        <color theme="1"/>
        <rFont val="Times New Roman"/>
        <family val="1"/>
      </rPr>
      <t xml:space="preserve"> mice showing </t>
    </r>
    <r>
      <rPr>
        <b/>
        <sz val="12"/>
        <color theme="1"/>
        <rFont val="Calibri"/>
        <family val="2"/>
        <scheme val="minor"/>
      </rPr>
      <t xml:space="preserve">(pixels) </t>
    </r>
  </si>
  <si>
    <r>
      <t>RT-PCR showing relative mRNA expression of specified genes in placental tissues of WT</t>
    </r>
    <r>
      <rPr>
        <vertAlign val="superscript"/>
        <sz val="12"/>
        <color theme="1"/>
        <rFont val="Times New Roman"/>
        <family val="1"/>
      </rPr>
      <t>WT-BMT</t>
    </r>
    <r>
      <rPr>
        <sz val="12"/>
        <color theme="1"/>
        <rFont val="Times New Roman"/>
        <family val="1"/>
      </rPr>
      <t>, KO</t>
    </r>
    <r>
      <rPr>
        <vertAlign val="superscript"/>
        <sz val="12"/>
        <color theme="1"/>
        <rFont val="Times New Roman"/>
        <family val="1"/>
      </rPr>
      <t>WT-BMT</t>
    </r>
    <r>
      <rPr>
        <sz val="12"/>
        <color theme="1"/>
        <rFont val="Times New Roman"/>
        <family val="1"/>
      </rPr>
      <t xml:space="preserve"> and KO</t>
    </r>
    <r>
      <rPr>
        <vertAlign val="superscript"/>
        <sz val="12"/>
        <color theme="1"/>
        <rFont val="Times New Roman"/>
        <family val="1"/>
      </rPr>
      <t>KO-BMT</t>
    </r>
    <r>
      <rPr>
        <sz val="12"/>
        <color theme="1"/>
        <rFont val="Times New Roman"/>
        <family val="1"/>
      </rPr>
      <t xml:space="preserve"> mice</t>
    </r>
  </si>
  <si>
    <t>GAPDH</t>
  </si>
  <si>
    <t>CXCR4</t>
  </si>
  <si>
    <t>ΔCT</t>
  </si>
  <si>
    <t>ΔΔCT</t>
  </si>
  <si>
    <t>Fold change</t>
  </si>
  <si>
    <t>WT uterus</t>
  </si>
  <si>
    <t>KO uterus</t>
  </si>
  <si>
    <t>Number</t>
  </si>
  <si>
    <t>Average</t>
  </si>
  <si>
    <t>Relative Expression</t>
  </si>
  <si>
    <t>RT-PCR showing relative mRNA expression of CXCR4 in uterine tissues of PGR/Cre+CXCR4 null and PGR/Cre-CXCR4 WT mice</t>
  </si>
  <si>
    <t>Percentage (%) of immune subpopulations in myometrium tissue of WT and KO mice analyzed by flow cytometry</t>
  </si>
  <si>
    <t>NK Cells</t>
  </si>
  <si>
    <t>T-Cells</t>
  </si>
  <si>
    <t>T-Reg/CD4+</t>
  </si>
  <si>
    <t>Macrophages</t>
  </si>
  <si>
    <t>Percentage (%) of immune subpopulations in decidua tissue of WT and KO mice analyzed by flow cytometry</t>
  </si>
  <si>
    <t>Percentage (%) of immune subpopulations in bone marrow tissue of WT and KO mice analyzed by flow cytometry</t>
  </si>
  <si>
    <t>Percentage (%) of immune subpopulations in blood tissue of WT and KO mice analyzed by flow cytometry</t>
  </si>
  <si>
    <t>Percentage (%) of immune subpopulations in spleen tissue of WT and KO mice analyzed by flow cytometry</t>
  </si>
  <si>
    <t>CXCR4 mRNAexpression in PGR/Cre+CXCR4 null mice and PGR/Cre- CXCR4 WT mice</t>
  </si>
  <si>
    <r>
      <t>PGRCre+/CXCR4</t>
    </r>
    <r>
      <rPr>
        <vertAlign val="superscript"/>
        <sz val="10"/>
        <rFont val="Arial"/>
        <family val="2"/>
      </rPr>
      <t>f/null</t>
    </r>
  </si>
  <si>
    <r>
      <t>PGRCre-/CXCR4</t>
    </r>
    <r>
      <rPr>
        <vertAlign val="superscript"/>
        <sz val="10"/>
        <rFont val="Arial"/>
        <family val="2"/>
      </rPr>
      <t>f/wt</t>
    </r>
  </si>
  <si>
    <t xml:space="preserve">Litter size </t>
  </si>
  <si>
    <t>Mean Litter Weight</t>
  </si>
  <si>
    <t>WT 361</t>
  </si>
  <si>
    <t>WT 362</t>
  </si>
  <si>
    <t>WT 364</t>
  </si>
  <si>
    <t>WT 402</t>
  </si>
  <si>
    <t>WT 415</t>
  </si>
  <si>
    <t>WT 416</t>
  </si>
  <si>
    <t>WT 429</t>
  </si>
  <si>
    <t>WT 439</t>
  </si>
  <si>
    <t>WT 443</t>
  </si>
  <si>
    <t>WT 444</t>
  </si>
  <si>
    <t>WT 449</t>
  </si>
  <si>
    <t>WT 453</t>
  </si>
  <si>
    <t>KO 401</t>
  </si>
  <si>
    <t>KO 403</t>
  </si>
  <si>
    <t>KO 405</t>
  </si>
  <si>
    <t>KO 417</t>
  </si>
  <si>
    <t>KO 418</t>
  </si>
  <si>
    <t>KO 419</t>
  </si>
  <si>
    <t>KO 431</t>
  </si>
  <si>
    <t>KO 440</t>
  </si>
  <si>
    <t>KO 442</t>
  </si>
  <si>
    <t>KO 445</t>
  </si>
  <si>
    <t>KO 448</t>
  </si>
  <si>
    <t>KO 450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</si>
</sst>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0"/>
    <numFmt numFmtId="165" formatCode="###0.00;\-###0.00"/>
    <numFmt numFmtId="166" formatCode="0.00000000000000"/>
  </numFmts>
  <fonts count="23">
    <font>
      <sz val="12"/>
      <color theme="1"/>
      <name val="Calibri"/>
      <family val="2"/>
      <scheme val="minor"/>
    </font>
    <font>
      <sz val="12"/>
      <name val="Arial"/>
      <family val="2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0000"/>
      <name val="Arial"/>
      <family val="2"/>
    </font>
    <font>
      <sz val="12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000000"/>
      <name val="PingFang SC"/>
      <family val="2"/>
      <charset val="134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color rgb="FF000000"/>
      <name val="Calibri"/>
      <family val="2"/>
      <scheme val="minor"/>
    </font>
    <font>
      <b/>
      <vertAlign val="superscript"/>
      <sz val="9"/>
      <color rgb="FF000000"/>
      <name val="Calibri"/>
      <family val="2"/>
      <scheme val="minor"/>
    </font>
    <font>
      <sz val="8.25"/>
      <name val="Microsoft Sans Serif"/>
      <family val="2"/>
    </font>
    <font>
      <sz val="12"/>
      <color rgb="FFFF0000"/>
      <name val="Calibri"/>
      <family val="2"/>
      <scheme val="minor"/>
    </font>
    <font>
      <sz val="12"/>
      <color rgb="FF000000"/>
      <name val="Calibri"/>
      <family val="2"/>
      <scheme val="minor"/>
    </font>
    <font>
      <vertAlign val="superscript"/>
      <sz val="12"/>
      <color theme="1"/>
      <name val="Times New Roman"/>
      <family val="1"/>
    </font>
    <font>
      <b/>
      <vertAlign val="superscript"/>
      <sz val="12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8.25"/>
      <color rgb="FFFF0000"/>
      <name val="Microsoft Sans Serif"/>
      <family val="2"/>
    </font>
    <font>
      <b/>
      <sz val="8.25"/>
      <name val="Microsoft Sans Serif"/>
      <family val="2"/>
    </font>
    <font>
      <sz val="10"/>
      <name val="Arial"/>
      <family val="2"/>
    </font>
    <font>
      <vertAlign val="superscript"/>
      <sz val="10"/>
      <name val="Arial"/>
      <family val="2"/>
    </font>
    <font>
      <sz val="12"/>
      <name val="Arial"/>
    </font>
  </fonts>
  <fills count="9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70AD47"/>
        <bgColor rgb="FF000000"/>
      </patternFill>
    </fill>
    <fill>
      <patternFill patternType="solid">
        <fgColor rgb="FF00B0F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2" fillId="0" borderId="0">
      <protection locked="0"/>
    </xf>
    <xf numFmtId="0" fontId="12" fillId="0" borderId="0">
      <protection locked="0"/>
    </xf>
    <xf numFmtId="0" fontId="6" fillId="0" borderId="0">
      <alignment vertical="center"/>
    </xf>
  </cellStyleXfs>
  <cellXfs count="7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3" fillId="0" borderId="0" xfId="0" applyFont="1"/>
    <xf numFmtId="2" fontId="1" fillId="0" borderId="0" xfId="0" applyNumberFormat="1" applyFont="1"/>
    <xf numFmtId="2" fontId="0" fillId="0" borderId="0" xfId="0" applyNumberFormat="1"/>
    <xf numFmtId="0" fontId="4" fillId="0" borderId="0" xfId="0" applyFont="1"/>
    <xf numFmtId="164" fontId="0" fillId="0" borderId="0" xfId="0" applyNumberFormat="1"/>
    <xf numFmtId="0" fontId="2" fillId="0" borderId="0" xfId="0" applyFont="1"/>
    <xf numFmtId="0" fontId="5" fillId="0" borderId="0" xfId="0" applyFont="1"/>
    <xf numFmtId="0" fontId="6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165" fontId="0" fillId="0" borderId="0" xfId="0" applyNumberFormat="1"/>
    <xf numFmtId="164" fontId="2" fillId="0" borderId="0" xfId="0" applyNumberFormat="1" applyFont="1"/>
    <xf numFmtId="164" fontId="4" fillId="0" borderId="0" xfId="0" applyNumberFormat="1" applyFont="1"/>
    <xf numFmtId="164" fontId="3" fillId="0" borderId="0" xfId="0" applyNumberFormat="1" applyFont="1" applyAlignment="1">
      <alignment vertical="center"/>
    </xf>
    <xf numFmtId="164" fontId="0" fillId="0" borderId="0" xfId="0" applyNumberFormat="1" applyAlignment="1">
      <alignment vertical="center"/>
    </xf>
    <xf numFmtId="164" fontId="0" fillId="3" borderId="0" xfId="0" applyNumberFormat="1" applyFill="1" applyAlignment="1">
      <alignment vertical="center"/>
    </xf>
    <xf numFmtId="164" fontId="0" fillId="2" borderId="0" xfId="0" applyNumberFormat="1" applyFill="1" applyAlignment="1">
      <alignment vertical="center"/>
    </xf>
    <xf numFmtId="164" fontId="2" fillId="0" borderId="0" xfId="0" applyNumberFormat="1" applyFont="1" applyAlignment="1">
      <alignment vertical="center"/>
    </xf>
    <xf numFmtId="164" fontId="12" fillId="0" borderId="0" xfId="1" applyNumberFormat="1" applyAlignment="1" applyProtection="1">
      <alignment vertical="center"/>
    </xf>
    <xf numFmtId="164" fontId="6" fillId="3" borderId="0" xfId="3" applyNumberFormat="1" applyFill="1">
      <alignment vertical="center"/>
    </xf>
    <xf numFmtId="164" fontId="6" fillId="0" borderId="0" xfId="3" applyNumberFormat="1">
      <alignment vertical="center"/>
    </xf>
    <xf numFmtId="164" fontId="6" fillId="2" borderId="0" xfId="3" applyNumberFormat="1" applyFill="1">
      <alignment vertical="center"/>
    </xf>
    <xf numFmtId="164" fontId="0" fillId="4" borderId="0" xfId="0" applyNumberFormat="1" applyFill="1" applyAlignment="1">
      <alignment vertical="center"/>
    </xf>
    <xf numFmtId="164" fontId="14" fillId="5" borderId="0" xfId="0" applyNumberFormat="1" applyFont="1" applyFill="1" applyAlignment="1">
      <alignment vertical="center"/>
    </xf>
    <xf numFmtId="164" fontId="14" fillId="6" borderId="0" xfId="0" applyNumberFormat="1" applyFont="1" applyFill="1" applyAlignment="1">
      <alignment vertical="center"/>
    </xf>
    <xf numFmtId="164" fontId="14" fillId="7" borderId="0" xfId="0" applyNumberFormat="1" applyFont="1" applyFill="1" applyAlignment="1">
      <alignment vertical="center"/>
    </xf>
    <xf numFmtId="164" fontId="5" fillId="0" borderId="0" xfId="0" applyNumberFormat="1" applyFont="1" applyAlignment="1">
      <alignment vertical="center"/>
    </xf>
    <xf numFmtId="164" fontId="13" fillId="0" borderId="0" xfId="0" applyNumberFormat="1" applyFont="1" applyAlignment="1">
      <alignment vertical="center"/>
    </xf>
    <xf numFmtId="0" fontId="1" fillId="3" borderId="0" xfId="0" applyFont="1" applyFill="1" applyAlignment="1">
      <alignment horizontal="center"/>
    </xf>
    <xf numFmtId="0" fontId="1" fillId="4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5" fillId="3" borderId="0" xfId="0" applyFont="1" applyFill="1" applyAlignment="1">
      <alignment horizontal="center"/>
    </xf>
    <xf numFmtId="0" fontId="5" fillId="4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0" fillId="2" borderId="0" xfId="0" applyFill="1"/>
    <xf numFmtId="0" fontId="0" fillId="4" borderId="0" xfId="0" applyFill="1"/>
    <xf numFmtId="0" fontId="0" fillId="3" borderId="0" xfId="0" applyFill="1"/>
    <xf numFmtId="164" fontId="14" fillId="0" borderId="0" xfId="0" applyNumberFormat="1" applyFont="1"/>
    <xf numFmtId="164" fontId="1" fillId="0" borderId="0" xfId="0" applyNumberFormat="1" applyFont="1"/>
    <xf numFmtId="164" fontId="5" fillId="0" borderId="0" xfId="0" applyNumberFormat="1" applyFont="1"/>
    <xf numFmtId="164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left"/>
    </xf>
    <xf numFmtId="164" fontId="0" fillId="3" borderId="0" xfId="0" applyNumberFormat="1" applyFill="1"/>
    <xf numFmtId="164" fontId="0" fillId="4" borderId="0" xfId="0" applyNumberFormat="1" applyFill="1"/>
    <xf numFmtId="164" fontId="0" fillId="2" borderId="0" xfId="0" applyNumberFormat="1" applyFill="1"/>
    <xf numFmtId="0" fontId="17" fillId="0" borderId="0" xfId="0" applyFont="1" applyAlignment="1">
      <alignment horizontal="right"/>
    </xf>
    <xf numFmtId="49" fontId="18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right"/>
    </xf>
    <xf numFmtId="166" fontId="0" fillId="0" borderId="0" xfId="0" applyNumberFormat="1"/>
    <xf numFmtId="49" fontId="19" fillId="0" borderId="0" xfId="0" applyNumberFormat="1" applyFont="1" applyAlignment="1">
      <alignment horizontal="center" vertical="center"/>
    </xf>
    <xf numFmtId="165" fontId="19" fillId="0" borderId="0" xfId="0" applyNumberFormat="1" applyFont="1" applyAlignment="1">
      <alignment horizontal="center" vertical="center"/>
    </xf>
    <xf numFmtId="165" fontId="19" fillId="0" borderId="1" xfId="0" applyNumberFormat="1" applyFont="1" applyBorder="1" applyAlignment="1">
      <alignment horizontal="center" vertical="center"/>
    </xf>
    <xf numFmtId="0" fontId="0" fillId="8" borderId="2" xfId="0" applyFill="1" applyBorder="1"/>
    <xf numFmtId="165" fontId="0" fillId="8" borderId="2" xfId="0" applyNumberFormat="1" applyFill="1" applyBorder="1"/>
    <xf numFmtId="165" fontId="19" fillId="8" borderId="2" xfId="0" applyNumberFormat="1" applyFont="1" applyFill="1" applyBorder="1" applyAlignment="1">
      <alignment horizontal="center" vertical="center"/>
    </xf>
    <xf numFmtId="165" fontId="18" fillId="0" borderId="0" xfId="0" applyNumberFormat="1" applyFont="1" applyAlignment="1">
      <alignment horizontal="center" vertical="center"/>
    </xf>
    <xf numFmtId="166" fontId="0" fillId="0" borderId="2" xfId="0" applyNumberFormat="1" applyBorder="1"/>
    <xf numFmtId="166" fontId="2" fillId="0" borderId="0" xfId="0" applyNumberFormat="1" applyFont="1"/>
    <xf numFmtId="0" fontId="20" fillId="0" borderId="0" xfId="0" applyFont="1"/>
    <xf numFmtId="0" fontId="20" fillId="0" borderId="0" xfId="0" applyFont="1" applyAlignment="1">
      <alignment horizontal="center"/>
    </xf>
    <xf numFmtId="49" fontId="0" fillId="3" borderId="0" xfId="0" applyNumberFormat="1" applyFill="1"/>
    <xf numFmtId="49" fontId="0" fillId="0" borderId="0" xfId="0" applyNumberFormat="1"/>
    <xf numFmtId="49" fontId="0" fillId="2" borderId="0" xfId="0" applyNumberFormat="1" applyFill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3" borderId="0" xfId="0" applyFont="1" applyFill="1" applyAlignment="1">
      <alignment horizontal="center"/>
    </xf>
    <xf numFmtId="0" fontId="1" fillId="4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22" fillId="0" borderId="0" xfId="0" applyFont="1"/>
    <xf numFmtId="164" fontId="14" fillId="0" borderId="0" xfId="0" applyNumberFormat="1" applyFont="1" applyFill="1" applyAlignment="1">
      <alignment vertical="center"/>
    </xf>
  </cellXfs>
  <cellStyles count="4">
    <cellStyle name="Normal" xfId="0" builtinId="0"/>
    <cellStyle name="常规 10" xfId="3" xr:uid="{C78E7BD5-23FA-B546-9433-B63143504718}"/>
    <cellStyle name="常规 2" xfId="1" xr:uid="{B6215195-5D6D-954E-9BDC-AA24D7C33749}"/>
    <cellStyle name="常规 4" xfId="2" xr:uid="{E135B13D-2BDE-9E45-871E-760E4F7F305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tyles" Target="styles.xml"/><Relationship Id="rId47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76D3A9-8CC2-7349-BADB-6119A8E5C94D}">
  <dimension ref="A1:K144"/>
  <sheetViews>
    <sheetView zoomScale="80" zoomScaleNormal="80" workbookViewId="0">
      <selection activeCell="E148" sqref="E148"/>
    </sheetView>
  </sheetViews>
  <sheetFormatPr defaultColWidth="10.625" defaultRowHeight="15.75"/>
  <cols>
    <col min="4" max="4" width="19.125" bestFit="1" customWidth="1"/>
    <col min="5" max="5" width="18.5" bestFit="1" customWidth="1"/>
    <col min="6" max="6" width="17.875" bestFit="1" customWidth="1"/>
    <col min="7" max="7" width="18.875" bestFit="1" customWidth="1"/>
    <col min="8" max="8" width="13.375" bestFit="1" customWidth="1"/>
  </cols>
  <sheetData>
    <row r="1" spans="1:11">
      <c r="A1" s="7" t="s">
        <v>107</v>
      </c>
    </row>
    <row r="2" spans="1:11">
      <c r="A2" s="17" t="s">
        <v>41</v>
      </c>
      <c r="B2" s="18" t="s">
        <v>47</v>
      </c>
      <c r="C2" t="s">
        <v>46</v>
      </c>
      <c r="D2" s="18" t="s">
        <v>48</v>
      </c>
      <c r="E2" s="18" t="s">
        <v>95</v>
      </c>
      <c r="F2" s="18" t="s">
        <v>96</v>
      </c>
      <c r="G2" s="18" t="s">
        <v>97</v>
      </c>
      <c r="H2" s="18"/>
    </row>
    <row r="3" spans="1:11">
      <c r="A3" s="28" t="s">
        <v>103</v>
      </c>
      <c r="B3" s="29">
        <v>22.718773635602901</v>
      </c>
      <c r="C3" s="29">
        <v>21.347295896881501</v>
      </c>
      <c r="D3" s="8">
        <f>B3-C3</f>
        <v>1.3714777387213992</v>
      </c>
      <c r="E3" s="8">
        <f>AVERAGE(D5,D9,D13,D17,D21,D25)</f>
        <v>1.5500741945456913</v>
      </c>
      <c r="F3" s="8">
        <f>D3-$E$3</f>
        <v>-0.17859645582429207</v>
      </c>
      <c r="G3" s="8"/>
      <c r="K3" s="19"/>
    </row>
    <row r="4" spans="1:11">
      <c r="A4" s="29"/>
      <c r="B4" s="29">
        <v>22.5465824776077</v>
      </c>
      <c r="C4" s="29">
        <v>21.277185878580699</v>
      </c>
      <c r="D4" s="8">
        <f t="shared" ref="D4:D5" si="0">B4-C4</f>
        <v>1.2693965990270009</v>
      </c>
      <c r="E4" s="8"/>
      <c r="F4" s="8">
        <f t="shared" ref="F4:F5" si="1">D4-$E$3</f>
        <v>-0.28067759551869043</v>
      </c>
      <c r="G4" s="8"/>
    </row>
    <row r="5" spans="1:11">
      <c r="A5" s="23" t="s">
        <v>42</v>
      </c>
      <c r="B5" s="29">
        <f>AVERAGE(B3:B4)</f>
        <v>22.6326780566053</v>
      </c>
      <c r="C5" s="29">
        <f>AVERAGE(C3:C4)</f>
        <v>21.3122408877311</v>
      </c>
      <c r="D5" s="8">
        <f t="shared" si="0"/>
        <v>1.3204371688742</v>
      </c>
      <c r="E5" s="8"/>
      <c r="F5" s="20">
        <f t="shared" si="1"/>
        <v>-0.22963702567149125</v>
      </c>
      <c r="G5" s="8">
        <f>2^-F5</f>
        <v>1.1725399073709664</v>
      </c>
    </row>
    <row r="6" spans="1:11">
      <c r="A6" s="8"/>
      <c r="B6" s="8"/>
      <c r="C6" s="8"/>
      <c r="D6" s="8"/>
      <c r="E6" s="8"/>
      <c r="F6" s="8"/>
      <c r="G6" s="8"/>
    </row>
    <row r="7" spans="1:11">
      <c r="A7" s="28" t="s">
        <v>99</v>
      </c>
      <c r="B7" s="29">
        <v>25.201470933111001</v>
      </c>
      <c r="C7" s="29">
        <v>22.8615371530753</v>
      </c>
      <c r="D7" s="8">
        <f>B7-C7</f>
        <v>2.3399337800357003</v>
      </c>
      <c r="E7" s="8"/>
      <c r="F7" s="8">
        <f>D7-$E$3</f>
        <v>0.78985958549000901</v>
      </c>
      <c r="G7" s="8"/>
    </row>
    <row r="8" spans="1:11">
      <c r="A8" s="29"/>
      <c r="B8" s="29">
        <v>24.981057977794901</v>
      </c>
      <c r="C8" s="29">
        <v>22.9093562549685</v>
      </c>
      <c r="D8" s="8">
        <f t="shared" ref="D8" si="2">B8-C8</f>
        <v>2.0717017228264005</v>
      </c>
      <c r="E8" s="8"/>
      <c r="F8" s="8">
        <f t="shared" ref="F8:F9" si="3">D8-$E$3</f>
        <v>0.52162752828070924</v>
      </c>
      <c r="G8" s="8"/>
    </row>
    <row r="9" spans="1:11">
      <c r="A9" s="23" t="s">
        <v>42</v>
      </c>
      <c r="B9" s="29">
        <f>AVERAGE(B7:B8)</f>
        <v>25.091264455452951</v>
      </c>
      <c r="C9" s="29">
        <f>AVERAGE(C7:C8)</f>
        <v>22.885446704021902</v>
      </c>
      <c r="D9" s="8">
        <f>AVERAGE(D7:D8)</f>
        <v>2.2058177514310504</v>
      </c>
      <c r="E9" s="8"/>
      <c r="F9" s="20">
        <f t="shared" si="3"/>
        <v>0.65574355688535912</v>
      </c>
      <c r="G9" s="8">
        <f>2^-F9</f>
        <v>0.63474826127735284</v>
      </c>
    </row>
    <row r="10" spans="1:11">
      <c r="A10" s="8"/>
      <c r="B10" s="8"/>
      <c r="C10" s="8"/>
      <c r="D10" s="8"/>
      <c r="E10" s="8"/>
      <c r="F10" s="8"/>
      <c r="G10" s="8"/>
      <c r="K10" s="19"/>
    </row>
    <row r="11" spans="1:11">
      <c r="A11" s="28" t="s">
        <v>100</v>
      </c>
      <c r="B11" s="29">
        <v>25.145286464042101</v>
      </c>
      <c r="C11" s="29">
        <v>22.748271907108499</v>
      </c>
      <c r="D11" s="8">
        <f>B11-C11</f>
        <v>2.3970145569336019</v>
      </c>
      <c r="E11" s="8"/>
      <c r="F11" s="8">
        <f>D11-$E$3</f>
        <v>0.84694036238791059</v>
      </c>
      <c r="G11" s="8"/>
    </row>
    <row r="12" spans="1:11">
      <c r="A12" s="29"/>
      <c r="B12" s="29">
        <v>25.0986621447205</v>
      </c>
      <c r="C12" s="29">
        <v>23.041236019007702</v>
      </c>
      <c r="D12" s="8">
        <f t="shared" ref="D12" si="4">B12-C12</f>
        <v>2.0574261257127979</v>
      </c>
      <c r="E12" s="8"/>
      <c r="F12" s="8">
        <f t="shared" ref="F12:F13" si="5">D12-$E$3</f>
        <v>0.50735193116710664</v>
      </c>
      <c r="G12" s="8"/>
    </row>
    <row r="13" spans="1:11">
      <c r="A13" s="23" t="s">
        <v>42</v>
      </c>
      <c r="B13" s="29">
        <f>AVERAGE(B11:B12)</f>
        <v>25.1219743043813</v>
      </c>
      <c r="C13" s="29">
        <f>AVERAGE(C11:C12)</f>
        <v>22.894753963058101</v>
      </c>
      <c r="D13" s="8">
        <f>AVERAGE(D11:D12)</f>
        <v>2.2272203413231999</v>
      </c>
      <c r="E13" s="8"/>
      <c r="F13" s="20">
        <f t="shared" si="5"/>
        <v>0.67714614677750862</v>
      </c>
      <c r="G13" s="8">
        <f>2^-F13</f>
        <v>0.62540118294055025</v>
      </c>
    </row>
    <row r="14" spans="1:11">
      <c r="A14" s="8"/>
      <c r="B14" s="8"/>
      <c r="C14" s="8"/>
      <c r="D14" s="8"/>
      <c r="E14" s="8"/>
      <c r="F14" s="8"/>
      <c r="G14" s="8"/>
    </row>
    <row r="15" spans="1:11">
      <c r="A15" s="28" t="s">
        <v>101</v>
      </c>
      <c r="B15" s="29">
        <v>23.246862784394299</v>
      </c>
      <c r="C15" s="29">
        <v>21.892835690414401</v>
      </c>
      <c r="D15" s="8">
        <f>B15-C15</f>
        <v>1.354027093979898</v>
      </c>
      <c r="E15" s="8"/>
      <c r="F15" s="8">
        <f>D15-$E$3</f>
        <v>-0.19604710056579333</v>
      </c>
      <c r="G15" s="8"/>
    </row>
    <row r="16" spans="1:11">
      <c r="A16" s="29"/>
      <c r="B16" s="29">
        <v>23.306337511851201</v>
      </c>
      <c r="C16" s="29">
        <v>21.654659154626401</v>
      </c>
      <c r="D16" s="8">
        <f>B16-C16</f>
        <v>1.6516783572247995</v>
      </c>
      <c r="E16" s="8"/>
      <c r="F16" s="8">
        <f t="shared" ref="F16:F17" si="6">D16-$E$3</f>
        <v>0.10160416267910821</v>
      </c>
      <c r="G16" s="8"/>
    </row>
    <row r="17" spans="1:7">
      <c r="A17" s="23" t="s">
        <v>42</v>
      </c>
      <c r="B17" s="29">
        <f>AVERAGE(B15:B16)</f>
        <v>23.27660014812275</v>
      </c>
      <c r="C17" s="29">
        <f>AVERAGE(C15:C16)</f>
        <v>21.773747422520401</v>
      </c>
      <c r="D17" s="8">
        <f>AVERAGE(D15:D16)</f>
        <v>1.5028527256023487</v>
      </c>
      <c r="E17" s="8"/>
      <c r="F17" s="20">
        <f t="shared" si="6"/>
        <v>-4.7221468943342559E-2</v>
      </c>
      <c r="G17" s="8">
        <f>2^-F17</f>
        <v>1.0332729938399912</v>
      </c>
    </row>
    <row r="18" spans="1:7">
      <c r="A18" s="8"/>
      <c r="B18" s="8"/>
      <c r="C18" s="8"/>
      <c r="D18" s="8"/>
      <c r="E18" s="8"/>
      <c r="F18" s="8"/>
      <c r="G18" s="8"/>
    </row>
    <row r="19" spans="1:7">
      <c r="A19" s="28" t="s">
        <v>104</v>
      </c>
      <c r="B19" s="29">
        <v>23.0178159021502</v>
      </c>
      <c r="C19" s="29">
        <v>22.115208460304899</v>
      </c>
      <c r="D19" s="8">
        <f>B19-C19</f>
        <v>0.90260744184530139</v>
      </c>
      <c r="E19" s="8"/>
      <c r="F19" s="8">
        <f>D19-$E$3</f>
        <v>-0.64746675270038989</v>
      </c>
      <c r="G19" s="8"/>
    </row>
    <row r="20" spans="1:7">
      <c r="A20" s="29"/>
      <c r="B20" s="29">
        <v>22.903572103688301</v>
      </c>
      <c r="C20" s="29">
        <v>22.166540901389801</v>
      </c>
      <c r="D20" s="8">
        <f>B20-C20</f>
        <v>0.73703120229849972</v>
      </c>
      <c r="E20" s="8"/>
      <c r="F20" s="8">
        <f t="shared" ref="F20:F21" si="7">D20-$E$3</f>
        <v>-0.81304299224719156</v>
      </c>
      <c r="G20" s="8"/>
    </row>
    <row r="21" spans="1:7">
      <c r="A21" s="23" t="s">
        <v>42</v>
      </c>
      <c r="B21" s="29">
        <f>AVERAGE(B19:B20)</f>
        <v>22.960694002919251</v>
      </c>
      <c r="C21" s="29">
        <f>AVERAGE(C19:C20)</f>
        <v>22.14087468084735</v>
      </c>
      <c r="D21" s="8">
        <f>AVERAGE(D19:D20)</f>
        <v>0.81981932207190056</v>
      </c>
      <c r="E21" s="8"/>
      <c r="F21" s="20">
        <f t="shared" si="7"/>
        <v>-0.73025487247379073</v>
      </c>
      <c r="G21" s="8">
        <f>2^-F21</f>
        <v>1.6589321395567218</v>
      </c>
    </row>
    <row r="22" spans="1:7">
      <c r="A22" s="8"/>
      <c r="B22" s="8"/>
      <c r="C22" s="8"/>
      <c r="D22" s="8"/>
      <c r="E22" s="8"/>
      <c r="F22" s="8"/>
      <c r="G22" s="8"/>
    </row>
    <row r="23" spans="1:7">
      <c r="A23" s="28" t="s">
        <v>102</v>
      </c>
      <c r="B23" s="29">
        <v>23.837050720874998</v>
      </c>
      <c r="C23" s="29">
        <v>22.6463870226243</v>
      </c>
      <c r="D23" s="8">
        <f>B23-C23</f>
        <v>1.1906636982506988</v>
      </c>
      <c r="E23" s="8"/>
      <c r="F23" s="8">
        <f>D23-$E$3</f>
        <v>-0.35941049629499244</v>
      </c>
      <c r="G23" s="8"/>
    </row>
    <row r="24" spans="1:7">
      <c r="A24" s="8"/>
      <c r="B24" s="29">
        <v>23.781810884576299</v>
      </c>
      <c r="C24" s="29">
        <v>22.5238788668841</v>
      </c>
      <c r="D24" s="8">
        <f>B24-C24</f>
        <v>1.2579320176921982</v>
      </c>
      <c r="E24" s="8"/>
      <c r="F24" s="8">
        <f t="shared" ref="F24:F25" si="8">D24-$E$3</f>
        <v>-0.29214217685349309</v>
      </c>
      <c r="G24" s="8"/>
    </row>
    <row r="25" spans="1:7">
      <c r="A25" s="23" t="s">
        <v>42</v>
      </c>
      <c r="B25" s="29">
        <f>AVERAGE(B23:B24)</f>
        <v>23.80943080272565</v>
      </c>
      <c r="C25" s="29">
        <f>AVERAGE(C23:C24)</f>
        <v>22.5851329447542</v>
      </c>
      <c r="D25" s="8">
        <f>AVERAGE(D23:D24)</f>
        <v>1.2242978579714485</v>
      </c>
      <c r="E25" s="8"/>
      <c r="F25" s="20">
        <f t="shared" si="8"/>
        <v>-0.32577633657424276</v>
      </c>
      <c r="G25" s="8">
        <f>2^-F25</f>
        <v>1.2533386981828649</v>
      </c>
    </row>
    <row r="26" spans="1:7">
      <c r="A26" s="8"/>
      <c r="B26" s="8"/>
      <c r="C26" s="8"/>
      <c r="D26" s="8"/>
      <c r="E26" s="8"/>
      <c r="F26" s="8"/>
      <c r="G26" s="8"/>
    </row>
    <row r="27" spans="1:7">
      <c r="A27" s="30" t="s">
        <v>91</v>
      </c>
      <c r="B27" s="29">
        <v>24.564449298925499</v>
      </c>
      <c r="C27" s="29">
        <v>20.265127178894101</v>
      </c>
      <c r="D27" s="8">
        <f>B27-C27</f>
        <v>4.2993221200313982</v>
      </c>
      <c r="E27" s="8"/>
      <c r="F27" s="8">
        <f>D27-$E$3</f>
        <v>2.7492479254857072</v>
      </c>
      <c r="G27" s="8"/>
    </row>
    <row r="28" spans="1:7">
      <c r="A28" s="29"/>
      <c r="B28" s="29">
        <v>24.111913555681699</v>
      </c>
      <c r="C28" s="29">
        <v>20.273513279878902</v>
      </c>
      <c r="D28" s="8">
        <f>B28-C28</f>
        <v>3.8384002758027975</v>
      </c>
      <c r="E28" s="8"/>
      <c r="F28" s="8">
        <f t="shared" ref="F28:F29" si="9">D28-$E$3</f>
        <v>2.2883260812571065</v>
      </c>
      <c r="G28" s="8"/>
    </row>
    <row r="29" spans="1:7">
      <c r="A29" s="23" t="s">
        <v>42</v>
      </c>
      <c r="B29" s="29">
        <f>AVERAGE(B27:B28)</f>
        <v>24.338181427303599</v>
      </c>
      <c r="C29" s="29">
        <f>AVERAGE(C27:C28)</f>
        <v>20.269320229386501</v>
      </c>
      <c r="D29" s="8">
        <f>AVERAGE(D27:D28)</f>
        <v>4.0688611979170979</v>
      </c>
      <c r="E29" s="8"/>
      <c r="F29" s="20">
        <f t="shared" si="9"/>
        <v>2.5187870033714068</v>
      </c>
      <c r="G29" s="8">
        <f>2^-F29</f>
        <v>0.17448960491217574</v>
      </c>
    </row>
    <row r="30" spans="1:7">
      <c r="A30" s="8"/>
      <c r="B30" s="8"/>
      <c r="C30" s="8"/>
      <c r="D30" s="8"/>
      <c r="E30" s="8"/>
      <c r="F30" s="8"/>
      <c r="G30" s="8"/>
    </row>
    <row r="31" spans="1:7">
      <c r="A31" s="30" t="s">
        <v>92</v>
      </c>
      <c r="B31" s="29">
        <v>24.3642377457568</v>
      </c>
      <c r="C31" s="29">
        <v>20.085222093314702</v>
      </c>
      <c r="D31" s="8">
        <f>B31-C31</f>
        <v>4.2790156524420979</v>
      </c>
      <c r="E31" s="8"/>
      <c r="F31" s="8">
        <f>D31-$E$3</f>
        <v>2.7289414578964069</v>
      </c>
      <c r="G31" s="8"/>
    </row>
    <row r="32" spans="1:7">
      <c r="A32" s="29"/>
      <c r="B32" s="29">
        <v>24.279044207061698</v>
      </c>
      <c r="C32" s="29">
        <v>19.862024919300701</v>
      </c>
      <c r="D32" s="8">
        <f>B32-C32</f>
        <v>4.4170192877609971</v>
      </c>
      <c r="E32" s="8"/>
      <c r="F32" s="8">
        <f t="shared" ref="F32:F33" si="10">D32-$E$3</f>
        <v>2.866945093215306</v>
      </c>
      <c r="G32" s="8"/>
    </row>
    <row r="33" spans="1:7">
      <c r="A33" s="23" t="s">
        <v>42</v>
      </c>
      <c r="B33" s="29">
        <f>AVERAGE(B31:B32)</f>
        <v>24.321640976409249</v>
      </c>
      <c r="C33" s="29">
        <f>AVERAGE(C31:C32)</f>
        <v>19.973623506307703</v>
      </c>
      <c r="D33" s="8">
        <f>AVERAGE(D31:D32)</f>
        <v>4.3480174701015475</v>
      </c>
      <c r="E33" s="8"/>
      <c r="F33" s="20">
        <f t="shared" si="10"/>
        <v>2.7979432755558564</v>
      </c>
      <c r="G33" s="8">
        <f>2^-F33</f>
        <v>0.14379214023291723</v>
      </c>
    </row>
    <row r="34" spans="1:7">
      <c r="A34" s="8"/>
      <c r="B34" s="8"/>
      <c r="C34" s="8"/>
      <c r="D34" s="8"/>
      <c r="E34" s="8"/>
      <c r="F34" s="8"/>
      <c r="G34" s="8"/>
    </row>
    <row r="35" spans="1:7">
      <c r="A35" s="30" t="s">
        <v>93</v>
      </c>
      <c r="B35" s="29">
        <v>23.8664407086425</v>
      </c>
      <c r="C35" s="29">
        <v>20.1140695122061</v>
      </c>
      <c r="D35" s="8">
        <f>B35-C35</f>
        <v>3.7523711964363997</v>
      </c>
      <c r="E35" s="8"/>
      <c r="F35" s="8">
        <f>D35-$E$3</f>
        <v>2.2022970018907086</v>
      </c>
      <c r="G35" s="8"/>
    </row>
    <row r="36" spans="1:7">
      <c r="A36" s="29"/>
      <c r="B36" s="29">
        <v>23.735336033948801</v>
      </c>
      <c r="C36" s="29">
        <v>20.130135049288501</v>
      </c>
      <c r="D36" s="8">
        <f>B36-C36</f>
        <v>3.6052009846602999</v>
      </c>
      <c r="E36" s="8"/>
      <c r="F36" s="8">
        <f t="shared" ref="F36:F37" si="11">D36-$E$3</f>
        <v>2.0551267901146089</v>
      </c>
      <c r="G36" s="8"/>
    </row>
    <row r="37" spans="1:7">
      <c r="A37" s="23" t="s">
        <v>42</v>
      </c>
      <c r="B37" s="29">
        <f>AVERAGE(B35:B36)</f>
        <v>23.800888371295649</v>
      </c>
      <c r="C37" s="29">
        <f>AVERAGE(C35:C36)</f>
        <v>20.122102280747299</v>
      </c>
      <c r="D37" s="8">
        <f>AVERAGE(D35:D36)</f>
        <v>3.6787860905483498</v>
      </c>
      <c r="E37" s="8"/>
      <c r="F37" s="20">
        <f t="shared" si="11"/>
        <v>2.1287118960026588</v>
      </c>
      <c r="G37" s="8">
        <f>2^-F37</f>
        <v>0.22866193125443043</v>
      </c>
    </row>
    <row r="38" spans="1:7">
      <c r="A38" s="8"/>
      <c r="B38" s="8"/>
      <c r="C38" s="8"/>
      <c r="D38" s="8"/>
      <c r="E38" s="8"/>
      <c r="F38" s="8"/>
      <c r="G38" s="8"/>
    </row>
    <row r="39" spans="1:7">
      <c r="A39" s="30" t="s">
        <v>94</v>
      </c>
      <c r="B39" s="29">
        <v>24.103018633994299</v>
      </c>
      <c r="C39" s="29">
        <v>20.888034486537901</v>
      </c>
      <c r="D39" s="8">
        <f>B39-C39</f>
        <v>3.2149841474563985</v>
      </c>
      <c r="E39" s="8"/>
      <c r="F39" s="8">
        <f>D39-$E$3</f>
        <v>1.6649099529107072</v>
      </c>
      <c r="G39" s="8"/>
    </row>
    <row r="40" spans="1:7">
      <c r="A40" s="29"/>
      <c r="B40" s="29">
        <v>23.9427992954144</v>
      </c>
      <c r="C40" s="29">
        <v>20.819355768133299</v>
      </c>
      <c r="D40" s="8">
        <f>B40-C40</f>
        <v>3.1234435272811005</v>
      </c>
      <c r="E40" s="8"/>
      <c r="F40" s="8">
        <f t="shared" ref="F40:F41" si="12">D40-$E$3</f>
        <v>1.5733693327354092</v>
      </c>
      <c r="G40" s="8"/>
    </row>
    <row r="41" spans="1:7">
      <c r="A41" s="23" t="s">
        <v>42</v>
      </c>
      <c r="B41" s="29">
        <f>AVERAGE(B39:B40)</f>
        <v>24.022908964704349</v>
      </c>
      <c r="C41" s="29">
        <f>AVERAGE(C39:C40)</f>
        <v>20.853695127335598</v>
      </c>
      <c r="D41" s="8">
        <f>AVERAGE(D39:D40)</f>
        <v>3.1692138373687495</v>
      </c>
      <c r="E41" s="8"/>
      <c r="F41" s="20">
        <f t="shared" si="12"/>
        <v>1.6191396428230582</v>
      </c>
      <c r="G41" s="8">
        <f>2^-F41</f>
        <v>0.32552953687735059</v>
      </c>
    </row>
    <row r="42" spans="1:7">
      <c r="A42" s="8"/>
      <c r="B42" s="8"/>
      <c r="C42" s="8"/>
      <c r="D42" s="8"/>
      <c r="E42" s="8"/>
      <c r="F42" s="8"/>
      <c r="G42" s="8"/>
    </row>
    <row r="43" spans="1:7">
      <c r="A43" s="30" t="s">
        <v>98</v>
      </c>
      <c r="B43" s="29">
        <v>27.404834024323534</v>
      </c>
      <c r="C43" s="29">
        <v>21.179446401848875</v>
      </c>
      <c r="D43" s="8">
        <f>B43-C43</f>
        <v>6.2253876224746598</v>
      </c>
      <c r="E43" s="8"/>
      <c r="F43" s="8">
        <f>D43-$E$3</f>
        <v>4.6753134279289688</v>
      </c>
      <c r="G43" s="8"/>
    </row>
    <row r="44" spans="1:7">
      <c r="A44" s="29"/>
      <c r="B44" s="29">
        <v>27.446749747552687</v>
      </c>
      <c r="C44" s="29">
        <v>21.100390573253293</v>
      </c>
      <c r="D44" s="8">
        <f>B44-C44</f>
        <v>6.3463591742993941</v>
      </c>
      <c r="E44" s="8"/>
      <c r="F44" s="8">
        <f t="shared" ref="F44:F45" si="13">D44-$E$3</f>
        <v>4.796284979753703</v>
      </c>
      <c r="G44" s="8"/>
    </row>
    <row r="45" spans="1:7">
      <c r="A45" s="23" t="s">
        <v>42</v>
      </c>
      <c r="B45" s="29">
        <f>AVERAGE(B43:B44)</f>
        <v>27.425791885938111</v>
      </c>
      <c r="C45" s="29">
        <f>AVERAGE(C43:C44)</f>
        <v>21.139918487551085</v>
      </c>
      <c r="D45" s="8">
        <f>AVERAGE(D43:D44)</f>
        <v>6.285873398387027</v>
      </c>
      <c r="E45" s="8"/>
      <c r="F45" s="20">
        <f t="shared" si="13"/>
        <v>4.7357992038413359</v>
      </c>
      <c r="G45" s="8">
        <f>2^-F45</f>
        <v>3.7530330265248706E-2</v>
      </c>
    </row>
    <row r="46" spans="1:7">
      <c r="A46" s="8"/>
      <c r="B46" s="8"/>
      <c r="C46" s="8"/>
      <c r="D46" s="8"/>
      <c r="E46" s="8"/>
      <c r="F46" s="8"/>
      <c r="G46" s="8"/>
    </row>
    <row r="47" spans="1:7">
      <c r="A47" s="29"/>
      <c r="B47" s="29"/>
      <c r="C47" s="29"/>
      <c r="D47" s="8"/>
      <c r="E47" s="8"/>
      <c r="F47" s="8"/>
      <c r="G47" s="8"/>
    </row>
    <row r="48" spans="1:7">
      <c r="A48" s="21" t="s">
        <v>106</v>
      </c>
      <c r="B48" s="29"/>
      <c r="C48" s="29"/>
      <c r="D48" s="8"/>
      <c r="E48" s="8"/>
      <c r="F48" s="8"/>
      <c r="G48" s="8"/>
    </row>
    <row r="49" spans="1:7">
      <c r="A49" s="22" t="s">
        <v>41</v>
      </c>
      <c r="B49" s="23" t="s">
        <v>47</v>
      </c>
      <c r="C49" s="8" t="s">
        <v>46</v>
      </c>
      <c r="D49" s="23" t="s">
        <v>48</v>
      </c>
      <c r="E49" s="23" t="s">
        <v>95</v>
      </c>
      <c r="F49" s="23" t="s">
        <v>96</v>
      </c>
      <c r="G49" s="23" t="s">
        <v>97</v>
      </c>
    </row>
    <row r="50" spans="1:7">
      <c r="A50" s="69" t="s">
        <v>190</v>
      </c>
      <c r="B50" s="23">
        <v>23.862482034680699</v>
      </c>
      <c r="C50" s="23">
        <v>14.1351184413961</v>
      </c>
      <c r="D50" s="8">
        <f>B50-C50</f>
        <v>9.7273635932845988</v>
      </c>
      <c r="E50" s="8">
        <f>AVERAGE(D52,D56,D60,D64,D68+D72,D76,D80,D84,D88,D92,D96)</f>
        <v>9.7709068754218844</v>
      </c>
      <c r="F50" s="8">
        <f>D50-$E$50</f>
        <v>-4.3543282137285644E-2</v>
      </c>
      <c r="G50" s="8"/>
    </row>
    <row r="51" spans="1:7">
      <c r="A51" s="70"/>
      <c r="B51" s="23">
        <v>23.742927138617802</v>
      </c>
      <c r="C51" s="23">
        <v>14.1706225527654</v>
      </c>
      <c r="D51" s="8">
        <f t="shared" ref="D51" si="14">B51-C51</f>
        <v>9.5723045858524021</v>
      </c>
      <c r="E51" s="8"/>
      <c r="F51" s="8">
        <f>D51-$E$50</f>
        <v>-0.19860228956948234</v>
      </c>
      <c r="G51" s="8"/>
    </row>
    <row r="52" spans="1:7">
      <c r="A52" s="23" t="s">
        <v>85</v>
      </c>
      <c r="B52" s="23">
        <f>AVERAGE(B50:B51)</f>
        <v>23.802704586649249</v>
      </c>
      <c r="C52" s="23">
        <f>AVERAGE(C50:C51)</f>
        <v>14.15287049708075</v>
      </c>
      <c r="D52" s="8">
        <f>AVERAGE(D50:D51)</f>
        <v>9.6498340895685004</v>
      </c>
      <c r="E52" s="8"/>
      <c r="F52" s="20">
        <f>AVERAGE(F50:F51)</f>
        <v>-0.12107278585338399</v>
      </c>
      <c r="G52" s="8">
        <f>2^-F52</f>
        <v>1.0875432574518209</v>
      </c>
    </row>
    <row r="53" spans="1:7">
      <c r="A53" s="70"/>
      <c r="B53" s="23"/>
      <c r="C53" s="23"/>
      <c r="D53" s="8"/>
      <c r="E53" s="8"/>
      <c r="F53" s="8"/>
      <c r="G53" s="8"/>
    </row>
    <row r="54" spans="1:7">
      <c r="A54" s="69" t="s">
        <v>191</v>
      </c>
      <c r="B54" s="23">
        <v>23.975696200097602</v>
      </c>
      <c r="C54" s="23">
        <v>14.690394349914785</v>
      </c>
      <c r="D54" s="8">
        <f>B54-C54</f>
        <v>9.2853018501828171</v>
      </c>
      <c r="E54" s="8"/>
      <c r="F54" s="8">
        <f>D54-$E$50</f>
        <v>-0.48560502523906734</v>
      </c>
      <c r="G54" s="8"/>
    </row>
    <row r="55" spans="1:7">
      <c r="A55" s="70"/>
      <c r="B55" s="23">
        <v>23.4061518308548</v>
      </c>
      <c r="C55" s="23">
        <v>14.478676125804878</v>
      </c>
      <c r="D55" s="8">
        <f t="shared" ref="D55" si="15">B55-C55</f>
        <v>8.9274757050499218</v>
      </c>
      <c r="E55" s="8"/>
      <c r="F55" s="8">
        <f>D55-$E$50</f>
        <v>-0.84343117037196258</v>
      </c>
      <c r="G55" s="8"/>
    </row>
    <row r="56" spans="1:7">
      <c r="A56" s="23" t="s">
        <v>85</v>
      </c>
      <c r="B56" s="23">
        <f>AVERAGE(B54:B55)</f>
        <v>23.690924015476199</v>
      </c>
      <c r="C56" s="23">
        <f>AVERAGE(C54:C55)</f>
        <v>14.584535237859832</v>
      </c>
      <c r="D56" s="8">
        <f>AVERAGE(D54:D55)</f>
        <v>9.1063887776163703</v>
      </c>
      <c r="E56" s="8"/>
      <c r="F56" s="20">
        <f>AVERAGE(F54:F55)</f>
        <v>-0.66451809780551496</v>
      </c>
      <c r="G56" s="8">
        <f>2^-F56</f>
        <v>1.5850387356475157</v>
      </c>
    </row>
    <row r="57" spans="1:7">
      <c r="A57" s="70"/>
      <c r="B57" s="23"/>
      <c r="C57" s="23"/>
      <c r="D57" s="8"/>
      <c r="E57" s="8"/>
      <c r="F57" s="8"/>
      <c r="G57" s="8"/>
    </row>
    <row r="58" spans="1:7">
      <c r="A58" s="69" t="s">
        <v>192</v>
      </c>
      <c r="B58" s="23">
        <v>23.562871733855285</v>
      </c>
      <c r="C58" s="23">
        <v>15.254804318593894</v>
      </c>
      <c r="D58" s="8">
        <f>B58-C58</f>
        <v>8.3080674152613909</v>
      </c>
      <c r="E58" s="8"/>
      <c r="F58" s="8">
        <f>D58-$E$50</f>
        <v>-1.4628394601604935</v>
      </c>
      <c r="G58" s="8"/>
    </row>
    <row r="59" spans="1:7">
      <c r="A59" s="70"/>
      <c r="B59" s="23">
        <v>23.798391495211</v>
      </c>
      <c r="C59" s="23">
        <v>15.431344392974919</v>
      </c>
      <c r="D59" s="8">
        <f t="shared" ref="D59" si="16">B59-C59</f>
        <v>8.3670471022360804</v>
      </c>
      <c r="E59" s="8"/>
      <c r="F59" s="8">
        <f>D59-$E$50</f>
        <v>-1.403859773185804</v>
      </c>
      <c r="G59" s="8"/>
    </row>
    <row r="60" spans="1:7">
      <c r="A60" s="23" t="s">
        <v>85</v>
      </c>
      <c r="B60" s="23">
        <f>AVERAGE(B58:B59)</f>
        <v>23.680631614533141</v>
      </c>
      <c r="C60" s="23">
        <f>AVERAGE(C58:C59)</f>
        <v>15.343074355784406</v>
      </c>
      <c r="D60" s="8">
        <f>AVERAGE(D58:D59)</f>
        <v>8.3375572587487348</v>
      </c>
      <c r="E60" s="8"/>
      <c r="F60" s="20">
        <f>AVERAGE(F58:F59)</f>
        <v>-1.4333496166731488</v>
      </c>
      <c r="G60" s="8">
        <f>2^-F60</f>
        <v>2.700730374635838</v>
      </c>
    </row>
    <row r="61" spans="1:7">
      <c r="A61" s="70"/>
      <c r="B61" s="23"/>
      <c r="C61" s="23"/>
      <c r="D61" s="8"/>
      <c r="E61" s="8"/>
      <c r="F61" s="8"/>
      <c r="G61" s="8"/>
    </row>
    <row r="62" spans="1:7">
      <c r="A62" s="69" t="s">
        <v>193</v>
      </c>
      <c r="B62" s="23">
        <v>23.9923300621791</v>
      </c>
      <c r="C62" s="23">
        <v>14.735932796223231</v>
      </c>
      <c r="D62" s="8">
        <f>B62-C62</f>
        <v>9.2563972659558686</v>
      </c>
      <c r="E62" s="8"/>
      <c r="F62" s="8">
        <f>D62-$E$50</f>
        <v>-0.51450960946601576</v>
      </c>
      <c r="G62" s="8"/>
    </row>
    <row r="63" spans="1:7">
      <c r="A63" s="70"/>
      <c r="B63" s="23">
        <v>23.736518343357901</v>
      </c>
      <c r="C63" s="23">
        <v>14.706264507390335</v>
      </c>
      <c r="D63" s="8">
        <f t="shared" ref="D63" si="17">B63-C63</f>
        <v>9.0302538359675655</v>
      </c>
      <c r="E63" s="8"/>
      <c r="F63" s="8">
        <f>D63-$E$50</f>
        <v>-0.74065303945431893</v>
      </c>
      <c r="G63" s="8"/>
    </row>
    <row r="64" spans="1:7">
      <c r="A64" s="23" t="s">
        <v>85</v>
      </c>
      <c r="B64" s="23">
        <f>AVERAGE(B62:B63)</f>
        <v>23.8644242027685</v>
      </c>
      <c r="C64" s="23">
        <f>AVERAGE(C62:C63)</f>
        <v>14.721098651806784</v>
      </c>
      <c r="D64" s="8">
        <f>AVERAGE(D62:D63)</f>
        <v>9.1433255509617162</v>
      </c>
      <c r="E64" s="8"/>
      <c r="F64" s="20">
        <f>AVERAGE(F62:F63)</f>
        <v>-0.62758132446016734</v>
      </c>
      <c r="G64" s="8">
        <f>2^-F64</f>
        <v>1.5449726773367332</v>
      </c>
    </row>
    <row r="65" spans="1:7">
      <c r="A65" s="70"/>
      <c r="B65" s="23"/>
      <c r="C65" s="23"/>
      <c r="D65" s="8"/>
      <c r="E65" s="8"/>
      <c r="F65" s="8"/>
      <c r="G65" s="8"/>
    </row>
    <row r="66" spans="1:7">
      <c r="A66" s="69" t="s">
        <v>194</v>
      </c>
      <c r="B66" s="23">
        <v>24.822117959286441</v>
      </c>
      <c r="C66" s="23">
        <v>15.665159848236534</v>
      </c>
      <c r="D66" s="8">
        <f>B66-C66</f>
        <v>9.1569581110499065</v>
      </c>
      <c r="E66" s="8"/>
      <c r="F66" s="8">
        <f>D66-$E$50</f>
        <v>-0.61394876437197787</v>
      </c>
      <c r="G66" s="8"/>
    </row>
    <row r="67" spans="1:7">
      <c r="A67" s="70"/>
      <c r="B67" s="23">
        <v>25.04004018651613</v>
      </c>
      <c r="C67" s="23">
        <v>15.19871773051115</v>
      </c>
      <c r="D67" s="8">
        <f t="shared" ref="D67" si="18">B67-C67</f>
        <v>9.8413224560049795</v>
      </c>
      <c r="E67" s="8"/>
      <c r="F67" s="8">
        <f>D67-$E$50</f>
        <v>7.041558058309505E-2</v>
      </c>
      <c r="G67" s="8"/>
    </row>
    <row r="68" spans="1:7">
      <c r="A68" s="23" t="s">
        <v>85</v>
      </c>
      <c r="B68" s="23">
        <f>AVERAGE(B66:B67)</f>
        <v>24.931079072901284</v>
      </c>
      <c r="C68" s="23">
        <f>AVERAGE(C66:C67)</f>
        <v>15.431938789373842</v>
      </c>
      <c r="D68" s="8">
        <f>AVERAGE(D66:D67)</f>
        <v>9.4991402835274421</v>
      </c>
      <c r="E68" s="8"/>
      <c r="F68" s="20">
        <f>AVERAGE(F66:F67)</f>
        <v>-0.27176659189444141</v>
      </c>
      <c r="G68" s="8">
        <f>2^-F68</f>
        <v>1.2072852536278109</v>
      </c>
    </row>
    <row r="69" spans="1:7">
      <c r="A69" s="70"/>
      <c r="B69" s="23"/>
      <c r="C69" s="23"/>
      <c r="D69" s="8"/>
      <c r="E69" s="8"/>
      <c r="F69" s="8"/>
      <c r="G69" s="8"/>
    </row>
    <row r="70" spans="1:7">
      <c r="A70" s="69" t="s">
        <v>195</v>
      </c>
      <c r="B70" s="23">
        <v>24.779492529734132</v>
      </c>
      <c r="C70" s="23">
        <v>15.665159848236534</v>
      </c>
      <c r="D70" s="8">
        <f>B70-C70</f>
        <v>9.1143326814975971</v>
      </c>
      <c r="E70" s="8"/>
      <c r="F70" s="8">
        <f>D70-$E$50</f>
        <v>-0.65657419392428729</v>
      </c>
      <c r="G70" s="8"/>
    </row>
    <row r="71" spans="1:7">
      <c r="A71" s="70"/>
      <c r="B71" s="23">
        <v>24.630900749634741</v>
      </c>
      <c r="C71" s="23">
        <v>15.19871773051115</v>
      </c>
      <c r="D71" s="8">
        <f t="shared" ref="D71" si="19">B71-C71</f>
        <v>9.43218301912359</v>
      </c>
      <c r="E71" s="8"/>
      <c r="F71" s="8">
        <f>D71-$E$50</f>
        <v>-0.33872385629829438</v>
      </c>
      <c r="G71" s="8"/>
    </row>
    <row r="72" spans="1:7">
      <c r="A72" s="23" t="s">
        <v>85</v>
      </c>
      <c r="B72" s="23">
        <f>AVERAGE(B70:B71)</f>
        <v>24.705196639684438</v>
      </c>
      <c r="C72" s="23">
        <f>AVERAGE(C70:C71)</f>
        <v>15.431938789373842</v>
      </c>
      <c r="D72" s="8">
        <f>AVERAGE(D70:D71)</f>
        <v>9.2732578503105927</v>
      </c>
      <c r="E72" s="8"/>
      <c r="F72" s="20">
        <f>AVERAGE(F70:F71)</f>
        <v>-0.49764902511129083</v>
      </c>
      <c r="G72" s="8">
        <f>2^-F72</f>
        <v>1.4119108767984396</v>
      </c>
    </row>
    <row r="73" spans="1:7">
      <c r="A73" s="70"/>
      <c r="B73" s="23"/>
      <c r="C73" s="23"/>
      <c r="D73" s="8"/>
      <c r="E73" s="8"/>
      <c r="F73" s="8"/>
      <c r="G73" s="8"/>
    </row>
    <row r="74" spans="1:7">
      <c r="A74" s="69" t="s">
        <v>196</v>
      </c>
      <c r="B74" s="23">
        <v>23.646835896538857</v>
      </c>
      <c r="C74" s="23">
        <v>15.045623390899152</v>
      </c>
      <c r="D74" s="8">
        <f>B74-C74</f>
        <v>8.6012125056397046</v>
      </c>
      <c r="E74" s="8"/>
      <c r="F74" s="8">
        <f>D74-$E$50</f>
        <v>-1.1696943697821798</v>
      </c>
      <c r="G74" s="8"/>
    </row>
    <row r="75" spans="1:7">
      <c r="A75" s="70"/>
      <c r="B75" s="23">
        <v>24.007428984104596</v>
      </c>
      <c r="C75" s="23">
        <v>15.034360383029261</v>
      </c>
      <c r="D75" s="8">
        <f t="shared" ref="D75" si="20">B75-C75</f>
        <v>8.9730686010753349</v>
      </c>
      <c r="E75" s="8"/>
      <c r="F75" s="8">
        <f>D75-$E$50</f>
        <v>-0.79783827434654953</v>
      </c>
      <c r="G75" s="8"/>
    </row>
    <row r="76" spans="1:7">
      <c r="A76" s="23" t="s">
        <v>85</v>
      </c>
      <c r="B76" s="23">
        <f>AVERAGE(B74:B75)</f>
        <v>23.827132440321726</v>
      </c>
      <c r="C76" s="23">
        <f>AVERAGE(C74:C75)</f>
        <v>15.039991886964206</v>
      </c>
      <c r="D76" s="8">
        <f>AVERAGE(D74:D75)</f>
        <v>8.7871405533575206</v>
      </c>
      <c r="E76" s="8"/>
      <c r="F76" s="20">
        <f>AVERAGE(F74:F75)</f>
        <v>-0.98376632206436465</v>
      </c>
      <c r="G76" s="8">
        <f>2^-F76</f>
        <v>1.9776214851339227</v>
      </c>
    </row>
    <row r="77" spans="1:7">
      <c r="A77" s="70"/>
      <c r="B77" s="23"/>
      <c r="C77" s="23"/>
      <c r="D77" s="8"/>
      <c r="E77" s="8"/>
      <c r="F77" s="8"/>
      <c r="G77" s="8"/>
    </row>
    <row r="78" spans="1:7">
      <c r="A78" s="69" t="s">
        <v>197</v>
      </c>
      <c r="B78" s="23">
        <v>23.843519943025264</v>
      </c>
      <c r="C78" s="23">
        <v>15.001409006247588</v>
      </c>
      <c r="D78" s="8">
        <f>B78-C78</f>
        <v>8.8421109367776758</v>
      </c>
      <c r="E78" s="8"/>
      <c r="F78" s="8">
        <f>D78-$E$50</f>
        <v>-0.92879593864420862</v>
      </c>
      <c r="G78" s="8"/>
    </row>
    <row r="79" spans="1:7">
      <c r="A79" s="70"/>
      <c r="B79" s="23">
        <v>24.026926926425656</v>
      </c>
      <c r="C79" s="23">
        <v>14.842923675567617</v>
      </c>
      <c r="D79" s="8">
        <f t="shared" ref="D79" si="21">B79-C79</f>
        <v>9.1840032508580389</v>
      </c>
      <c r="E79" s="8"/>
      <c r="F79" s="8">
        <f>D79-$E$50</f>
        <v>-0.58690362456384548</v>
      </c>
      <c r="G79" s="8"/>
    </row>
    <row r="80" spans="1:7">
      <c r="A80" s="23" t="s">
        <v>85</v>
      </c>
      <c r="B80" s="23">
        <f>AVERAGE(B78:B79)</f>
        <v>23.935223434725458</v>
      </c>
      <c r="C80" s="23">
        <f>AVERAGE(C78:C79)</f>
        <v>14.922166340907602</v>
      </c>
      <c r="D80" s="8">
        <f>AVERAGE(D78:D79)</f>
        <v>9.0130570938178565</v>
      </c>
      <c r="E80" s="8"/>
      <c r="F80" s="20">
        <f>AVERAGE(F78:F79)</f>
        <v>-0.75784978160402705</v>
      </c>
      <c r="G80" s="8">
        <f>2^-F80</f>
        <v>1.6909684961016638</v>
      </c>
    </row>
    <row r="81" spans="1:7">
      <c r="A81" s="70"/>
      <c r="B81" s="23"/>
      <c r="C81" s="23"/>
      <c r="D81" s="8"/>
      <c r="E81" s="8"/>
      <c r="F81" s="20"/>
      <c r="G81" s="8"/>
    </row>
    <row r="82" spans="1:7">
      <c r="A82" s="69" t="s">
        <v>198</v>
      </c>
      <c r="B82" s="23">
        <v>23.560122506984854</v>
      </c>
      <c r="C82" s="23">
        <v>15.295370650613929</v>
      </c>
      <c r="D82" s="8">
        <f>B82-C82</f>
        <v>8.2647518563709248</v>
      </c>
      <c r="E82" s="8"/>
      <c r="F82" s="8">
        <f>D82-$E$50</f>
        <v>-1.5061550190509596</v>
      </c>
      <c r="G82" s="8"/>
    </row>
    <row r="83" spans="1:7">
      <c r="A83" s="70"/>
      <c r="B83" s="23">
        <v>23.802489939075372</v>
      </c>
      <c r="C83" s="23">
        <v>15.205669413023983</v>
      </c>
      <c r="D83" s="8">
        <f t="shared" ref="D83" si="22">B83-C83</f>
        <v>8.5968205260513884</v>
      </c>
      <c r="E83" s="8"/>
      <c r="F83" s="8">
        <f>D83-$E$50</f>
        <v>-1.1740863493704961</v>
      </c>
      <c r="G83" s="8"/>
    </row>
    <row r="84" spans="1:7">
      <c r="A84" s="23" t="s">
        <v>85</v>
      </c>
      <c r="B84" s="23">
        <f>AVERAGE(B82:B83)</f>
        <v>23.681306223030113</v>
      </c>
      <c r="C84" s="23">
        <f>AVERAGE(C82:C83)</f>
        <v>15.250520031818956</v>
      </c>
      <c r="D84" s="8">
        <f>AVERAGE(D82:D83)</f>
        <v>8.4307861912111566</v>
      </c>
      <c r="E84" s="8"/>
      <c r="F84" s="20">
        <f>AVERAGE(F82:F83)</f>
        <v>-1.3401206842107278</v>
      </c>
      <c r="G84" s="8">
        <f>2^-F84</f>
        <v>2.5317249627378202</v>
      </c>
    </row>
    <row r="85" spans="1:7">
      <c r="A85" s="70"/>
      <c r="B85" s="23"/>
      <c r="C85" s="23"/>
      <c r="D85" s="8"/>
      <c r="E85" s="8"/>
      <c r="F85" s="8"/>
      <c r="G85" s="8"/>
    </row>
    <row r="86" spans="1:7">
      <c r="A86" s="69" t="s">
        <v>199</v>
      </c>
      <c r="B86" s="23">
        <v>23.4046022656354</v>
      </c>
      <c r="C86" s="23">
        <v>15.007794386104496</v>
      </c>
      <c r="D86" s="8">
        <f>B86-C86</f>
        <v>8.396807879530904</v>
      </c>
      <c r="E86" s="8"/>
      <c r="F86" s="8">
        <f>D86-$E$50</f>
        <v>-1.3740989958909804</v>
      </c>
      <c r="G86" s="8"/>
    </row>
    <row r="87" spans="1:7">
      <c r="A87" s="70"/>
      <c r="B87" s="23">
        <v>23.140760070601601</v>
      </c>
      <c r="C87" s="23">
        <v>14.936910740729452</v>
      </c>
      <c r="D87" s="8">
        <f t="shared" ref="D87" si="23">B87-C87</f>
        <v>8.2038493298721491</v>
      </c>
      <c r="E87" s="8"/>
      <c r="F87" s="8">
        <f>D87-$E$50</f>
        <v>-1.5670575455497353</v>
      </c>
      <c r="G87" s="8"/>
    </row>
    <row r="88" spans="1:7">
      <c r="A88" s="23" t="s">
        <v>85</v>
      </c>
      <c r="B88" s="23">
        <f>AVERAGE(B86:B87)</f>
        <v>23.272681168118503</v>
      </c>
      <c r="C88" s="23">
        <f>AVERAGE(C86:C87)</f>
        <v>14.972352563416974</v>
      </c>
      <c r="D88" s="8">
        <f>AVERAGE(D86:D87)</f>
        <v>8.3003286047015266</v>
      </c>
      <c r="E88" s="8"/>
      <c r="F88" s="20">
        <f>AVERAGE(F86:F87)</f>
        <v>-1.4705782707203578</v>
      </c>
      <c r="G88" s="8">
        <f>2^-F88</f>
        <v>2.7713295365543953</v>
      </c>
    </row>
    <row r="89" spans="1:7">
      <c r="A89" s="70"/>
      <c r="B89" s="23"/>
      <c r="C89" s="23"/>
      <c r="D89" s="8"/>
      <c r="E89" s="8"/>
      <c r="F89" s="20"/>
      <c r="G89" s="8"/>
    </row>
    <row r="90" spans="1:7">
      <c r="A90" s="69" t="s">
        <v>200</v>
      </c>
      <c r="B90" s="23">
        <v>24.101074352738401</v>
      </c>
      <c r="C90" s="23">
        <v>15.017827391287399</v>
      </c>
      <c r="D90" s="8">
        <f>B90-C90</f>
        <v>9.0832469614510014</v>
      </c>
      <c r="E90" s="8"/>
      <c r="F90" s="8">
        <f>D90-$E$50</f>
        <v>-0.687659913970883</v>
      </c>
      <c r="G90" s="8"/>
    </row>
    <row r="91" spans="1:7">
      <c r="A91" s="70"/>
      <c r="B91" s="23">
        <v>24.193738127352201</v>
      </c>
      <c r="C91" s="23">
        <v>14.953781643219701</v>
      </c>
      <c r="D91" s="8">
        <f t="shared" ref="D91" si="24">B91-C91</f>
        <v>9.2399564841325006</v>
      </c>
      <c r="E91" s="8"/>
      <c r="F91" s="8">
        <f>D91-$E$50</f>
        <v>-0.53095039128938382</v>
      </c>
      <c r="G91" s="8"/>
    </row>
    <row r="92" spans="1:7">
      <c r="A92" s="23" t="s">
        <v>85</v>
      </c>
      <c r="B92" s="23">
        <f>AVERAGE(B90:B91)</f>
        <v>24.147406240045299</v>
      </c>
      <c r="C92" s="23">
        <f>AVERAGE(C90:C91)</f>
        <v>14.98580451725355</v>
      </c>
      <c r="D92" s="23">
        <f>AVERAGE(D90:D91)</f>
        <v>9.161601722791751</v>
      </c>
      <c r="E92" s="8"/>
      <c r="F92" s="20">
        <f>AVERAGE(F90:F91)</f>
        <v>-0.60930515263013341</v>
      </c>
      <c r="G92" s="8">
        <f>2^-F92</f>
        <v>1.5255242914493836</v>
      </c>
    </row>
    <row r="93" spans="1:7">
      <c r="A93" s="70"/>
      <c r="B93" s="23"/>
      <c r="C93" s="23"/>
      <c r="D93" s="8"/>
      <c r="E93" s="8"/>
      <c r="F93" s="20"/>
      <c r="G93" s="8"/>
    </row>
    <row r="94" spans="1:7">
      <c r="A94" s="69" t="s">
        <v>201</v>
      </c>
      <c r="B94" s="23">
        <v>24.0531927392861</v>
      </c>
      <c r="C94" s="23">
        <v>15.19871773051115</v>
      </c>
      <c r="D94" s="8">
        <f>B94-C94</f>
        <v>8.8544750087749495</v>
      </c>
      <c r="E94" s="8"/>
      <c r="F94" s="8">
        <f>D94-$E$50</f>
        <v>-0.91643186664693488</v>
      </c>
      <c r="G94" s="8"/>
    </row>
    <row r="95" spans="1:7">
      <c r="A95" s="70"/>
      <c r="B95" s="23">
        <v>23.963829370923399</v>
      </c>
      <c r="C95" s="23">
        <v>15.263189073643201</v>
      </c>
      <c r="D95" s="8">
        <f>B95-C95</f>
        <v>8.7006402972801986</v>
      </c>
      <c r="E95" s="8"/>
      <c r="F95" s="8">
        <f>D95-$E$50</f>
        <v>-1.0702665781416858</v>
      </c>
      <c r="G95" s="8"/>
    </row>
    <row r="96" spans="1:7">
      <c r="A96" s="23" t="s">
        <v>85</v>
      </c>
      <c r="B96" s="23">
        <f>AVERAGE(B94:B95)</f>
        <v>24.008511055104748</v>
      </c>
      <c r="C96" s="23">
        <f>AVERAGE(C94:C95)</f>
        <v>15.230953402077176</v>
      </c>
      <c r="D96" s="23">
        <f>AVERAGE(D94:D95)</f>
        <v>8.777557653027575</v>
      </c>
      <c r="E96" s="8"/>
      <c r="F96" s="20">
        <f>AVERAGE(F94:F95)</f>
        <v>-0.99334922239431034</v>
      </c>
      <c r="G96" s="8">
        <f>2^-F96</f>
        <v>1.990801283691682</v>
      </c>
    </row>
    <row r="97" spans="1:7">
      <c r="A97" s="70"/>
      <c r="B97" s="23"/>
      <c r="C97" s="23"/>
      <c r="D97" s="23"/>
      <c r="E97" s="8"/>
      <c r="F97" s="8"/>
      <c r="G97" s="20"/>
    </row>
    <row r="98" spans="1:7">
      <c r="A98" s="71" t="s">
        <v>202</v>
      </c>
      <c r="B98" s="23">
        <v>27.762055480461498</v>
      </c>
      <c r="C98" s="23">
        <v>16.945389697623099</v>
      </c>
      <c r="D98" s="8">
        <f>B98-C98</f>
        <v>10.816665782838399</v>
      </c>
      <c r="E98" s="8"/>
      <c r="F98" s="8">
        <f>D98-$E$50</f>
        <v>1.0457589074165146</v>
      </c>
      <c r="G98" s="8"/>
    </row>
    <row r="99" spans="1:7">
      <c r="A99" s="70"/>
      <c r="B99" s="23">
        <v>27.579536044970201</v>
      </c>
      <c r="C99" s="23">
        <v>16.4015108263721</v>
      </c>
      <c r="D99" s="8">
        <f t="shared" ref="D99" si="25">B99-C99</f>
        <v>11.178025218598101</v>
      </c>
      <c r="E99" s="8"/>
      <c r="F99" s="8">
        <f>D99-$E$50</f>
        <v>1.4071183431762169</v>
      </c>
      <c r="G99" s="8"/>
    </row>
    <row r="100" spans="1:7">
      <c r="A100" s="23" t="s">
        <v>85</v>
      </c>
      <c r="B100" s="23">
        <f>AVERAGE(B98:B99)</f>
        <v>27.670795762715848</v>
      </c>
      <c r="C100" s="23">
        <f>AVERAGE(C98:C99)</f>
        <v>16.673450261997601</v>
      </c>
      <c r="D100" s="8">
        <f>AVERAGE(D98:D99)</f>
        <v>10.99734550071825</v>
      </c>
      <c r="E100" s="8"/>
      <c r="F100" s="20">
        <f>AVERAGE(F98:F99)</f>
        <v>1.2264386252963657</v>
      </c>
      <c r="G100" s="8">
        <f>2^-F100</f>
        <v>0.42737113473911909</v>
      </c>
    </row>
    <row r="101" spans="1:7">
      <c r="A101" s="70"/>
      <c r="B101" s="23"/>
      <c r="C101" s="23"/>
      <c r="D101" s="8"/>
      <c r="E101" s="8"/>
      <c r="F101" s="8"/>
      <c r="G101" s="8"/>
    </row>
    <row r="102" spans="1:7">
      <c r="A102" s="71" t="s">
        <v>203</v>
      </c>
      <c r="B102" s="23">
        <v>25.306547092492298</v>
      </c>
      <c r="C102" s="23">
        <v>15.508143603552799</v>
      </c>
      <c r="D102" s="8">
        <f>B102-C102</f>
        <v>9.7984034889394991</v>
      </c>
      <c r="E102" s="8"/>
      <c r="F102" s="8">
        <f>D102-$E$50</f>
        <v>2.7496613517614676E-2</v>
      </c>
      <c r="G102" s="8"/>
    </row>
    <row r="103" spans="1:7">
      <c r="A103" s="70"/>
      <c r="B103" s="23">
        <v>26.4110905752025</v>
      </c>
      <c r="C103" s="23">
        <v>14.6878768782704</v>
      </c>
      <c r="D103" s="8">
        <f t="shared" ref="D103" si="26">B103-C103</f>
        <v>11.723213696932101</v>
      </c>
      <c r="E103" s="8"/>
      <c r="F103" s="8">
        <f>D103-$E$50</f>
        <v>1.9523068215102164</v>
      </c>
      <c r="G103" s="8"/>
    </row>
    <row r="104" spans="1:7">
      <c r="A104" s="23" t="s">
        <v>85</v>
      </c>
      <c r="B104" s="23">
        <f>AVERAGE(B102:B103)</f>
        <v>25.858818833847401</v>
      </c>
      <c r="C104" s="23">
        <f>AVERAGE(C102:C103)</f>
        <v>15.098010240911599</v>
      </c>
      <c r="D104" s="8">
        <f>AVERAGE(D102:D103)</f>
        <v>10.760808592935799</v>
      </c>
      <c r="E104" s="8"/>
      <c r="F104" s="20">
        <f>AVERAGE(F102:F103)</f>
        <v>0.98990171751391554</v>
      </c>
      <c r="G104" s="8">
        <f>2^-F104</f>
        <v>0.50351207523148689</v>
      </c>
    </row>
    <row r="105" spans="1:7">
      <c r="A105" s="72"/>
      <c r="B105" s="23"/>
      <c r="C105" s="23"/>
      <c r="D105" s="8"/>
      <c r="E105" s="8"/>
      <c r="F105" s="8"/>
      <c r="G105" s="8"/>
    </row>
    <row r="106" spans="1:7">
      <c r="A106" s="71" t="s">
        <v>204</v>
      </c>
      <c r="B106" s="23">
        <v>25.663483518000302</v>
      </c>
      <c r="C106" s="23">
        <v>15.3455110871092</v>
      </c>
      <c r="D106" s="8">
        <f>B106-C106</f>
        <v>10.317972430891102</v>
      </c>
      <c r="E106" s="8"/>
      <c r="F106" s="8">
        <f>D106-$E$50</f>
        <v>0.5470655554692172</v>
      </c>
      <c r="G106" s="8"/>
    </row>
    <row r="107" spans="1:7">
      <c r="B107" s="23">
        <v>25.126594095978898</v>
      </c>
      <c r="C107" s="23">
        <v>14.571809560797499</v>
      </c>
      <c r="D107" s="8">
        <f t="shared" ref="D107" si="27">B107-C107</f>
        <v>10.554784535181399</v>
      </c>
      <c r="E107" s="8"/>
      <c r="F107" s="8">
        <f>D107-$E$50</f>
        <v>0.78387765975951496</v>
      </c>
      <c r="G107" s="8"/>
    </row>
    <row r="108" spans="1:7">
      <c r="A108" s="23" t="s">
        <v>85</v>
      </c>
      <c r="B108" s="23">
        <f>AVERAGE(B106:B107)</f>
        <v>25.3950388069896</v>
      </c>
      <c r="C108" s="23">
        <f>AVERAGE(C106:C107)</f>
        <v>14.95866032395335</v>
      </c>
      <c r="D108" s="8">
        <f>AVERAGE(D106:D107)</f>
        <v>10.43637848303625</v>
      </c>
      <c r="E108" s="8"/>
      <c r="F108" s="20">
        <f>AVERAGE(F106:F107)</f>
        <v>0.66547160761436608</v>
      </c>
      <c r="G108" s="8">
        <f>2^-F108</f>
        <v>0.63048257007887398</v>
      </c>
    </row>
    <row r="109" spans="1:7">
      <c r="B109" s="23"/>
      <c r="C109" s="23"/>
      <c r="D109" s="8"/>
      <c r="E109" s="8"/>
      <c r="F109" s="8"/>
      <c r="G109" s="8"/>
    </row>
    <row r="110" spans="1:7">
      <c r="A110" s="71" t="s">
        <v>205</v>
      </c>
      <c r="B110" s="23">
        <v>25.944415770607002</v>
      </c>
      <c r="C110" s="23">
        <v>14.176769821012501</v>
      </c>
      <c r="D110" s="8">
        <f>B110-C110</f>
        <v>11.767645949594501</v>
      </c>
      <c r="E110" s="8"/>
      <c r="F110" s="8">
        <f>D110-$E$50</f>
        <v>1.9967390741726163</v>
      </c>
      <c r="G110" s="8"/>
    </row>
    <row r="111" spans="1:7">
      <c r="A111" s="70"/>
      <c r="B111" s="23">
        <v>25.660619903268799</v>
      </c>
      <c r="C111" s="23">
        <v>15.455638734049399</v>
      </c>
      <c r="D111" s="8">
        <f t="shared" ref="D111" si="28">B111-C111</f>
        <v>10.204981169219399</v>
      </c>
      <c r="E111" s="8"/>
      <c r="F111" s="8">
        <f>D111-$E$50</f>
        <v>0.43407429379751505</v>
      </c>
      <c r="G111" s="8"/>
    </row>
    <row r="112" spans="1:7">
      <c r="A112" s="23" t="s">
        <v>85</v>
      </c>
      <c r="B112" s="23">
        <f>AVERAGE(B110:B111)</f>
        <v>25.802517836937902</v>
      </c>
      <c r="C112" s="23">
        <f>AVERAGE(C110:C111)</f>
        <v>14.81620427753095</v>
      </c>
      <c r="D112" s="8">
        <f>AVERAGE(D110:D111)</f>
        <v>10.98631355940695</v>
      </c>
      <c r="E112" s="8"/>
      <c r="F112" s="20">
        <f>AVERAGE(F110:F111)</f>
        <v>1.2154066839850657</v>
      </c>
      <c r="G112" s="8">
        <f>2^-F112</f>
        <v>0.43065166554596895</v>
      </c>
    </row>
    <row r="113" spans="1:7">
      <c r="A113" s="70"/>
      <c r="B113" s="23"/>
      <c r="C113" s="23"/>
      <c r="D113" s="8"/>
      <c r="E113" s="8"/>
      <c r="F113" s="8"/>
      <c r="G113" s="8"/>
    </row>
    <row r="114" spans="1:7">
      <c r="A114" s="71" t="s">
        <v>206</v>
      </c>
      <c r="B114" s="23">
        <v>26.4005729667171</v>
      </c>
      <c r="C114" s="23">
        <v>15.2285232298807</v>
      </c>
      <c r="D114" s="8">
        <f>B114-C114</f>
        <v>11.172049736836399</v>
      </c>
      <c r="E114" s="8"/>
      <c r="F114" s="8">
        <f>D114-$E$50</f>
        <v>1.4011428614145149</v>
      </c>
      <c r="G114" s="8"/>
    </row>
    <row r="115" spans="1:7">
      <c r="A115" s="70"/>
      <c r="B115" s="23">
        <v>27.945169471616602</v>
      </c>
      <c r="C115" s="23">
        <v>16.024099202681199</v>
      </c>
      <c r="D115" s="8">
        <f t="shared" ref="D115" si="29">B115-C115</f>
        <v>11.921070268935402</v>
      </c>
      <c r="E115" s="8"/>
      <c r="F115" s="8">
        <f>D115-$E$50</f>
        <v>2.1501633935135178</v>
      </c>
      <c r="G115" s="8"/>
    </row>
    <row r="116" spans="1:7">
      <c r="A116" s="23" t="s">
        <v>85</v>
      </c>
      <c r="B116" s="23">
        <f>AVERAGE(B114:B115)</f>
        <v>27.172871219166851</v>
      </c>
      <c r="C116" s="23">
        <f>AVERAGE(C114:C115)</f>
        <v>15.62631121628095</v>
      </c>
      <c r="D116" s="8">
        <f>AVERAGE(D114:D115)</f>
        <v>11.546560002885901</v>
      </c>
      <c r="E116" s="8"/>
      <c r="F116" s="20">
        <f>AVERAGE(F114:F115)</f>
        <v>1.7756531274640164</v>
      </c>
      <c r="G116" s="8">
        <f>2^-F116</f>
        <v>0.29206206178022082</v>
      </c>
    </row>
    <row r="117" spans="1:7">
      <c r="A117" s="70"/>
    </row>
    <row r="118" spans="1:7">
      <c r="A118" s="71" t="s">
        <v>207</v>
      </c>
      <c r="B118" s="23">
        <v>25.453286519401502</v>
      </c>
      <c r="C118" s="23">
        <v>13.537364891357599</v>
      </c>
      <c r="D118" s="8">
        <f>B118-C118</f>
        <v>11.915921628043902</v>
      </c>
      <c r="F118" s="8">
        <f>D118-$E$50</f>
        <v>2.1450147526220178</v>
      </c>
    </row>
    <row r="119" spans="1:7">
      <c r="B119" s="23">
        <v>25.9517829365452</v>
      </c>
      <c r="C119" s="23">
        <v>14.1093820947955</v>
      </c>
      <c r="D119" s="8">
        <f t="shared" ref="D119" si="30">B119-C119</f>
        <v>11.842400841749701</v>
      </c>
      <c r="F119" s="8">
        <f>D119-$E$50</f>
        <v>2.0714939663278162</v>
      </c>
    </row>
    <row r="120" spans="1:7">
      <c r="A120" s="23" t="s">
        <v>85</v>
      </c>
      <c r="B120" s="23">
        <f>AVERAGE(B118:B119)</f>
        <v>25.702534727973351</v>
      </c>
      <c r="C120" s="23">
        <f>AVERAGE(C118:C119)</f>
        <v>13.823373493076549</v>
      </c>
      <c r="D120" s="8">
        <f>AVERAGE(D118:D119)</f>
        <v>11.879161234896802</v>
      </c>
      <c r="F120" s="20">
        <f>AVERAGE(F118:F119)</f>
        <v>2.108254359474917</v>
      </c>
      <c r="G120" s="8">
        <f>2^-F120</f>
        <v>0.23192747471546829</v>
      </c>
    </row>
    <row r="121" spans="1:7">
      <c r="B121" s="23"/>
      <c r="C121" s="23"/>
      <c r="D121" s="8"/>
      <c r="G121" s="8"/>
    </row>
    <row r="122" spans="1:7">
      <c r="A122" s="71" t="s">
        <v>208</v>
      </c>
      <c r="B122" s="23">
        <v>25.226349826491202</v>
      </c>
      <c r="C122" s="23">
        <v>14.7131004283526</v>
      </c>
      <c r="D122" s="8">
        <f>B122-C122</f>
        <v>10.513249398138601</v>
      </c>
      <c r="F122" s="8">
        <f>D122-$E$50</f>
        <v>0.74234252271671686</v>
      </c>
      <c r="G122" s="8"/>
    </row>
    <row r="123" spans="1:7">
      <c r="A123" s="72"/>
      <c r="B123" s="23">
        <v>25.973287246378501</v>
      </c>
      <c r="C123" s="23">
        <v>14.1284689755604</v>
      </c>
      <c r="D123" s="8">
        <f t="shared" ref="D123" si="31">B123-C123</f>
        <v>11.8448182708181</v>
      </c>
      <c r="F123" s="8">
        <f>D123-$E$50</f>
        <v>2.0739113953962161</v>
      </c>
      <c r="G123" s="8"/>
    </row>
    <row r="124" spans="1:7">
      <c r="A124" s="23" t="s">
        <v>85</v>
      </c>
      <c r="B124" s="23">
        <f>AVERAGE(B122:B123)</f>
        <v>25.599818536434853</v>
      </c>
      <c r="C124" s="23">
        <f>AVERAGE(C122:C123)</f>
        <v>14.420784701956499</v>
      </c>
      <c r="D124" s="8">
        <f>AVERAGE(D122:D123)</f>
        <v>11.17903383447835</v>
      </c>
      <c r="F124" s="20">
        <f>AVERAGE(F122:F123)</f>
        <v>1.4081269590564665</v>
      </c>
      <c r="G124" s="8">
        <f>2^-F124</f>
        <v>0.37680056698626635</v>
      </c>
    </row>
    <row r="125" spans="1:7">
      <c r="A125" s="72"/>
      <c r="B125" s="23"/>
      <c r="C125" s="23"/>
      <c r="D125" s="8"/>
      <c r="G125" s="8"/>
    </row>
    <row r="126" spans="1:7">
      <c r="A126" s="71" t="s">
        <v>209</v>
      </c>
      <c r="B126" s="23">
        <v>26.000063728646701</v>
      </c>
      <c r="C126" s="23">
        <v>15.0072348693026</v>
      </c>
      <c r="D126" s="8">
        <f>B126-C126</f>
        <v>10.992828859344101</v>
      </c>
      <c r="F126" s="8">
        <f>D126-$E$50</f>
        <v>1.2219219839222166</v>
      </c>
      <c r="G126" s="8"/>
    </row>
    <row r="127" spans="1:7">
      <c r="A127" s="72"/>
      <c r="B127" s="23">
        <v>25.112768900061202</v>
      </c>
      <c r="C127" s="23">
        <v>14.720765690007401</v>
      </c>
      <c r="D127" s="8">
        <f t="shared" ref="D127" si="32">B127-C127</f>
        <v>10.392003210053801</v>
      </c>
      <c r="F127" s="8">
        <f>D127-$E$50</f>
        <v>0.62109633463191649</v>
      </c>
      <c r="G127" s="8"/>
    </row>
    <row r="128" spans="1:7">
      <c r="A128" s="23" t="s">
        <v>85</v>
      </c>
      <c r="B128" s="23">
        <f>AVERAGE(B126:B127)</f>
        <v>25.556416314353953</v>
      </c>
      <c r="C128" s="23">
        <f>AVERAGE(C126:C127)</f>
        <v>14.864000279655</v>
      </c>
      <c r="D128" s="8">
        <f>AVERAGE(D126:D127)</f>
        <v>10.692416034698951</v>
      </c>
      <c r="F128" s="20">
        <f>AVERAGE(F126:F127)</f>
        <v>0.92150915927706656</v>
      </c>
      <c r="G128" s="8">
        <f>2^-F128</f>
        <v>0.52795645217790854</v>
      </c>
    </row>
    <row r="129" spans="1:7">
      <c r="A129" s="72"/>
      <c r="B129" s="23"/>
      <c r="C129" s="23"/>
      <c r="D129" s="8"/>
      <c r="G129" s="8"/>
    </row>
    <row r="130" spans="1:7">
      <c r="A130" s="71" t="s">
        <v>210</v>
      </c>
      <c r="B130" s="23">
        <v>26.958295842317099</v>
      </c>
      <c r="C130" s="23">
        <v>15.1938129543214</v>
      </c>
      <c r="D130" s="8">
        <f>B130-C130</f>
        <v>11.764482887995699</v>
      </c>
      <c r="F130" s="8">
        <f>D130-$E$50</f>
        <v>1.9935760125738149</v>
      </c>
      <c r="G130" s="8"/>
    </row>
    <row r="131" spans="1:7">
      <c r="A131" s="72"/>
      <c r="B131" s="23">
        <v>26.2172356281954</v>
      </c>
      <c r="C131" s="23">
        <v>15.9067825462133</v>
      </c>
      <c r="D131" s="8">
        <f t="shared" ref="D131" si="33">B131-C131</f>
        <v>10.3104530819821</v>
      </c>
      <c r="F131" s="8">
        <f>D131-$E$50</f>
        <v>0.53954620656021568</v>
      </c>
      <c r="G131" s="8"/>
    </row>
    <row r="132" spans="1:7">
      <c r="A132" s="23" t="s">
        <v>85</v>
      </c>
      <c r="B132" s="23">
        <f>AVERAGE(B130:B131)</f>
        <v>26.587765735256248</v>
      </c>
      <c r="C132" s="23">
        <f>AVERAGE(C130:C131)</f>
        <v>15.550297750267351</v>
      </c>
      <c r="D132" s="8">
        <f>AVERAGE(D130:D131)</f>
        <v>11.037467984988901</v>
      </c>
      <c r="F132" s="20">
        <f>AVERAGE(F130:F131)</f>
        <v>1.2665611095670153</v>
      </c>
      <c r="G132" s="8">
        <f>2^-F132</f>
        <v>0.41564935861172275</v>
      </c>
    </row>
    <row r="133" spans="1:7">
      <c r="A133" s="72"/>
      <c r="B133" s="23"/>
      <c r="C133" s="23"/>
      <c r="D133" s="8"/>
      <c r="G133" s="8"/>
    </row>
    <row r="134" spans="1:7">
      <c r="A134" s="71" t="s">
        <v>211</v>
      </c>
      <c r="B134" s="23">
        <v>26.9079749826419</v>
      </c>
      <c r="C134" s="23">
        <v>15.0455632547887</v>
      </c>
      <c r="D134" s="8">
        <f>B134-C134</f>
        <v>11.8624117278532</v>
      </c>
      <c r="F134" s="8">
        <f>D134-$E$50</f>
        <v>2.0915048524313153</v>
      </c>
      <c r="G134" s="8"/>
    </row>
    <row r="135" spans="1:7">
      <c r="A135" s="72"/>
      <c r="B135" s="23">
        <v>25.766278945278501</v>
      </c>
      <c r="C135" s="23">
        <v>14.7253627854112</v>
      </c>
      <c r="D135" s="8">
        <f t="shared" ref="D135" si="34">B135-C135</f>
        <v>11.040916159867301</v>
      </c>
      <c r="F135" s="8">
        <f>D135-$E$50</f>
        <v>1.2700092844454165</v>
      </c>
      <c r="G135" s="8"/>
    </row>
    <row r="136" spans="1:7">
      <c r="A136" s="23" t="s">
        <v>85</v>
      </c>
      <c r="B136" s="23">
        <f>AVERAGE(B134:B135)</f>
        <v>26.337126963960202</v>
      </c>
      <c r="C136" s="23">
        <f>AVERAGE(C134:C135)</f>
        <v>14.88546302009995</v>
      </c>
      <c r="D136" s="8">
        <f>AVERAGE(D134:D135)</f>
        <v>11.45166394386025</v>
      </c>
      <c r="F136" s="20">
        <f>AVERAGE(F134:F135)</f>
        <v>1.6807570684383659</v>
      </c>
      <c r="G136" s="8">
        <f>2^-F136</f>
        <v>0.31191891174843467</v>
      </c>
    </row>
    <row r="137" spans="1:7">
      <c r="A137" s="72"/>
      <c r="G137" s="8"/>
    </row>
    <row r="138" spans="1:7">
      <c r="A138" s="71" t="s">
        <v>212</v>
      </c>
      <c r="B138" s="23">
        <v>26.663907646331399</v>
      </c>
      <c r="C138" s="23">
        <v>15.0213647189256</v>
      </c>
      <c r="D138" s="8">
        <f>B138-C138</f>
        <v>11.642542927405799</v>
      </c>
      <c r="F138" s="8">
        <f>D138-$E$50</f>
        <v>1.8716360519839146</v>
      </c>
      <c r="G138" s="8"/>
    </row>
    <row r="139" spans="1:7">
      <c r="A139" s="72"/>
      <c r="B139" s="23">
        <v>25.769973429060201</v>
      </c>
      <c r="C139" s="23">
        <v>15.568291587532901</v>
      </c>
      <c r="D139" s="8">
        <f t="shared" ref="D139" si="35">B139-C139</f>
        <v>10.2016818415273</v>
      </c>
      <c r="F139" s="8">
        <f>D139-$E$50</f>
        <v>0.43077496610541566</v>
      </c>
      <c r="G139" s="8"/>
    </row>
    <row r="140" spans="1:7">
      <c r="A140" s="23" t="s">
        <v>85</v>
      </c>
      <c r="B140" s="23">
        <f>AVERAGE(B138:B139)</f>
        <v>26.216940537695798</v>
      </c>
      <c r="C140" s="23">
        <f>AVERAGE(C138:C139)</f>
        <v>15.29482815322925</v>
      </c>
      <c r="D140" s="8">
        <f>AVERAGE(D138:D139)</f>
        <v>10.92211238446655</v>
      </c>
      <c r="F140" s="20">
        <f>AVERAGE(F138:F139)</f>
        <v>1.1512055090446651</v>
      </c>
      <c r="G140" s="8">
        <f>2^-F140</f>
        <v>0.45024884830100309</v>
      </c>
    </row>
    <row r="141" spans="1:7">
      <c r="A141" s="72"/>
      <c r="B141" s="23"/>
      <c r="C141" s="23"/>
      <c r="D141" s="8"/>
      <c r="G141" s="8"/>
    </row>
    <row r="142" spans="1:7">
      <c r="A142" s="71" t="s">
        <v>213</v>
      </c>
      <c r="B142" s="23">
        <v>27.801363728969299</v>
      </c>
      <c r="C142" s="23">
        <v>15.71792009274</v>
      </c>
      <c r="D142" s="8">
        <f>B142-C142</f>
        <v>12.083443636229299</v>
      </c>
      <c r="F142" s="8">
        <f>D142-$E$50</f>
        <v>2.312536760807415</v>
      </c>
      <c r="G142" s="8"/>
    </row>
    <row r="143" spans="1:7">
      <c r="B143" s="23">
        <v>26.097896289637799</v>
      </c>
      <c r="C143" s="23">
        <v>15.3707975180545</v>
      </c>
      <c r="D143" s="8">
        <f t="shared" ref="D143" si="36">B143-C143</f>
        <v>10.727098771583298</v>
      </c>
      <c r="F143" s="8">
        <f>D143-$E$50</f>
        <v>0.95619189616141398</v>
      </c>
      <c r="G143" s="8"/>
    </row>
    <row r="144" spans="1:7">
      <c r="A144" s="23" t="s">
        <v>85</v>
      </c>
      <c r="B144" s="23">
        <f>AVERAGE(B142:B143)</f>
        <v>26.949630009303547</v>
      </c>
      <c r="C144" s="23">
        <f>AVERAGE(C142:C143)</f>
        <v>15.54435880539725</v>
      </c>
      <c r="D144" s="8">
        <f>AVERAGE(D142:D143)</f>
        <v>11.405271203906299</v>
      </c>
      <c r="F144" s="20">
        <f>AVERAGE(F142:F143)</f>
        <v>1.6343643284844145</v>
      </c>
      <c r="G144" s="8">
        <f>2^-F144</f>
        <v>0.32211230327874446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0A7283-270E-6C4B-A380-9533611B8832}">
  <dimension ref="A1:N20"/>
  <sheetViews>
    <sheetView workbookViewId="0">
      <selection activeCell="P15" sqref="P15"/>
    </sheetView>
  </sheetViews>
  <sheetFormatPr defaultColWidth="10.625" defaultRowHeight="15.75"/>
  <sheetData>
    <row r="1" spans="1:14">
      <c r="A1" t="s">
        <v>36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4">
      <c r="A2" t="s">
        <v>0</v>
      </c>
      <c r="B2" s="1"/>
      <c r="C2" s="1"/>
      <c r="D2" s="1"/>
      <c r="E2" s="1"/>
      <c r="F2" s="1"/>
      <c r="G2" s="1"/>
      <c r="H2" s="1"/>
      <c r="I2" s="1"/>
      <c r="J2" s="1"/>
      <c r="K2" s="1"/>
      <c r="L2" s="9" t="s">
        <v>10</v>
      </c>
      <c r="M2" s="9" t="s">
        <v>11</v>
      </c>
      <c r="N2" s="9" t="s">
        <v>12</v>
      </c>
    </row>
    <row r="3" spans="1:14">
      <c r="A3" t="s">
        <v>5</v>
      </c>
      <c r="B3">
        <v>71.7</v>
      </c>
      <c r="C3">
        <v>54.3</v>
      </c>
      <c r="D3">
        <v>74</v>
      </c>
      <c r="E3">
        <v>80.599999999999994</v>
      </c>
      <c r="F3">
        <v>74.8</v>
      </c>
      <c r="G3">
        <v>75.8</v>
      </c>
      <c r="H3">
        <v>77.5</v>
      </c>
      <c r="I3">
        <v>71.7</v>
      </c>
      <c r="J3">
        <v>71</v>
      </c>
      <c r="L3" s="8">
        <f>AVERAGE(B3:J3)</f>
        <v>72.377777777777794</v>
      </c>
      <c r="M3" s="8">
        <f>STDEV(B3:J3)</f>
        <v>7.4471098047795987</v>
      </c>
      <c r="N3" s="8">
        <f>M3/SQRT(9)</f>
        <v>2.4823699349265329</v>
      </c>
    </row>
    <row r="4" spans="1:14">
      <c r="A4" t="s">
        <v>6</v>
      </c>
      <c r="B4">
        <v>7.8</v>
      </c>
      <c r="C4">
        <v>13.3</v>
      </c>
      <c r="D4">
        <v>8.1</v>
      </c>
      <c r="E4">
        <v>5.6</v>
      </c>
      <c r="F4">
        <v>7.3</v>
      </c>
      <c r="G4">
        <v>5.6</v>
      </c>
      <c r="H4">
        <v>5.7</v>
      </c>
      <c r="I4">
        <v>6</v>
      </c>
      <c r="J4">
        <v>6.5</v>
      </c>
      <c r="L4" s="8">
        <f t="shared" ref="L4:L5" si="0">AVERAGE(B4:J4)</f>
        <v>7.3222222222222229</v>
      </c>
      <c r="M4" s="8">
        <f t="shared" ref="M4:M5" si="1">STDEV(B4:J4)</f>
        <v>2.4381231397213017</v>
      </c>
      <c r="N4" s="8">
        <f t="shared" ref="N4:N5" si="2">M4/SQRT(9)</f>
        <v>0.81270771324043389</v>
      </c>
    </row>
    <row r="5" spans="1:14">
      <c r="A5" t="s">
        <v>7</v>
      </c>
      <c r="B5">
        <v>21.1</v>
      </c>
      <c r="C5">
        <v>32.4</v>
      </c>
      <c r="D5">
        <v>17.899999999999999</v>
      </c>
      <c r="E5">
        <v>13.8</v>
      </c>
      <c r="F5">
        <v>17.899999999999999</v>
      </c>
      <c r="G5">
        <v>18.600000000000001</v>
      </c>
      <c r="H5">
        <v>16.8</v>
      </c>
      <c r="I5">
        <v>22.3</v>
      </c>
      <c r="J5">
        <v>22.5</v>
      </c>
      <c r="L5" s="8">
        <f t="shared" si="0"/>
        <v>20.366666666666667</v>
      </c>
      <c r="M5" s="8">
        <f t="shared" si="1"/>
        <v>5.3004716771245857</v>
      </c>
      <c r="N5" s="8">
        <f t="shared" si="2"/>
        <v>1.7668238923748618</v>
      </c>
    </row>
    <row r="6" spans="1:14">
      <c r="A6" s="1"/>
      <c r="L6" s="47"/>
      <c r="M6" s="8"/>
      <c r="N6" s="8"/>
    </row>
    <row r="7" spans="1:14">
      <c r="A7" t="s">
        <v>1</v>
      </c>
      <c r="L7" s="20" t="s">
        <v>10</v>
      </c>
      <c r="M7" s="20" t="s">
        <v>11</v>
      </c>
      <c r="N7" s="20" t="s">
        <v>12</v>
      </c>
    </row>
    <row r="8" spans="1:14">
      <c r="A8" t="s">
        <v>5</v>
      </c>
      <c r="B8">
        <v>81.3</v>
      </c>
      <c r="C8">
        <v>68.5</v>
      </c>
      <c r="D8">
        <v>65</v>
      </c>
      <c r="E8">
        <v>76.5</v>
      </c>
      <c r="F8">
        <v>71.400000000000006</v>
      </c>
      <c r="G8">
        <v>71.2</v>
      </c>
      <c r="H8">
        <v>70.400000000000006</v>
      </c>
      <c r="I8">
        <v>63.2</v>
      </c>
      <c r="J8">
        <v>70.2</v>
      </c>
      <c r="K8">
        <v>59</v>
      </c>
      <c r="L8" s="47">
        <f>AVERAGE(B8:K8)</f>
        <v>69.670000000000016</v>
      </c>
      <c r="M8" s="8">
        <f>STDEV(B8:K8)</f>
        <v>6.3852347037694877</v>
      </c>
      <c r="N8" s="8">
        <f>M8/SQRT(10)</f>
        <v>2.0191885058662109</v>
      </c>
    </row>
    <row r="9" spans="1:14">
      <c r="A9" t="s">
        <v>6</v>
      </c>
      <c r="B9">
        <v>4.0999999999999996</v>
      </c>
      <c r="C9">
        <v>7.7</v>
      </c>
      <c r="D9">
        <v>7</v>
      </c>
      <c r="E9">
        <v>5.8</v>
      </c>
      <c r="F9">
        <v>4.9000000000000004</v>
      </c>
      <c r="G9">
        <v>5.3</v>
      </c>
      <c r="H9">
        <v>5.0999999999999996</v>
      </c>
      <c r="I9">
        <v>7.3</v>
      </c>
      <c r="J9">
        <v>6.7</v>
      </c>
      <c r="K9">
        <v>6.6</v>
      </c>
      <c r="L9" s="47">
        <f t="shared" ref="L9:L10" si="3">AVERAGE(B9:K9)</f>
        <v>6.05</v>
      </c>
      <c r="M9" s="8">
        <f t="shared" ref="M9:M10" si="4">STDEV(B9:K9)</f>
        <v>1.1815714583177401</v>
      </c>
      <c r="N9" s="8">
        <f t="shared" ref="N9:N10" si="5">M9/SQRT(10)</f>
        <v>0.37364570265307628</v>
      </c>
    </row>
    <row r="10" spans="1:14">
      <c r="A10" t="s">
        <v>7</v>
      </c>
      <c r="B10">
        <v>14.6</v>
      </c>
      <c r="C10">
        <v>23.8</v>
      </c>
      <c r="D10">
        <v>28</v>
      </c>
      <c r="E10">
        <v>17.7</v>
      </c>
      <c r="F10">
        <v>23.7</v>
      </c>
      <c r="G10">
        <v>23.5</v>
      </c>
      <c r="H10">
        <v>24.5</v>
      </c>
      <c r="I10">
        <v>29.5</v>
      </c>
      <c r="J10">
        <v>23.1</v>
      </c>
      <c r="K10">
        <v>34.4</v>
      </c>
      <c r="L10" s="47">
        <f t="shared" si="3"/>
        <v>24.28</v>
      </c>
      <c r="M10" s="8">
        <f t="shared" si="4"/>
        <v>5.6086837433869663</v>
      </c>
      <c r="N10" s="8">
        <f t="shared" si="5"/>
        <v>1.7736215304662162</v>
      </c>
    </row>
    <row r="11" spans="1:14">
      <c r="A11" s="1"/>
      <c r="L11" s="47"/>
      <c r="M11" s="8"/>
      <c r="N11" s="8"/>
    </row>
    <row r="12" spans="1:14">
      <c r="A12" t="s">
        <v>2</v>
      </c>
      <c r="L12" s="20" t="s">
        <v>10</v>
      </c>
      <c r="M12" s="20" t="s">
        <v>11</v>
      </c>
      <c r="N12" s="20" t="s">
        <v>12</v>
      </c>
    </row>
    <row r="13" spans="1:14">
      <c r="A13" t="s">
        <v>5</v>
      </c>
      <c r="B13">
        <v>68.2</v>
      </c>
      <c r="C13">
        <v>57.7</v>
      </c>
      <c r="D13">
        <v>54.3</v>
      </c>
      <c r="E13">
        <v>65.599999999999994</v>
      </c>
      <c r="F13">
        <v>58.2</v>
      </c>
      <c r="G13">
        <v>65.7</v>
      </c>
      <c r="H13">
        <v>74</v>
      </c>
      <c r="I13">
        <v>53.9</v>
      </c>
      <c r="L13" s="8">
        <f>AVERAGE(I8:L12)</f>
        <v>33.333333333333343</v>
      </c>
      <c r="M13" s="8">
        <f>STDEV(B13:I13)</f>
        <v>7.2368106629529425</v>
      </c>
      <c r="N13" s="8">
        <f>M13/SQRT(8)</f>
        <v>2.5585989469685702</v>
      </c>
    </row>
    <row r="14" spans="1:14">
      <c r="A14" t="s">
        <v>6</v>
      </c>
      <c r="B14">
        <v>9.3000000000000007</v>
      </c>
      <c r="C14">
        <v>10.199999999999999</v>
      </c>
      <c r="D14">
        <v>8.8000000000000007</v>
      </c>
      <c r="E14">
        <v>9.3000000000000007</v>
      </c>
      <c r="F14">
        <v>13.2</v>
      </c>
      <c r="G14">
        <v>6.5</v>
      </c>
      <c r="H14">
        <v>5.4</v>
      </c>
      <c r="I14">
        <v>8.6999999999999993</v>
      </c>
      <c r="L14" s="8">
        <f t="shared" ref="L14:L15" si="6">AVERAGE(I9:L13)</f>
        <v>22.516333333333336</v>
      </c>
      <c r="M14" s="8">
        <f t="shared" ref="M14:M15" si="7">STDEV(B14:I14)</f>
        <v>2.3468824305570042</v>
      </c>
      <c r="N14" s="8">
        <f t="shared" ref="N14:N15" si="8">M14/SQRT(8)</f>
        <v>0.82974824064721209</v>
      </c>
    </row>
    <row r="15" spans="1:14">
      <c r="A15" t="s">
        <v>7</v>
      </c>
      <c r="B15">
        <v>22.5</v>
      </c>
      <c r="C15">
        <v>32.1</v>
      </c>
      <c r="D15">
        <v>36.9</v>
      </c>
      <c r="E15">
        <v>25.1</v>
      </c>
      <c r="F15">
        <v>28.6</v>
      </c>
      <c r="G15">
        <v>27.8</v>
      </c>
      <c r="H15">
        <v>20.6</v>
      </c>
      <c r="I15">
        <v>37.4</v>
      </c>
      <c r="L15" s="8">
        <f t="shared" si="6"/>
        <v>28.716208333333334</v>
      </c>
      <c r="M15" s="8">
        <f t="shared" si="7"/>
        <v>6.2344091253989031</v>
      </c>
      <c r="N15" s="8">
        <f t="shared" si="8"/>
        <v>2.2041964846304287</v>
      </c>
    </row>
    <row r="16" spans="1:14">
      <c r="L16" s="8"/>
      <c r="M16" s="8"/>
      <c r="N16" s="8"/>
    </row>
    <row r="17" spans="1:14">
      <c r="A17" t="s">
        <v>3</v>
      </c>
      <c r="L17" s="20" t="s">
        <v>10</v>
      </c>
      <c r="M17" s="20" t="s">
        <v>11</v>
      </c>
      <c r="N17" s="20" t="s">
        <v>12</v>
      </c>
    </row>
    <row r="18" spans="1:14">
      <c r="A18" t="s">
        <v>5</v>
      </c>
      <c r="B18">
        <v>65.599999999999994</v>
      </c>
      <c r="C18">
        <v>70.400000000000006</v>
      </c>
      <c r="D18">
        <v>65</v>
      </c>
      <c r="E18">
        <v>71.2</v>
      </c>
      <c r="F18">
        <v>72.2</v>
      </c>
      <c r="G18">
        <v>59.5</v>
      </c>
      <c r="H18">
        <v>60.9</v>
      </c>
      <c r="I18">
        <v>59.4</v>
      </c>
      <c r="J18">
        <v>73.2</v>
      </c>
      <c r="L18" s="8">
        <f>AVERAGE(J13:L17)</f>
        <v>28.188625000000002</v>
      </c>
      <c r="M18" s="8">
        <f>STDEV(B18:J18)</f>
        <v>5.5719785035877942</v>
      </c>
      <c r="N18" s="8">
        <f>M18/SQRT(9)</f>
        <v>1.8573261678625981</v>
      </c>
    </row>
    <row r="19" spans="1:14">
      <c r="A19" t="s">
        <v>6</v>
      </c>
      <c r="B19">
        <v>6.1</v>
      </c>
      <c r="C19">
        <v>6.8</v>
      </c>
      <c r="D19">
        <v>6.3</v>
      </c>
      <c r="E19">
        <v>6.4</v>
      </c>
      <c r="F19">
        <v>6.7</v>
      </c>
      <c r="G19">
        <v>9.1999999999999993</v>
      </c>
      <c r="H19">
        <v>8.9</v>
      </c>
      <c r="I19">
        <v>9.1999999999999993</v>
      </c>
      <c r="J19">
        <v>6.4</v>
      </c>
      <c r="L19" s="8">
        <f t="shared" ref="L19:L20" si="9">AVERAGE(J14:L18)</f>
        <v>38.15529166666667</v>
      </c>
      <c r="M19" s="8">
        <f t="shared" ref="M19:M20" si="10">STDEV(B19:J19)</f>
        <v>1.3435028842544428</v>
      </c>
      <c r="N19" s="8">
        <f t="shared" ref="N19:N20" si="11">M19/SQRT(9)</f>
        <v>0.4478342947514809</v>
      </c>
    </row>
    <row r="20" spans="1:14">
      <c r="A20" t="s">
        <v>7</v>
      </c>
      <c r="B20">
        <v>28.3</v>
      </c>
      <c r="C20">
        <v>22.8</v>
      </c>
      <c r="D20">
        <v>28.7</v>
      </c>
      <c r="E20">
        <v>22.4</v>
      </c>
      <c r="F20">
        <v>21.1</v>
      </c>
      <c r="G20">
        <v>31.3</v>
      </c>
      <c r="H20">
        <v>30.2</v>
      </c>
      <c r="I20">
        <v>31.4</v>
      </c>
      <c r="J20">
        <v>20.399999999999999</v>
      </c>
      <c r="L20" s="8">
        <f t="shared" si="9"/>
        <v>34.932025000000003</v>
      </c>
      <c r="M20" s="8">
        <f t="shared" si="10"/>
        <v>4.5454494949466939</v>
      </c>
      <c r="N20" s="8">
        <f t="shared" si="11"/>
        <v>1.515149831648898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49E0E9-ECC2-CE46-A9AF-D8CCD020F6DB}">
  <dimension ref="A1:S22"/>
  <sheetViews>
    <sheetView workbookViewId="0">
      <selection activeCell="Q2" sqref="Q2:S7"/>
    </sheetView>
  </sheetViews>
  <sheetFormatPr defaultColWidth="10.625" defaultRowHeight="15.75"/>
  <sheetData>
    <row r="1" spans="1:19">
      <c r="A1" s="14" t="s">
        <v>39</v>
      </c>
      <c r="B1" s="1"/>
      <c r="C1" s="1"/>
      <c r="D1" s="1"/>
      <c r="E1" s="1"/>
      <c r="F1" s="1"/>
      <c r="G1" s="1"/>
      <c r="H1" s="1"/>
      <c r="I1" s="1"/>
      <c r="Q1" s="9" t="s">
        <v>10</v>
      </c>
      <c r="R1" s="9" t="s">
        <v>11</v>
      </c>
      <c r="S1" s="9" t="s">
        <v>12</v>
      </c>
    </row>
    <row r="2" spans="1:19">
      <c r="A2" s="15" t="s">
        <v>0</v>
      </c>
      <c r="B2" s="10">
        <v>20</v>
      </c>
      <c r="C2" s="10">
        <v>24</v>
      </c>
      <c r="D2" s="10">
        <v>15</v>
      </c>
      <c r="E2" s="10">
        <v>25</v>
      </c>
      <c r="F2" s="10">
        <v>10.3</v>
      </c>
      <c r="G2" s="10">
        <v>14.3</v>
      </c>
      <c r="H2" s="10">
        <v>20</v>
      </c>
      <c r="I2" s="10">
        <v>21</v>
      </c>
      <c r="J2" s="10">
        <v>16.3</v>
      </c>
      <c r="K2" s="10">
        <v>27.7</v>
      </c>
      <c r="L2" s="10">
        <v>14</v>
      </c>
      <c r="M2" s="10">
        <v>34.299999999999997</v>
      </c>
      <c r="N2" s="10">
        <v>7</v>
      </c>
      <c r="O2" s="10">
        <v>26.3</v>
      </c>
      <c r="P2" s="10"/>
      <c r="Q2" s="8">
        <f>AVERAGE(B2:O2)</f>
        <v>19.657142857142855</v>
      </c>
      <c r="R2" s="8">
        <f>STDEV(B2:O2)</f>
        <v>7.4114998259684066</v>
      </c>
      <c r="S2" s="8">
        <f>R2/SQRT(14)</f>
        <v>1.9808066479220336</v>
      </c>
    </row>
    <row r="3" spans="1:19">
      <c r="A3" s="15" t="s">
        <v>1</v>
      </c>
      <c r="B3" s="10">
        <v>5.5</v>
      </c>
      <c r="C3" s="10">
        <v>24.3</v>
      </c>
      <c r="D3" s="10">
        <v>12.7</v>
      </c>
      <c r="E3" s="10">
        <v>10</v>
      </c>
      <c r="F3" s="10">
        <v>10.3</v>
      </c>
      <c r="G3" s="10">
        <v>20.7</v>
      </c>
      <c r="H3" s="10">
        <v>23</v>
      </c>
      <c r="I3" s="10">
        <v>25</v>
      </c>
      <c r="J3" s="10">
        <v>18.7</v>
      </c>
      <c r="K3" s="10">
        <v>19.7</v>
      </c>
      <c r="L3" s="10">
        <v>17</v>
      </c>
      <c r="M3" s="10">
        <v>20</v>
      </c>
      <c r="N3" s="10">
        <v>13.7</v>
      </c>
      <c r="O3" s="10">
        <v>12</v>
      </c>
      <c r="P3" s="10">
        <v>37</v>
      </c>
      <c r="Q3" s="8">
        <f t="shared" ref="Q3:Q6" si="0">AVERAGE(B3:P3)</f>
        <v>17.973333333333333</v>
      </c>
      <c r="R3" s="8">
        <f t="shared" ref="R3:R6" si="1">STDEV(B3:P3)</f>
        <v>7.803247187335975</v>
      </c>
      <c r="S3" s="8">
        <f>R3/SQRT(15)</f>
        <v>2.0147897601928064</v>
      </c>
    </row>
    <row r="4" spans="1:19">
      <c r="Q4" s="8"/>
      <c r="R4" s="8"/>
      <c r="S4" s="8"/>
    </row>
    <row r="5" spans="1:19">
      <c r="A5" s="14" t="s">
        <v>38</v>
      </c>
      <c r="B5" s="1"/>
      <c r="C5" s="1"/>
      <c r="D5" s="1"/>
      <c r="E5" s="1"/>
      <c r="F5" s="1"/>
      <c r="G5" s="1"/>
      <c r="H5" s="1"/>
      <c r="I5" s="1"/>
      <c r="Q5" s="8"/>
      <c r="R5" s="8"/>
      <c r="S5" s="8"/>
    </row>
    <row r="6" spans="1:19">
      <c r="A6" s="15" t="s">
        <v>0</v>
      </c>
      <c r="B6" s="10">
        <v>148</v>
      </c>
      <c r="C6" s="10">
        <v>187</v>
      </c>
      <c r="D6" s="10">
        <v>99</v>
      </c>
      <c r="E6" s="10">
        <v>128</v>
      </c>
      <c r="F6" s="10">
        <v>110</v>
      </c>
      <c r="G6" s="10">
        <v>77.3</v>
      </c>
      <c r="H6" s="10">
        <v>195.5</v>
      </c>
      <c r="I6" s="10">
        <v>136.30000000000001</v>
      </c>
      <c r="J6" s="10">
        <v>55.7</v>
      </c>
      <c r="K6" s="10">
        <v>114.3</v>
      </c>
      <c r="L6" s="10">
        <v>140.30000000000001</v>
      </c>
      <c r="M6" s="10">
        <v>81</v>
      </c>
      <c r="N6" s="10">
        <v>47</v>
      </c>
      <c r="O6" s="10">
        <v>90.7</v>
      </c>
      <c r="P6" s="10">
        <v>51.3</v>
      </c>
      <c r="Q6" s="8">
        <f t="shared" si="0"/>
        <v>110.75999999999999</v>
      </c>
      <c r="R6" s="8">
        <f t="shared" si="1"/>
        <v>45.820937198122486</v>
      </c>
      <c r="S6" s="8">
        <f>R6/SQRT(15)</f>
        <v>11.830915111729622</v>
      </c>
    </row>
    <row r="7" spans="1:19">
      <c r="A7" s="15" t="s">
        <v>1</v>
      </c>
      <c r="B7" s="10">
        <v>121</v>
      </c>
      <c r="C7" s="10">
        <v>138</v>
      </c>
      <c r="D7" s="10">
        <v>170</v>
      </c>
      <c r="E7" s="10">
        <v>154</v>
      </c>
      <c r="F7" s="10">
        <v>138</v>
      </c>
      <c r="G7" s="10">
        <v>238.3</v>
      </c>
      <c r="H7" s="10">
        <v>134</v>
      </c>
      <c r="I7" s="10">
        <v>51</v>
      </c>
      <c r="J7" s="10">
        <v>85</v>
      </c>
      <c r="K7" s="10">
        <v>113</v>
      </c>
      <c r="L7" s="10">
        <v>45.7</v>
      </c>
      <c r="M7" s="10">
        <v>97.3</v>
      </c>
      <c r="N7" s="10">
        <v>72.7</v>
      </c>
      <c r="O7" s="10">
        <v>160</v>
      </c>
      <c r="P7" s="10"/>
      <c r="Q7" s="8">
        <f>AVERAGE(B7:O7)</f>
        <v>122.71428571428571</v>
      </c>
      <c r="R7" s="8">
        <f>STDEV(B7:O7)</f>
        <v>51.36656885177748</v>
      </c>
      <c r="S7" s="8">
        <f t="shared" ref="S7" si="2">R7/SQRT(14)</f>
        <v>13.728292984106105</v>
      </c>
    </row>
    <row r="8" spans="1:19">
      <c r="A8" s="1"/>
      <c r="B8" s="1"/>
      <c r="C8" s="1"/>
      <c r="D8" s="1"/>
      <c r="E8" s="1"/>
    </row>
    <row r="9" spans="1:19">
      <c r="A9" s="1"/>
      <c r="B9" s="1"/>
      <c r="C9" s="1"/>
      <c r="D9" s="1"/>
      <c r="E9" s="1"/>
    </row>
    <row r="10" spans="1:19">
      <c r="A10" s="1"/>
      <c r="B10" s="1"/>
      <c r="C10" s="1"/>
      <c r="D10" s="1"/>
      <c r="E10" s="1"/>
    </row>
    <row r="11" spans="1:19">
      <c r="A11" s="1"/>
      <c r="B11" s="1"/>
      <c r="C11" s="1"/>
      <c r="D11" s="1"/>
      <c r="E11" s="1"/>
    </row>
    <row r="15" spans="1:19">
      <c r="C15" s="12"/>
    </row>
    <row r="22" spans="3:4">
      <c r="C22" s="1"/>
      <c r="D22" s="1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5D28ED-1A71-8B42-AA58-14D19276DA92}">
  <dimension ref="A1:N10"/>
  <sheetViews>
    <sheetView workbookViewId="0">
      <selection activeCell="I3" sqref="I3:K8"/>
    </sheetView>
  </sheetViews>
  <sheetFormatPr defaultColWidth="10.625" defaultRowHeight="15.75"/>
  <sheetData>
    <row r="1" spans="1:14">
      <c r="A1" s="9" t="s">
        <v>40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>
      <c r="A2" s="10" t="s">
        <v>0</v>
      </c>
      <c r="B2" s="10"/>
      <c r="C2" s="10"/>
      <c r="D2" s="10"/>
      <c r="E2" s="10"/>
      <c r="F2" s="10"/>
      <c r="G2" s="10"/>
      <c r="H2" s="1"/>
      <c r="I2" s="9" t="s">
        <v>10</v>
      </c>
      <c r="J2" s="9" t="s">
        <v>11</v>
      </c>
      <c r="K2" s="9" t="s">
        <v>12</v>
      </c>
      <c r="L2" s="1"/>
      <c r="M2" s="1"/>
      <c r="N2" s="1"/>
    </row>
    <row r="3" spans="1:14">
      <c r="A3" s="16" t="s">
        <v>8</v>
      </c>
      <c r="B3" s="10">
        <v>46.1</v>
      </c>
      <c r="C3" s="10">
        <v>31.3</v>
      </c>
      <c r="D3" s="10">
        <v>28.2</v>
      </c>
      <c r="E3" s="10">
        <v>21</v>
      </c>
      <c r="F3" s="10">
        <v>20.2</v>
      </c>
      <c r="G3" s="10">
        <v>29.8</v>
      </c>
      <c r="H3" s="1"/>
      <c r="I3" s="8">
        <f>AVERAGE(B3:H3)</f>
        <v>29.433333333333337</v>
      </c>
      <c r="J3" s="8">
        <f>STDEV(B3:G3)</f>
        <v>9.3732954005870557</v>
      </c>
      <c r="K3" s="8">
        <f>J3/SQRT(6)</f>
        <v>3.8266318233024559</v>
      </c>
    </row>
    <row r="4" spans="1:14">
      <c r="A4" s="16" t="s">
        <v>9</v>
      </c>
      <c r="B4" s="10">
        <v>33.299999999999997</v>
      </c>
      <c r="C4" s="10">
        <v>17.7</v>
      </c>
      <c r="D4" s="10">
        <v>27.8</v>
      </c>
      <c r="E4" s="10">
        <v>34.9</v>
      </c>
      <c r="F4" s="10">
        <v>27.8</v>
      </c>
      <c r="G4" s="10">
        <v>25.3</v>
      </c>
      <c r="H4" s="1"/>
      <c r="I4" s="8">
        <f>AVERAGE(B4:H4)</f>
        <v>27.8</v>
      </c>
      <c r="J4" s="8">
        <f>STDEV(B4:G4)</f>
        <v>6.1468691217561995</v>
      </c>
      <c r="K4" s="8">
        <f>J4/SQRT(6)</f>
        <v>2.5094488106620756</v>
      </c>
    </row>
    <row r="5" spans="1:14">
      <c r="A5" s="1"/>
      <c r="B5" s="1"/>
      <c r="C5" s="1"/>
      <c r="D5" s="1"/>
      <c r="E5" s="1"/>
      <c r="F5" s="1"/>
      <c r="G5" s="1"/>
      <c r="H5" s="1"/>
      <c r="I5" s="47"/>
      <c r="J5" s="47"/>
      <c r="K5" s="47"/>
      <c r="L5" s="1"/>
      <c r="M5" s="1"/>
      <c r="N5" s="1"/>
    </row>
    <row r="6" spans="1:14">
      <c r="A6" s="10" t="s">
        <v>1</v>
      </c>
      <c r="B6" s="10"/>
      <c r="C6" s="10"/>
      <c r="D6" s="10"/>
      <c r="E6" s="10"/>
      <c r="F6" s="10"/>
      <c r="G6" s="10"/>
      <c r="H6" s="1"/>
      <c r="I6" s="20" t="s">
        <v>10</v>
      </c>
      <c r="J6" s="20" t="s">
        <v>11</v>
      </c>
      <c r="K6" s="20" t="s">
        <v>12</v>
      </c>
      <c r="L6" s="1"/>
      <c r="M6" s="1"/>
      <c r="N6" s="1"/>
    </row>
    <row r="7" spans="1:14">
      <c r="A7" s="16" t="s">
        <v>8</v>
      </c>
      <c r="B7" s="10">
        <v>28.3</v>
      </c>
      <c r="C7" s="10">
        <v>31.8</v>
      </c>
      <c r="D7" s="10">
        <v>47.4</v>
      </c>
      <c r="E7" s="10">
        <v>24.3</v>
      </c>
      <c r="F7" s="10">
        <v>38.9</v>
      </c>
      <c r="G7" s="10">
        <v>22.2</v>
      </c>
      <c r="H7" s="10">
        <v>39.9</v>
      </c>
      <c r="I7" s="47">
        <f>AVERAGE(B7:H7)</f>
        <v>33.25714285714286</v>
      </c>
      <c r="J7" s="47">
        <f>STDEV(B7:H7)</f>
        <v>9.1758482156251073</v>
      </c>
      <c r="K7" s="47">
        <f>J7/SQRT(7)</f>
        <v>3.4681446352314014</v>
      </c>
      <c r="L7" s="1"/>
      <c r="M7" s="1"/>
      <c r="N7" s="1"/>
    </row>
    <row r="8" spans="1:14">
      <c r="A8" s="16" t="s">
        <v>9</v>
      </c>
      <c r="B8" s="10">
        <v>18.7</v>
      </c>
      <c r="C8" s="10">
        <v>37.700000000000003</v>
      </c>
      <c r="D8" s="10">
        <v>39.700000000000003</v>
      </c>
      <c r="E8" s="10">
        <v>39.200000000000003</v>
      </c>
      <c r="F8" s="10">
        <v>27.8</v>
      </c>
      <c r="G8" s="10">
        <v>32.4</v>
      </c>
      <c r="H8" s="10">
        <v>33.1</v>
      </c>
      <c r="I8" s="47">
        <f>AVERAGE(B8:H8)</f>
        <v>32.657142857142858</v>
      </c>
      <c r="J8" s="47">
        <f>STDEV(B8:H8)</f>
        <v>7.4888488529851562</v>
      </c>
      <c r="K8" s="47">
        <f>J8/SQRT(7)</f>
        <v>2.8305188101642904</v>
      </c>
      <c r="L8" s="1"/>
      <c r="M8" s="1"/>
      <c r="N8" s="1"/>
    </row>
    <row r="9" spans="1:14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108331-F99A-9C4C-AACF-F0CC798D1D33}">
  <dimension ref="A1:S13"/>
  <sheetViews>
    <sheetView topLeftCell="D1" workbookViewId="0">
      <selection activeCell="R24" sqref="R24"/>
    </sheetView>
  </sheetViews>
  <sheetFormatPr defaultColWidth="10.625" defaultRowHeight="15.75"/>
  <sheetData>
    <row r="1" spans="1:19">
      <c r="A1" s="2"/>
      <c r="B1" s="1"/>
      <c r="C1" s="1"/>
      <c r="D1" s="9" t="s">
        <v>183</v>
      </c>
    </row>
    <row r="2" spans="1:19">
      <c r="A2" s="2"/>
      <c r="B2" s="1"/>
      <c r="C2" s="1"/>
    </row>
    <row r="3" spans="1:19">
      <c r="A3" s="2"/>
      <c r="B3" s="1"/>
      <c r="C3" s="1"/>
      <c r="E3" s="73" t="s">
        <v>0</v>
      </c>
      <c r="F3" s="73"/>
      <c r="G3" s="73"/>
      <c r="H3" s="73"/>
      <c r="I3" s="73"/>
      <c r="J3" s="73"/>
      <c r="K3" s="9" t="s">
        <v>10</v>
      </c>
      <c r="M3" s="73" t="s">
        <v>1</v>
      </c>
      <c r="N3" s="73"/>
      <c r="O3" s="73"/>
      <c r="P3" s="73"/>
      <c r="Q3" s="73"/>
      <c r="R3" s="73"/>
      <c r="S3" s="9" t="s">
        <v>10</v>
      </c>
    </row>
    <row r="4" spans="1:19">
      <c r="A4" s="2"/>
      <c r="B4" s="1"/>
      <c r="C4" s="1"/>
      <c r="D4" s="2" t="s">
        <v>177</v>
      </c>
      <c r="E4" s="1">
        <v>9.14</v>
      </c>
      <c r="F4" s="1">
        <v>6.34</v>
      </c>
      <c r="G4" s="1">
        <v>2.0299999999999998</v>
      </c>
      <c r="H4" s="1">
        <v>2.4300000000000002</v>
      </c>
      <c r="I4" s="1">
        <v>4.1500000000000004</v>
      </c>
      <c r="J4" s="1">
        <v>9.06</v>
      </c>
      <c r="K4">
        <f>AVERAGE(E4:J4)</f>
        <v>5.5250000000000012</v>
      </c>
      <c r="M4" s="1">
        <v>4.29</v>
      </c>
      <c r="N4" s="1">
        <v>1.33</v>
      </c>
      <c r="O4" s="1">
        <v>2.75</v>
      </c>
      <c r="P4" s="1">
        <v>2.16</v>
      </c>
      <c r="Q4" s="1">
        <v>1.78</v>
      </c>
      <c r="R4" s="1">
        <v>2.61</v>
      </c>
      <c r="S4">
        <f>AVERAGE(M4:R4)</f>
        <v>2.4866666666666668</v>
      </c>
    </row>
    <row r="5" spans="1:19">
      <c r="A5" s="2"/>
      <c r="B5" s="1"/>
      <c r="C5" s="1"/>
      <c r="D5" s="2" t="s">
        <v>178</v>
      </c>
      <c r="E5" s="1">
        <v>14.4</v>
      </c>
      <c r="F5" s="1">
        <v>27</v>
      </c>
      <c r="G5" s="1">
        <v>27.6</v>
      </c>
      <c r="H5" s="1">
        <v>14.2</v>
      </c>
      <c r="I5" s="1">
        <v>24.1</v>
      </c>
      <c r="J5" s="1">
        <v>22.8</v>
      </c>
      <c r="K5">
        <f t="shared" ref="K5:K8" si="0">AVERAGE(E5:J5)</f>
        <v>21.683333333333337</v>
      </c>
      <c r="M5" s="1">
        <v>21.2</v>
      </c>
      <c r="N5" s="1">
        <v>20.5</v>
      </c>
      <c r="O5" s="1">
        <v>16</v>
      </c>
      <c r="P5" s="1">
        <v>11.3</v>
      </c>
      <c r="Q5" s="1">
        <v>12.4</v>
      </c>
      <c r="R5" s="1">
        <v>12.9</v>
      </c>
      <c r="S5">
        <f t="shared" ref="S5:S8" si="1">AVERAGE(M5:R5)</f>
        <v>15.716666666666669</v>
      </c>
    </row>
    <row r="6" spans="1:19">
      <c r="A6" s="2"/>
      <c r="B6" s="1"/>
      <c r="C6" s="1"/>
      <c r="D6" s="2" t="s">
        <v>179</v>
      </c>
      <c r="E6" s="1">
        <v>1.02746907</v>
      </c>
      <c r="F6" s="1">
        <v>1.4336917600000001</v>
      </c>
      <c r="G6" s="1">
        <v>2.2723389699999998</v>
      </c>
      <c r="H6" s="1">
        <v>2.0288795500000001</v>
      </c>
      <c r="I6" s="1">
        <v>1.61374284</v>
      </c>
      <c r="J6" s="1">
        <v>0.29732407999999999</v>
      </c>
      <c r="K6">
        <f t="shared" si="0"/>
        <v>1.4455743783333332</v>
      </c>
      <c r="M6" s="1">
        <v>0.88021431000000006</v>
      </c>
      <c r="N6" s="1">
        <v>1.0123734499999999</v>
      </c>
      <c r="O6" s="1">
        <v>0.30647196999999998</v>
      </c>
      <c r="P6" s="1">
        <v>1.41355564</v>
      </c>
      <c r="Q6" s="1">
        <v>0.81983603000000005</v>
      </c>
      <c r="R6" s="1">
        <v>0.45543265999999999</v>
      </c>
      <c r="S6">
        <f t="shared" si="1"/>
        <v>0.81464734333333333</v>
      </c>
    </row>
    <row r="7" spans="1:19">
      <c r="A7" s="2"/>
      <c r="B7" s="1"/>
      <c r="C7" s="1"/>
      <c r="D7" s="2" t="s">
        <v>35</v>
      </c>
      <c r="E7" s="1">
        <v>24.966000000000001</v>
      </c>
      <c r="F7" s="1">
        <v>22.116499999999998</v>
      </c>
      <c r="G7" s="1">
        <v>8.4567999999999994</v>
      </c>
      <c r="H7" s="1">
        <v>29.166899999999998</v>
      </c>
      <c r="I7" s="1">
        <v>20.3</v>
      </c>
      <c r="J7" s="1">
        <v>35.329799999999999</v>
      </c>
      <c r="K7">
        <f t="shared" si="0"/>
        <v>23.38933333333333</v>
      </c>
      <c r="M7" s="1">
        <v>12.9198</v>
      </c>
      <c r="N7" s="1">
        <v>30.524999999999999</v>
      </c>
      <c r="O7" s="1">
        <v>31.8611</v>
      </c>
      <c r="P7" s="1">
        <v>58.14</v>
      </c>
      <c r="Q7" s="1">
        <v>25.550999999999998</v>
      </c>
      <c r="R7" s="1">
        <v>47.602499999999999</v>
      </c>
      <c r="S7">
        <f t="shared" si="1"/>
        <v>34.433233333333327</v>
      </c>
    </row>
    <row r="8" spans="1:19">
      <c r="A8" s="2"/>
      <c r="B8" s="1"/>
      <c r="C8" s="1"/>
      <c r="D8" s="2" t="s">
        <v>34</v>
      </c>
      <c r="E8" s="1">
        <v>32.615085999999998</v>
      </c>
      <c r="F8" s="1">
        <v>21.631806000000001</v>
      </c>
      <c r="G8" s="1">
        <v>27.713206400000001</v>
      </c>
      <c r="H8" s="1">
        <v>27.8606804</v>
      </c>
      <c r="I8" s="1">
        <v>28.09891</v>
      </c>
      <c r="J8" s="1">
        <v>14.410377</v>
      </c>
      <c r="K8">
        <f t="shared" si="0"/>
        <v>25.3883443</v>
      </c>
      <c r="M8" s="1">
        <v>40.945175999999996</v>
      </c>
      <c r="N8" s="1">
        <v>28.831199999999999</v>
      </c>
      <c r="O8" s="1">
        <v>29.434359199999999</v>
      </c>
      <c r="P8" s="1">
        <v>20.60604</v>
      </c>
      <c r="Q8" s="1">
        <v>23.284800000000001</v>
      </c>
      <c r="R8" s="1"/>
      <c r="S8">
        <f t="shared" si="1"/>
        <v>28.620315039999998</v>
      </c>
    </row>
    <row r="9" spans="1:19">
      <c r="A9" s="2"/>
      <c r="B9" s="1"/>
      <c r="C9" s="1"/>
    </row>
    <row r="10" spans="1:19">
      <c r="A10" s="2"/>
      <c r="B10" s="1"/>
      <c r="C10" s="1"/>
    </row>
    <row r="11" spans="1:19">
      <c r="A11" s="2"/>
      <c r="B11" s="1"/>
      <c r="C11" s="1"/>
    </row>
    <row r="12" spans="1:19">
      <c r="A12" s="2"/>
      <c r="B12" s="1"/>
      <c r="C12" s="1"/>
    </row>
    <row r="13" spans="1:19">
      <c r="A13" s="2"/>
      <c r="B13" s="1"/>
      <c r="C13" s="1"/>
    </row>
  </sheetData>
  <mergeCells count="2">
    <mergeCell ref="E3:J3"/>
    <mergeCell ref="M3:R3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F37893-6593-684D-A745-392F8FB5EA2E}">
  <dimension ref="A1:AO9"/>
  <sheetViews>
    <sheetView topLeftCell="D1" workbookViewId="0">
      <selection activeCell="Q28" sqref="Q28"/>
    </sheetView>
  </sheetViews>
  <sheetFormatPr defaultColWidth="10.625" defaultRowHeight="15.75"/>
  <sheetData>
    <row r="1" spans="1:41">
      <c r="A1" s="2"/>
      <c r="B1" s="1"/>
      <c r="C1" s="1"/>
      <c r="D1" s="9" t="s">
        <v>182</v>
      </c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</row>
    <row r="2" spans="1:41">
      <c r="A2" s="2"/>
      <c r="B2" s="1"/>
      <c r="C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</row>
    <row r="3" spans="1:41">
      <c r="A3" s="2"/>
      <c r="B3" s="1"/>
      <c r="C3" s="1"/>
      <c r="E3" s="73" t="s">
        <v>0</v>
      </c>
      <c r="F3" s="73"/>
      <c r="G3" s="73"/>
      <c r="H3" s="73"/>
      <c r="I3" s="73"/>
      <c r="J3" s="73"/>
      <c r="K3" s="9" t="s">
        <v>10</v>
      </c>
      <c r="M3" s="73" t="s">
        <v>1</v>
      </c>
      <c r="N3" s="73"/>
      <c r="O3" s="73"/>
      <c r="P3" s="73"/>
      <c r="Q3" s="73"/>
      <c r="R3" s="73"/>
      <c r="S3" s="9" t="s">
        <v>10</v>
      </c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</row>
    <row r="4" spans="1:41">
      <c r="D4" s="2" t="s">
        <v>177</v>
      </c>
      <c r="E4" s="1">
        <v>1.18</v>
      </c>
      <c r="F4" s="1">
        <v>0.82</v>
      </c>
      <c r="G4" s="1">
        <v>2.02</v>
      </c>
      <c r="H4" s="1">
        <v>1.06</v>
      </c>
      <c r="I4" s="1">
        <v>1.58</v>
      </c>
      <c r="J4" s="1">
        <v>0.94</v>
      </c>
      <c r="K4">
        <f>AVERAGE(E4:J4)</f>
        <v>1.2666666666666666</v>
      </c>
      <c r="M4" s="1">
        <v>0.54</v>
      </c>
      <c r="N4" s="1">
        <v>0.31</v>
      </c>
      <c r="O4" s="1">
        <v>0.85</v>
      </c>
      <c r="P4" s="1">
        <v>0.62</v>
      </c>
      <c r="Q4" s="1">
        <v>1.36</v>
      </c>
      <c r="R4" s="1">
        <v>0.81</v>
      </c>
      <c r="S4">
        <f>AVERAGE(M4:R4)</f>
        <v>0.74833333333333341</v>
      </c>
    </row>
    <row r="5" spans="1:41">
      <c r="D5" s="2" t="s">
        <v>178</v>
      </c>
      <c r="E5" s="1">
        <v>1.77</v>
      </c>
      <c r="F5" s="1">
        <v>1.0900000000000001</v>
      </c>
      <c r="G5" s="1">
        <v>4.43</v>
      </c>
      <c r="H5" s="1">
        <v>2.56</v>
      </c>
      <c r="I5" s="1">
        <v>1.98</v>
      </c>
      <c r="J5" s="1">
        <v>3.04</v>
      </c>
      <c r="K5">
        <f t="shared" ref="K5:K9" si="0">AVERAGE(E5:J5)</f>
        <v>2.4783333333333335</v>
      </c>
      <c r="M5" s="1">
        <v>1.37</v>
      </c>
      <c r="N5" s="1">
        <v>17</v>
      </c>
      <c r="O5" s="1">
        <v>1.33</v>
      </c>
      <c r="P5" s="1">
        <v>0.95</v>
      </c>
      <c r="Q5" s="1">
        <v>1.01</v>
      </c>
      <c r="R5" s="1">
        <v>0.99</v>
      </c>
      <c r="S5">
        <f t="shared" ref="S5:S9" si="1">AVERAGE(M5:R5)</f>
        <v>3.7750000000000004</v>
      </c>
    </row>
    <row r="6" spans="1:41">
      <c r="D6" s="2" t="s">
        <v>179</v>
      </c>
      <c r="E6" s="1">
        <v>4.9034175299999996</v>
      </c>
      <c r="F6" s="1">
        <v>4.85478977</v>
      </c>
      <c r="G6" s="1">
        <v>3.06455118</v>
      </c>
      <c r="H6" s="1">
        <v>2.0664869700000001</v>
      </c>
      <c r="I6" s="1">
        <v>19.3147278</v>
      </c>
      <c r="J6" s="1">
        <v>4.9209530199999998</v>
      </c>
      <c r="K6">
        <f t="shared" si="0"/>
        <v>6.520821044999999</v>
      </c>
      <c r="M6" s="1">
        <v>8.3689676199999994</v>
      </c>
      <c r="N6" s="1">
        <v>5.4343174999999997</v>
      </c>
      <c r="O6" s="1">
        <v>17.2117361</v>
      </c>
      <c r="P6" s="1">
        <v>22.689075599999999</v>
      </c>
      <c r="Q6" s="1">
        <v>6.1209836700000002</v>
      </c>
      <c r="R6" s="1">
        <v>4.9841329099999996</v>
      </c>
      <c r="S6">
        <f t="shared" si="1"/>
        <v>10.801535566666667</v>
      </c>
    </row>
    <row r="7" spans="1:41">
      <c r="D7" s="2" t="s">
        <v>35</v>
      </c>
      <c r="E7" s="1">
        <v>58.9572</v>
      </c>
      <c r="F7" s="1">
        <v>64.232100000000003</v>
      </c>
      <c r="G7" s="1">
        <v>22.402899999999999</v>
      </c>
      <c r="H7" s="1">
        <v>47.043900000000001</v>
      </c>
      <c r="I7" s="1">
        <v>47.432000000000002</v>
      </c>
      <c r="J7" s="1">
        <v>42.161099999999998</v>
      </c>
      <c r="K7">
        <f t="shared" si="0"/>
        <v>47.038199999999996</v>
      </c>
      <c r="M7" s="1">
        <v>49.98</v>
      </c>
      <c r="N7" s="1">
        <v>40.006399999999999</v>
      </c>
      <c r="O7" s="1">
        <v>57.311999999999998</v>
      </c>
      <c r="P7" s="1">
        <v>67.775400000000005</v>
      </c>
      <c r="Q7" s="1">
        <v>33.052799999999998</v>
      </c>
      <c r="R7" s="1">
        <v>50.3949</v>
      </c>
      <c r="S7">
        <f t="shared" si="1"/>
        <v>49.753583333333331</v>
      </c>
    </row>
    <row r="8" spans="1:41">
      <c r="D8" s="2" t="s">
        <v>34</v>
      </c>
      <c r="E8" s="1">
        <v>23.9967252</v>
      </c>
      <c r="F8" s="1">
        <v>23.907630600000001</v>
      </c>
      <c r="G8" s="1">
        <v>35.657979400000002</v>
      </c>
      <c r="H8" s="1">
        <v>25.674137999999999</v>
      </c>
      <c r="I8" s="1">
        <v>24.548480000000001</v>
      </c>
      <c r="J8" s="1">
        <v>26.9724933</v>
      </c>
      <c r="K8">
        <f t="shared" si="0"/>
        <v>26.792907750000001</v>
      </c>
      <c r="M8" s="1">
        <v>29.468208000000001</v>
      </c>
      <c r="N8" s="1">
        <v>19.7051072</v>
      </c>
      <c r="O8" s="1">
        <v>26.563680000000002</v>
      </c>
      <c r="P8" s="1">
        <v>23.207940000000001</v>
      </c>
      <c r="Q8" s="1">
        <v>28.4317539</v>
      </c>
      <c r="R8" s="1"/>
      <c r="S8">
        <f t="shared" si="1"/>
        <v>25.47533782</v>
      </c>
    </row>
    <row r="9" spans="1:41">
      <c r="D9" s="2" t="s">
        <v>180</v>
      </c>
      <c r="E9" s="1">
        <v>1.19629692</v>
      </c>
      <c r="F9" s="1">
        <v>0.35349804000000001</v>
      </c>
      <c r="G9" s="1">
        <v>1.7795158600000001</v>
      </c>
      <c r="H9" s="1">
        <v>0.75974489999999995</v>
      </c>
      <c r="I9" s="1">
        <v>0.85571200000000003</v>
      </c>
      <c r="J9" s="1">
        <v>1.529631</v>
      </c>
      <c r="K9">
        <f t="shared" si="0"/>
        <v>1.0790664533333334</v>
      </c>
      <c r="M9" s="1">
        <v>1.65373824</v>
      </c>
      <c r="N9" s="1">
        <v>0.60328448000000001</v>
      </c>
      <c r="O9" s="1">
        <v>0.48297600000000002</v>
      </c>
      <c r="P9" s="1">
        <v>0.60146999999999995</v>
      </c>
      <c r="Q9" s="1">
        <v>0.78448061000000002</v>
      </c>
      <c r="R9" s="1"/>
      <c r="S9">
        <f t="shared" si="1"/>
        <v>0.82518986599999999</v>
      </c>
    </row>
  </sheetData>
  <mergeCells count="2">
    <mergeCell ref="E3:J3"/>
    <mergeCell ref="M3:R3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4FB27A-EB8B-9E40-ADC5-77C5895BF20C}">
  <dimension ref="A1:P9"/>
  <sheetViews>
    <sheetView workbookViewId="0">
      <selection activeCell="M25" sqref="M25"/>
    </sheetView>
  </sheetViews>
  <sheetFormatPr defaultColWidth="10.625" defaultRowHeight="15.75"/>
  <sheetData>
    <row r="1" spans="1:16">
      <c r="A1" s="9" t="s">
        <v>184</v>
      </c>
    </row>
    <row r="3" spans="1:16">
      <c r="B3" s="73" t="s">
        <v>0</v>
      </c>
      <c r="C3" s="73"/>
      <c r="D3" s="73"/>
      <c r="E3" s="73"/>
      <c r="F3" s="73"/>
      <c r="G3" s="73"/>
      <c r="H3" s="9" t="s">
        <v>10</v>
      </c>
      <c r="J3" s="73" t="s">
        <v>1</v>
      </c>
      <c r="K3" s="73"/>
      <c r="L3" s="73"/>
      <c r="M3" s="73"/>
      <c r="N3" s="73"/>
      <c r="O3" s="73"/>
      <c r="P3" s="9" t="s">
        <v>10</v>
      </c>
    </row>
    <row r="4" spans="1:16">
      <c r="A4" s="2" t="s">
        <v>177</v>
      </c>
      <c r="B4" s="1">
        <v>1.74</v>
      </c>
      <c r="C4" s="1">
        <v>1.75</v>
      </c>
      <c r="D4" s="1">
        <v>1.4</v>
      </c>
      <c r="E4" s="1">
        <v>1.46</v>
      </c>
      <c r="F4" s="1">
        <v>1.48</v>
      </c>
      <c r="G4" s="1">
        <v>2.66</v>
      </c>
      <c r="H4">
        <f>AVERAGE(B4:G4)</f>
        <v>1.7483333333333333</v>
      </c>
      <c r="J4" s="1">
        <v>1.73</v>
      </c>
      <c r="K4" s="1">
        <v>0.56000000000000005</v>
      </c>
      <c r="L4" s="1">
        <v>1.81</v>
      </c>
      <c r="M4" s="1">
        <v>2.74</v>
      </c>
      <c r="N4" s="1">
        <v>1.69</v>
      </c>
      <c r="O4" s="1">
        <v>1.42</v>
      </c>
      <c r="P4">
        <f>AVERAGE(J4:O4)</f>
        <v>1.6583333333333332</v>
      </c>
    </row>
    <row r="5" spans="1:16">
      <c r="A5" s="2" t="s">
        <v>178</v>
      </c>
      <c r="B5" s="1">
        <v>19</v>
      </c>
      <c r="C5" s="1">
        <v>26.7</v>
      </c>
      <c r="D5" s="1">
        <v>27.3</v>
      </c>
      <c r="E5" s="1">
        <v>24.1</v>
      </c>
      <c r="F5" s="1">
        <v>21.2</v>
      </c>
      <c r="G5" s="1">
        <v>25.5</v>
      </c>
      <c r="H5">
        <f t="shared" ref="H5:H9" si="0">AVERAGE(B5:G5)</f>
        <v>23.966666666666669</v>
      </c>
      <c r="J5" s="1">
        <v>19.3</v>
      </c>
      <c r="K5" s="1">
        <v>20</v>
      </c>
      <c r="L5" s="1">
        <v>23.4</v>
      </c>
      <c r="M5" s="1">
        <v>12.1</v>
      </c>
      <c r="N5" s="1">
        <v>21.7</v>
      </c>
      <c r="O5" s="1">
        <v>22.3</v>
      </c>
      <c r="P5">
        <f t="shared" ref="P5:P9" si="1">AVERAGE(J5:O5)</f>
        <v>19.8</v>
      </c>
    </row>
    <row r="6" spans="1:16">
      <c r="A6" s="2" t="s">
        <v>179</v>
      </c>
      <c r="B6" s="1">
        <v>3.2852832699999999</v>
      </c>
      <c r="C6" s="1">
        <v>1.8367031899999999</v>
      </c>
      <c r="D6" s="1">
        <v>1.93648335</v>
      </c>
      <c r="E6" s="1">
        <v>2.10192917</v>
      </c>
      <c r="F6" s="1">
        <v>4.4853178399999996</v>
      </c>
      <c r="G6" s="1">
        <v>1.3882240299999999</v>
      </c>
      <c r="H6">
        <f t="shared" si="0"/>
        <v>2.5056568083333333</v>
      </c>
      <c r="J6" s="1">
        <v>2.3314429699999999</v>
      </c>
      <c r="K6" s="1">
        <v>2.3270539800000001</v>
      </c>
      <c r="L6" s="1">
        <v>1.5220700199999999</v>
      </c>
      <c r="M6" s="1">
        <v>4.3935643600000001</v>
      </c>
      <c r="N6" s="1">
        <v>2.3898199899999999</v>
      </c>
      <c r="O6" s="1">
        <v>0.82520629999999995</v>
      </c>
      <c r="P6">
        <f t="shared" si="1"/>
        <v>2.2981929366666667</v>
      </c>
    </row>
    <row r="7" spans="1:16">
      <c r="A7" s="2" t="s">
        <v>35</v>
      </c>
      <c r="B7" s="1">
        <v>6.9052499999999997</v>
      </c>
      <c r="C7" s="1">
        <v>6.7925300000000002</v>
      </c>
      <c r="D7" s="1">
        <v>1.2175199999999999</v>
      </c>
      <c r="E7" s="1">
        <v>2.2832400000000002</v>
      </c>
      <c r="F7" s="1">
        <v>3.6334</v>
      </c>
      <c r="G7" s="1">
        <v>7.3723000000000001</v>
      </c>
      <c r="H7">
        <f t="shared" si="0"/>
        <v>4.700706666666667</v>
      </c>
      <c r="J7" s="1">
        <v>1.98072</v>
      </c>
      <c r="K7" s="1">
        <v>6.0791599999999999</v>
      </c>
      <c r="L7" s="1">
        <v>6.4282399999999997</v>
      </c>
      <c r="M7" s="1">
        <v>20.8</v>
      </c>
      <c r="N7" s="1">
        <v>3.1734</v>
      </c>
      <c r="O7" s="1">
        <v>8.5995000000000008</v>
      </c>
      <c r="P7">
        <f t="shared" si="1"/>
        <v>7.8435033333333335</v>
      </c>
    </row>
    <row r="8" spans="1:16">
      <c r="A8" s="2" t="s">
        <v>34</v>
      </c>
      <c r="B8" s="1">
        <v>34.507649999999998</v>
      </c>
      <c r="C8" s="1">
        <v>29.51952</v>
      </c>
      <c r="D8" s="1">
        <v>30.708863999999998</v>
      </c>
      <c r="E8" s="1">
        <v>35.805224000000003</v>
      </c>
      <c r="F8" s="1">
        <v>32.727240000000002</v>
      </c>
      <c r="G8" s="1">
        <v>27.805284</v>
      </c>
      <c r="H8">
        <f t="shared" si="0"/>
        <v>31.845630333333332</v>
      </c>
      <c r="J8" s="1">
        <v>33.998907600000003</v>
      </c>
      <c r="K8" s="1">
        <v>31.247185600000002</v>
      </c>
      <c r="L8" s="1">
        <v>30.965479999999999</v>
      </c>
      <c r="M8" s="1">
        <v>30.531238399999999</v>
      </c>
      <c r="N8" s="1">
        <v>30.270240000000001</v>
      </c>
      <c r="O8" s="1"/>
      <c r="P8">
        <f t="shared" si="1"/>
        <v>31.402610320000001</v>
      </c>
    </row>
    <row r="9" spans="1:16">
      <c r="A9" s="2" t="s">
        <v>180</v>
      </c>
      <c r="B9" s="1">
        <v>2.1882899999999998</v>
      </c>
      <c r="C9" s="1">
        <v>2.7982045000000002</v>
      </c>
      <c r="D9" s="1">
        <v>2.2297305600000001</v>
      </c>
      <c r="E9" s="1">
        <v>2.54079378</v>
      </c>
      <c r="F9" s="1">
        <v>3.3076889999999999</v>
      </c>
      <c r="G9" s="1">
        <v>2.5000365000000002</v>
      </c>
      <c r="H9">
        <f t="shared" si="0"/>
        <v>2.5941240566666668</v>
      </c>
      <c r="J9" s="1">
        <v>3.1523612399999998</v>
      </c>
      <c r="K9" s="1">
        <v>2.2162100800000002</v>
      </c>
      <c r="L9" s="1">
        <v>2.3652356000000001</v>
      </c>
      <c r="M9" s="1">
        <v>6.5076543999999998</v>
      </c>
      <c r="N9" s="1">
        <v>2.0826959999999999</v>
      </c>
      <c r="O9" s="1"/>
      <c r="P9">
        <f t="shared" si="1"/>
        <v>3.2648314639999994</v>
      </c>
    </row>
  </sheetData>
  <mergeCells count="2">
    <mergeCell ref="B3:G3"/>
    <mergeCell ref="J3:O3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46D552-A705-1D45-BBC8-014D514A7AF5}">
  <dimension ref="A1:P9"/>
  <sheetViews>
    <sheetView workbookViewId="0">
      <selection activeCell="M12" sqref="M12"/>
    </sheetView>
  </sheetViews>
  <sheetFormatPr defaultColWidth="10.625" defaultRowHeight="15.75"/>
  <sheetData>
    <row r="1" spans="1:16">
      <c r="A1" s="9" t="s">
        <v>181</v>
      </c>
    </row>
    <row r="3" spans="1:16">
      <c r="B3" s="73" t="s">
        <v>0</v>
      </c>
      <c r="C3" s="73"/>
      <c r="D3" s="73"/>
      <c r="E3" s="73"/>
      <c r="F3" s="73"/>
      <c r="G3" s="73"/>
      <c r="H3" t="s">
        <v>10</v>
      </c>
      <c r="J3" s="73" t="s">
        <v>1</v>
      </c>
      <c r="K3" s="73"/>
      <c r="L3" s="73"/>
      <c r="M3" s="73"/>
      <c r="N3" s="73"/>
      <c r="O3" s="73"/>
      <c r="P3" t="s">
        <v>10</v>
      </c>
    </row>
    <row r="4" spans="1:16">
      <c r="A4" s="2" t="s">
        <v>177</v>
      </c>
      <c r="B4" s="1">
        <v>5.34</v>
      </c>
      <c r="C4" s="1">
        <v>7.45</v>
      </c>
      <c r="D4" s="1">
        <v>6.64</v>
      </c>
      <c r="E4" s="1">
        <v>9.9700000000000006</v>
      </c>
      <c r="F4" s="1">
        <v>7.95</v>
      </c>
      <c r="G4" s="1">
        <v>9.8800000000000008</v>
      </c>
      <c r="H4">
        <f>AVERAGE(B4:G4)</f>
        <v>7.871666666666667</v>
      </c>
      <c r="J4" s="1">
        <v>3.66</v>
      </c>
      <c r="K4" s="1">
        <v>2.74</v>
      </c>
      <c r="L4" s="1">
        <v>4.43</v>
      </c>
      <c r="M4" s="1">
        <v>4.4800000000000004</v>
      </c>
      <c r="N4" s="1">
        <v>8.1</v>
      </c>
      <c r="O4" s="1">
        <v>4.7699999999999996</v>
      </c>
      <c r="P4">
        <f>AVERAGE(J4:O4)</f>
        <v>4.6966666666666663</v>
      </c>
    </row>
    <row r="5" spans="1:16">
      <c r="A5" s="2" t="s">
        <v>178</v>
      </c>
      <c r="B5" s="1">
        <v>21</v>
      </c>
      <c r="C5" s="1">
        <v>17.3</v>
      </c>
      <c r="D5" s="1">
        <v>19.8</v>
      </c>
      <c r="E5" s="1">
        <v>24.4</v>
      </c>
      <c r="F5" s="1">
        <v>13.3</v>
      </c>
      <c r="G5" s="1">
        <v>28.9</v>
      </c>
      <c r="H5">
        <f t="shared" ref="H5:H9" si="0">AVERAGE(B5:G5)</f>
        <v>20.783333333333331</v>
      </c>
      <c r="J5" s="1">
        <v>33.799999999999997</v>
      </c>
      <c r="K5" s="1">
        <v>24.5</v>
      </c>
      <c r="L5" s="1">
        <v>25.1</v>
      </c>
      <c r="M5" s="1">
        <v>42.5</v>
      </c>
      <c r="N5" s="1">
        <v>8.27</v>
      </c>
      <c r="O5" s="1">
        <v>22.1</v>
      </c>
      <c r="P5">
        <f t="shared" ref="P5:P9" si="1">AVERAGE(J5:O5)</f>
        <v>26.045000000000002</v>
      </c>
    </row>
    <row r="6" spans="1:16">
      <c r="A6" s="2" t="s">
        <v>179</v>
      </c>
      <c r="B6" s="1">
        <v>8.3169613600000005</v>
      </c>
      <c r="C6" s="1">
        <v>10.5626327</v>
      </c>
      <c r="D6" s="1">
        <v>12.804744100000001</v>
      </c>
      <c r="E6" s="1">
        <v>15.1712887</v>
      </c>
      <c r="F6" s="1">
        <v>40.445269000000003</v>
      </c>
      <c r="G6" s="1">
        <v>6.7487021699999996</v>
      </c>
      <c r="H6">
        <f t="shared" si="0"/>
        <v>15.674933005</v>
      </c>
      <c r="J6" s="1">
        <v>14.565826299999999</v>
      </c>
      <c r="K6" s="1">
        <v>17.409388</v>
      </c>
      <c r="L6" s="1">
        <v>12.0645709</v>
      </c>
      <c r="M6" s="1">
        <v>13.5819458</v>
      </c>
      <c r="N6" s="1">
        <v>21.717171700000002</v>
      </c>
      <c r="O6" s="1">
        <v>17.559691699999998</v>
      </c>
      <c r="P6">
        <f t="shared" si="1"/>
        <v>16.149765733333336</v>
      </c>
    </row>
    <row r="7" spans="1:16">
      <c r="A7" s="2" t="s">
        <v>35</v>
      </c>
      <c r="B7" s="1">
        <v>10.7415</v>
      </c>
      <c r="C7" s="1">
        <v>11.036</v>
      </c>
      <c r="D7" s="1">
        <v>7.0094000000000003</v>
      </c>
      <c r="E7" s="1">
        <v>3.8043100000000001</v>
      </c>
      <c r="F7" s="1">
        <v>4.9840499999999999</v>
      </c>
      <c r="G7" s="1">
        <v>6.3342000000000001</v>
      </c>
      <c r="H7">
        <f t="shared" si="0"/>
        <v>7.3182433333333341</v>
      </c>
      <c r="J7" s="1">
        <v>12.7912</v>
      </c>
      <c r="K7" s="1">
        <v>15.6351</v>
      </c>
      <c r="L7" s="1">
        <v>21.101400000000002</v>
      </c>
      <c r="M7" s="1">
        <v>10.5222</v>
      </c>
      <c r="N7" s="1">
        <v>18.4437</v>
      </c>
      <c r="O7" s="1">
        <v>15.4284</v>
      </c>
      <c r="P7">
        <f t="shared" si="1"/>
        <v>15.653666666666664</v>
      </c>
    </row>
    <row r="8" spans="1:16">
      <c r="A8" s="2" t="s">
        <v>34</v>
      </c>
      <c r="B8" s="1">
        <v>42.253805999999997</v>
      </c>
      <c r="C8" s="1">
        <v>39.259964799999999</v>
      </c>
      <c r="D8" s="1">
        <v>41.988388</v>
      </c>
      <c r="E8" s="1">
        <v>35.589292200000003</v>
      </c>
      <c r="F8" s="1">
        <v>42.844967699999998</v>
      </c>
      <c r="G8" s="1">
        <v>40.260547799999998</v>
      </c>
      <c r="H8">
        <f t="shared" si="0"/>
        <v>40.366161083333331</v>
      </c>
      <c r="J8" s="1">
        <v>27.8592336</v>
      </c>
      <c r="K8" s="1">
        <v>28.269780000000001</v>
      </c>
      <c r="L8" s="1">
        <v>28.627566000000002</v>
      </c>
      <c r="M8" s="1">
        <v>28.003131</v>
      </c>
      <c r="N8" s="1">
        <v>38.029323900000001</v>
      </c>
      <c r="O8" s="1"/>
      <c r="P8">
        <f t="shared" si="1"/>
        <v>30.157806900000004</v>
      </c>
    </row>
    <row r="9" spans="1:16">
      <c r="A9" s="2" t="s">
        <v>180</v>
      </c>
      <c r="B9" s="1">
        <v>4.4090927999999998</v>
      </c>
      <c r="C9" s="1">
        <v>5.7159644800000002</v>
      </c>
      <c r="D9" s="1">
        <v>7.7020119999999999</v>
      </c>
      <c r="E9" s="1">
        <v>6.0599372000000002</v>
      </c>
      <c r="F9" s="1">
        <v>3.2118489299999999</v>
      </c>
      <c r="G9" s="1">
        <v>8.9283032999999996</v>
      </c>
      <c r="H9">
        <f t="shared" si="0"/>
        <v>6.0045264516666661</v>
      </c>
      <c r="J9" s="1">
        <v>5.4301896000000003</v>
      </c>
      <c r="K9" s="1">
        <v>4.0632270000000004</v>
      </c>
      <c r="L9" s="1">
        <v>3.11421495</v>
      </c>
      <c r="M9" s="1">
        <v>2.5244388</v>
      </c>
      <c r="N9" s="1">
        <v>2.9254302600000002</v>
      </c>
      <c r="O9" s="1"/>
      <c r="P9">
        <f t="shared" si="1"/>
        <v>3.6115001220000003</v>
      </c>
    </row>
  </sheetData>
  <mergeCells count="2">
    <mergeCell ref="B3:G3"/>
    <mergeCell ref="J3:O3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51AA50-F8F5-ED45-9D66-6A2822270DB0}">
  <dimension ref="A1:P18"/>
  <sheetViews>
    <sheetView workbookViewId="0">
      <selection activeCell="R31" sqref="R31"/>
    </sheetView>
  </sheetViews>
  <sheetFormatPr defaultColWidth="10.625" defaultRowHeight="15.75"/>
  <sheetData>
    <row r="1" spans="1:16">
      <c r="A1" s="9" t="s">
        <v>176</v>
      </c>
    </row>
    <row r="3" spans="1:16">
      <c r="B3" s="73" t="s">
        <v>0</v>
      </c>
      <c r="C3" s="73"/>
      <c r="D3" s="73"/>
      <c r="E3" s="73"/>
      <c r="F3" s="73"/>
      <c r="G3" s="73"/>
      <c r="H3" s="9" t="s">
        <v>10</v>
      </c>
      <c r="J3" s="73" t="s">
        <v>1</v>
      </c>
      <c r="K3" s="73"/>
      <c r="L3" s="73"/>
      <c r="M3" s="73"/>
      <c r="N3" s="73"/>
      <c r="O3" s="73"/>
      <c r="P3" s="9" t="s">
        <v>10</v>
      </c>
    </row>
    <row r="4" spans="1:16">
      <c r="A4" s="2" t="s">
        <v>177</v>
      </c>
      <c r="B4" s="1">
        <v>17.2</v>
      </c>
      <c r="C4" s="1">
        <v>14.5</v>
      </c>
      <c r="D4" s="1">
        <v>14.2</v>
      </c>
      <c r="E4" s="1">
        <v>3.36</v>
      </c>
      <c r="F4" s="1">
        <v>21.2</v>
      </c>
      <c r="G4" s="1">
        <v>18.5</v>
      </c>
      <c r="H4">
        <f>AVERAGE(B4:G4)</f>
        <v>14.826666666666666</v>
      </c>
      <c r="J4" s="1">
        <v>3.1</v>
      </c>
      <c r="K4" s="1">
        <v>7.64</v>
      </c>
      <c r="L4" s="1">
        <v>7.19</v>
      </c>
      <c r="M4" s="1">
        <v>5.1100000000000003</v>
      </c>
      <c r="N4" s="1">
        <v>14</v>
      </c>
      <c r="O4" s="1">
        <v>17.2</v>
      </c>
      <c r="P4">
        <f>AVERAGE(J4:O4)</f>
        <v>9.0399999999999991</v>
      </c>
    </row>
    <row r="5" spans="1:16">
      <c r="A5" s="2" t="s">
        <v>178</v>
      </c>
      <c r="B5" s="1">
        <v>23.3</v>
      </c>
      <c r="C5" s="1">
        <v>19.3</v>
      </c>
      <c r="D5" s="1">
        <v>24.6</v>
      </c>
      <c r="E5" s="1">
        <v>22.6</v>
      </c>
      <c r="F5" s="1">
        <v>22.8</v>
      </c>
      <c r="G5" s="1">
        <v>18.7</v>
      </c>
      <c r="H5">
        <f t="shared" ref="H5:H9" si="0">AVERAGE(B5:G5)</f>
        <v>21.883333333333336</v>
      </c>
      <c r="J5" s="1">
        <v>28.8</v>
      </c>
      <c r="K5" s="1">
        <v>29.9</v>
      </c>
      <c r="L5" s="1">
        <v>17.899999999999999</v>
      </c>
      <c r="M5" s="1">
        <v>39.5</v>
      </c>
      <c r="N5" s="1">
        <v>8.85</v>
      </c>
      <c r="O5" s="1">
        <v>20.6</v>
      </c>
      <c r="P5">
        <f t="shared" ref="P5:P9" si="1">AVERAGE(J5:O5)</f>
        <v>24.258333333333329</v>
      </c>
    </row>
    <row r="6" spans="1:16">
      <c r="A6" s="2" t="s">
        <v>179</v>
      </c>
      <c r="B6" s="1">
        <v>21.7628126</v>
      </c>
      <c r="C6" s="1">
        <v>9.0095465400000005</v>
      </c>
      <c r="D6" s="1">
        <v>2.39963083</v>
      </c>
      <c r="E6" s="1">
        <v>17.9394253</v>
      </c>
      <c r="F6" s="1">
        <v>40.530303000000004</v>
      </c>
      <c r="G6" s="1">
        <v>16.011376899999998</v>
      </c>
      <c r="H6">
        <f t="shared" si="0"/>
        <v>17.942182528333333</v>
      </c>
      <c r="J6" s="1">
        <v>15.7273215</v>
      </c>
      <c r="K6" s="1">
        <v>13.926856300000001</v>
      </c>
      <c r="L6" s="1">
        <v>36.020583199999997</v>
      </c>
      <c r="M6" s="1">
        <v>25.2696456</v>
      </c>
      <c r="N6" s="1">
        <v>5.1923968499999997</v>
      </c>
      <c r="O6" s="1">
        <v>14.1014365</v>
      </c>
      <c r="P6">
        <f t="shared" si="1"/>
        <v>18.373039991666666</v>
      </c>
    </row>
    <row r="7" spans="1:16">
      <c r="A7" s="2" t="s">
        <v>35</v>
      </c>
      <c r="B7" s="1">
        <v>9.3554999999999993</v>
      </c>
      <c r="C7" s="1">
        <v>3.1121699999999999</v>
      </c>
      <c r="D7" s="1">
        <v>1.2729999999999999</v>
      </c>
      <c r="E7" s="1">
        <v>11.882</v>
      </c>
      <c r="F7" s="1">
        <v>2.1572800000000001</v>
      </c>
      <c r="G7" s="1">
        <v>29.430599999999998</v>
      </c>
      <c r="H7">
        <f t="shared" si="0"/>
        <v>9.5350916666666663</v>
      </c>
      <c r="J7" s="1">
        <v>2.0670299999999999</v>
      </c>
      <c r="K7" s="1">
        <v>11.6724</v>
      </c>
      <c r="L7" s="1">
        <v>7.0609999999999999</v>
      </c>
      <c r="M7" s="1">
        <v>4.9202399999999997</v>
      </c>
      <c r="N7" s="1">
        <v>4.1789699999999996</v>
      </c>
      <c r="O7" s="1">
        <v>8.5707000000000004</v>
      </c>
      <c r="P7">
        <f t="shared" si="1"/>
        <v>6.4117233333333337</v>
      </c>
    </row>
    <row r="8" spans="1:16">
      <c r="A8" s="2" t="s">
        <v>34</v>
      </c>
      <c r="B8" s="1">
        <v>26.060265000000001</v>
      </c>
      <c r="C8" s="1">
        <v>29.283189</v>
      </c>
      <c r="D8" s="1">
        <v>36.370179999999998</v>
      </c>
      <c r="E8" s="1">
        <v>15.67967</v>
      </c>
      <c r="F8" s="1">
        <v>24.642655999999999</v>
      </c>
      <c r="G8" s="1">
        <v>17.442860799999998</v>
      </c>
      <c r="H8">
        <f t="shared" si="0"/>
        <v>24.9131368</v>
      </c>
      <c r="J8" s="1">
        <v>29.671434000000001</v>
      </c>
      <c r="K8" s="1">
        <v>29.143242799999999</v>
      </c>
      <c r="L8" s="1">
        <v>26.3954916</v>
      </c>
      <c r="M8" s="1">
        <v>28.0664832</v>
      </c>
      <c r="N8" s="1">
        <v>35.824845000000003</v>
      </c>
      <c r="O8" s="1"/>
      <c r="P8">
        <f t="shared" si="1"/>
        <v>29.820299320000004</v>
      </c>
    </row>
    <row r="9" spans="1:16">
      <c r="A9" s="2" t="s">
        <v>180</v>
      </c>
      <c r="B9" s="1">
        <v>7.4116350000000004</v>
      </c>
      <c r="C9" s="1">
        <v>4.5476070000000002</v>
      </c>
      <c r="D9" s="1">
        <v>3.825536</v>
      </c>
      <c r="E9" s="1">
        <v>1.1209296</v>
      </c>
      <c r="F9" s="1">
        <v>4.8560527999999996</v>
      </c>
      <c r="G9" s="1">
        <v>4.8261848000000001</v>
      </c>
      <c r="H9">
        <f t="shared" si="0"/>
        <v>4.4313241999999997</v>
      </c>
      <c r="J9" s="1">
        <v>21.759051599999999</v>
      </c>
      <c r="K9" s="1">
        <v>6.1882352000000003</v>
      </c>
      <c r="L9" s="1">
        <v>14.0467236</v>
      </c>
      <c r="M9" s="1">
        <v>12.270720000000001</v>
      </c>
      <c r="N9" s="1">
        <v>4.6484123999999998</v>
      </c>
      <c r="O9" s="1"/>
      <c r="P9">
        <f t="shared" si="1"/>
        <v>11.782628560000001</v>
      </c>
    </row>
    <row r="10" spans="1:16">
      <c r="C10" s="1"/>
      <c r="D10" s="1"/>
    </row>
    <row r="11" spans="1:16">
      <c r="C11" s="1"/>
      <c r="D11" s="1"/>
    </row>
    <row r="12" spans="1:16">
      <c r="C12" s="1"/>
      <c r="D12" s="1"/>
    </row>
    <row r="13" spans="1:16">
      <c r="C13" s="1"/>
      <c r="D13" s="1"/>
    </row>
    <row r="14" spans="1:16">
      <c r="C14" s="1"/>
      <c r="D14" s="1"/>
    </row>
    <row r="15" spans="1:16">
      <c r="C15" s="1"/>
      <c r="D15" s="1"/>
    </row>
    <row r="16" spans="1:16">
      <c r="C16" s="1"/>
      <c r="D16" s="1"/>
    </row>
    <row r="17" spans="3:4">
      <c r="C17" s="1"/>
      <c r="D17" s="1"/>
    </row>
    <row r="18" spans="3:4">
      <c r="C18" s="1"/>
      <c r="D18" s="1"/>
    </row>
  </sheetData>
  <mergeCells count="2">
    <mergeCell ref="B3:G3"/>
    <mergeCell ref="J3:O3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53EDE2-F1E7-7D41-95CD-AADBC211FA54}">
  <dimension ref="A1:N1204"/>
  <sheetViews>
    <sheetView workbookViewId="0">
      <selection activeCell="F51" sqref="F51"/>
    </sheetView>
  </sheetViews>
  <sheetFormatPr defaultColWidth="10.875" defaultRowHeight="15.75"/>
  <cols>
    <col min="1" max="4" width="10.875" style="8"/>
    <col min="5" max="7" width="19.125" style="8" bestFit="1" customWidth="1"/>
    <col min="8" max="8" width="20.375" style="8" bestFit="1" customWidth="1"/>
    <col min="9" max="9" width="13" style="8" bestFit="1" customWidth="1"/>
    <col min="10" max="16384" width="10.875" style="8"/>
  </cols>
  <sheetData>
    <row r="1" spans="1:9">
      <c r="A1" s="21" t="s">
        <v>105</v>
      </c>
    </row>
    <row r="2" spans="1:9">
      <c r="B2" s="22" t="s">
        <v>41</v>
      </c>
      <c r="C2" s="23" t="s">
        <v>47</v>
      </c>
      <c r="D2" s="8" t="s">
        <v>46</v>
      </c>
      <c r="E2" s="23" t="s">
        <v>48</v>
      </c>
      <c r="F2" s="23" t="s">
        <v>95</v>
      </c>
      <c r="G2" s="23" t="s">
        <v>96</v>
      </c>
      <c r="H2" s="23" t="s">
        <v>97</v>
      </c>
      <c r="I2" s="23"/>
    </row>
    <row r="3" spans="1:9">
      <c r="A3" s="8" t="s">
        <v>62</v>
      </c>
      <c r="B3" s="24" t="s">
        <v>56</v>
      </c>
      <c r="C3" s="23">
        <v>25.818885036085931</v>
      </c>
      <c r="D3" s="23">
        <v>14.568805718456595</v>
      </c>
      <c r="E3" s="8">
        <f>C3-D3</f>
        <v>11.250079317629336</v>
      </c>
      <c r="F3" s="8">
        <f>AVERAGE(E5,E9,E13,E17,E21,E25)</f>
        <v>8.2798211350028232</v>
      </c>
      <c r="G3" s="8">
        <f>E3-$F$3</f>
        <v>2.9702581826265124</v>
      </c>
    </row>
    <row r="4" spans="1:9">
      <c r="B4" s="23"/>
      <c r="C4" s="23">
        <v>25.66730270339972</v>
      </c>
      <c r="D4" s="23">
        <v>14.498415751500085</v>
      </c>
      <c r="E4" s="8">
        <f t="shared" ref="E4" si="0">C4-D4</f>
        <v>11.168886951899635</v>
      </c>
      <c r="G4" s="8">
        <f t="shared" ref="G4:G5" si="1">E4-$F$3</f>
        <v>2.889065816896812</v>
      </c>
    </row>
    <row r="5" spans="1:9">
      <c r="B5" s="23" t="s">
        <v>49</v>
      </c>
      <c r="C5" s="23">
        <f>AVERAGE(C3:C4)</f>
        <v>25.743093869742825</v>
      </c>
      <c r="D5" s="23">
        <f>AVERAGE(D3:D4)</f>
        <v>14.533610734978339</v>
      </c>
      <c r="E5" s="8">
        <f>AVERAGE(E3:E4)</f>
        <v>11.209483134764486</v>
      </c>
      <c r="G5" s="20">
        <f t="shared" si="1"/>
        <v>2.9296619997616631</v>
      </c>
      <c r="H5" s="8">
        <f>2^-G5</f>
        <v>0.13124533052070197</v>
      </c>
    </row>
    <row r="6" spans="1:9">
      <c r="B6" s="23"/>
      <c r="C6" s="23"/>
      <c r="D6" s="23"/>
    </row>
    <row r="7" spans="1:9">
      <c r="B7" s="24" t="s">
        <v>57</v>
      </c>
      <c r="C7" s="23">
        <v>23.634895437047707</v>
      </c>
      <c r="D7" s="23">
        <v>14.594429251728323</v>
      </c>
      <c r="E7" s="8">
        <f>C7-D7</f>
        <v>9.0404661853193833</v>
      </c>
      <c r="G7" s="8">
        <f>E7-$F$3</f>
        <v>0.76064505031656005</v>
      </c>
    </row>
    <row r="8" spans="1:9">
      <c r="B8" s="23"/>
      <c r="C8" s="23">
        <v>23.958409867942169</v>
      </c>
      <c r="D8" s="23">
        <v>14.675711921215813</v>
      </c>
      <c r="E8" s="8">
        <f t="shared" ref="E8" si="2">C8-D8</f>
        <v>9.2826979467263566</v>
      </c>
      <c r="G8" s="8">
        <f t="shared" ref="G8:G9" si="3">E8-$F$3</f>
        <v>1.0028768117235334</v>
      </c>
    </row>
    <row r="9" spans="1:9">
      <c r="B9" s="23" t="s">
        <v>49</v>
      </c>
      <c r="C9" s="23">
        <f>AVERAGE(C7:C8)</f>
        <v>23.796652652494938</v>
      </c>
      <c r="D9" s="23">
        <f>AVERAGE(D7:D8)</f>
        <v>14.635070586472068</v>
      </c>
      <c r="E9" s="8">
        <f>AVERAGE(E7:E8)</f>
        <v>9.16158206602287</v>
      </c>
      <c r="G9" s="20">
        <f t="shared" si="3"/>
        <v>0.88176093102004671</v>
      </c>
      <c r="H9" s="8">
        <f>2^-G9</f>
        <v>0.54270461006522375</v>
      </c>
    </row>
    <row r="10" spans="1:9">
      <c r="B10" s="23"/>
      <c r="C10" s="23"/>
      <c r="D10" s="23"/>
    </row>
    <row r="11" spans="1:9">
      <c r="B11" s="24" t="s">
        <v>58</v>
      </c>
      <c r="C11" s="23">
        <v>23.861446028343959</v>
      </c>
      <c r="D11" s="23">
        <v>15.156242395057356</v>
      </c>
      <c r="E11" s="8">
        <f>C11-D11</f>
        <v>8.7052036332866027</v>
      </c>
      <c r="G11" s="8">
        <f>E11-$F$3</f>
        <v>0.4253824982837795</v>
      </c>
    </row>
    <row r="12" spans="1:9">
      <c r="B12" s="23"/>
      <c r="C12" s="23">
        <v>23.441861844426601</v>
      </c>
      <c r="D12" s="23">
        <v>15.113730096532182</v>
      </c>
      <c r="E12" s="8">
        <f t="shared" ref="E12" si="4">C12-D12</f>
        <v>8.3281317478944192</v>
      </c>
      <c r="G12" s="8">
        <f t="shared" ref="G12:G13" si="5">E12-$F$3</f>
        <v>4.8310612891595994E-2</v>
      </c>
    </row>
    <row r="13" spans="1:9">
      <c r="B13" s="23" t="s">
        <v>49</v>
      </c>
      <c r="C13" s="23">
        <f>AVERAGE(C11:C12)</f>
        <v>23.65165393638528</v>
      </c>
      <c r="D13" s="23">
        <f>AVERAGE(D11:D12)</f>
        <v>15.134986245794769</v>
      </c>
      <c r="E13" s="8">
        <f>AVERAGE(E11:E12)</f>
        <v>8.516667690590511</v>
      </c>
      <c r="G13" s="20">
        <f t="shared" si="5"/>
        <v>0.23684655558768775</v>
      </c>
      <c r="H13" s="8">
        <f>2^-G13</f>
        <v>0.8485981534339595</v>
      </c>
    </row>
    <row r="14" spans="1:9">
      <c r="B14" s="23"/>
      <c r="C14" s="23"/>
      <c r="D14" s="23"/>
    </row>
    <row r="15" spans="1:9">
      <c r="B15" s="24" t="s">
        <v>59</v>
      </c>
      <c r="C15" s="23">
        <v>21.57462258406904</v>
      </c>
      <c r="D15" s="23">
        <v>15.075904863753465</v>
      </c>
      <c r="E15" s="8">
        <f>C15-D15</f>
        <v>6.4987177203155753</v>
      </c>
      <c r="G15" s="8">
        <f>E15-$F$3</f>
        <v>-1.781103414687248</v>
      </c>
    </row>
    <row r="16" spans="1:9">
      <c r="B16" s="23"/>
      <c r="C16" s="23">
        <v>21.646797141625555</v>
      </c>
      <c r="D16" s="23">
        <v>15.255371157893396</v>
      </c>
      <c r="E16" s="8">
        <f>C16-D16</f>
        <v>6.3914259837321588</v>
      </c>
      <c r="G16" s="8">
        <f t="shared" ref="G16:G17" si="6">E16-$F$3</f>
        <v>-1.8883951512706645</v>
      </c>
    </row>
    <row r="17" spans="2:8">
      <c r="B17" s="23" t="s">
        <v>49</v>
      </c>
      <c r="C17" s="23">
        <f>AVERAGE(C15:C16)</f>
        <v>21.610709862847298</v>
      </c>
      <c r="D17" s="23">
        <f>AVERAGE(D15:D16)</f>
        <v>15.165638010823431</v>
      </c>
      <c r="E17" s="8">
        <f>AVERAGE(E15:E16)</f>
        <v>6.445071852023867</v>
      </c>
      <c r="G17" s="20">
        <f t="shared" si="6"/>
        <v>-1.8347492829789562</v>
      </c>
      <c r="H17" s="8">
        <f>2^-G17</f>
        <v>3.5670941206548021</v>
      </c>
    </row>
    <row r="18" spans="2:8">
      <c r="B18" s="23"/>
      <c r="C18" s="23"/>
      <c r="D18" s="23"/>
    </row>
    <row r="19" spans="2:8">
      <c r="B19" s="24" t="s">
        <v>60</v>
      </c>
      <c r="C19" s="23">
        <v>22.521533786078425</v>
      </c>
      <c r="D19" s="23">
        <v>15.251140489388998</v>
      </c>
      <c r="E19" s="8">
        <f>C19-D19</f>
        <v>7.2703932966894271</v>
      </c>
      <c r="G19" s="8">
        <f>E19-$F$3</f>
        <v>-1.0094278383133961</v>
      </c>
    </row>
    <row r="20" spans="2:8">
      <c r="B20" s="23"/>
      <c r="C20" s="23">
        <v>22.702541153328848</v>
      </c>
      <c r="D20" s="23">
        <v>15.250386855858558</v>
      </c>
      <c r="E20" s="8">
        <f>C20-D20</f>
        <v>7.4521542974702903</v>
      </c>
      <c r="G20" s="8">
        <f t="shared" ref="G20:G21" si="7">E20-$F$3</f>
        <v>-0.8276668375325329</v>
      </c>
    </row>
    <row r="21" spans="2:8">
      <c r="B21" s="23" t="s">
        <v>49</v>
      </c>
      <c r="C21" s="23">
        <f>AVERAGE(C19:C20)</f>
        <v>22.612037469703637</v>
      </c>
      <c r="D21" s="23">
        <f>AVERAGE(D19:D20)</f>
        <v>15.250763672623778</v>
      </c>
      <c r="E21" s="8">
        <f>AVERAGE(E19:E20)</f>
        <v>7.3612737970798587</v>
      </c>
      <c r="G21" s="20">
        <f t="shared" si="7"/>
        <v>-0.9185473379229645</v>
      </c>
      <c r="H21" s="8">
        <f>2^-G21</f>
        <v>1.8902110650993587</v>
      </c>
    </row>
    <row r="22" spans="2:8">
      <c r="B22" s="23"/>
      <c r="C22" s="23"/>
      <c r="D22" s="23"/>
    </row>
    <row r="23" spans="2:8">
      <c r="B23" s="24" t="s">
        <v>61</v>
      </c>
      <c r="C23" s="23">
        <v>21.885105779031495</v>
      </c>
      <c r="D23" s="23">
        <v>15.03936976754618</v>
      </c>
      <c r="E23" s="8">
        <f>C23-D23</f>
        <v>6.8457360114853145</v>
      </c>
      <c r="G23" s="8">
        <f>E23-$F$3</f>
        <v>-1.4340851235175087</v>
      </c>
    </row>
    <row r="24" spans="2:8">
      <c r="C24" s="23">
        <v>21.929969093717201</v>
      </c>
      <c r="D24" s="23">
        <v>14.806008566131821</v>
      </c>
      <c r="E24" s="8">
        <f>C24-D24</f>
        <v>7.1239605275853801</v>
      </c>
      <c r="G24" s="8">
        <f>E24-$F$3</f>
        <v>-1.1558606074174431</v>
      </c>
    </row>
    <row r="25" spans="2:8">
      <c r="B25" s="23" t="s">
        <v>49</v>
      </c>
      <c r="C25" s="23">
        <f>AVERAGE(C23:C24)</f>
        <v>21.907537436374348</v>
      </c>
      <c r="D25" s="23">
        <f>AVERAGE(D23:D24)</f>
        <v>14.922689166839</v>
      </c>
      <c r="E25" s="8">
        <f>AVERAGE(E23:E24)</f>
        <v>6.9848482695353473</v>
      </c>
      <c r="G25" s="20">
        <f>E25-$F$3</f>
        <v>-1.2949728654674759</v>
      </c>
      <c r="H25" s="8">
        <f>2^-G25</f>
        <v>2.4537238038849121</v>
      </c>
    </row>
    <row r="26" spans="2:8">
      <c r="B26" s="23"/>
      <c r="C26" s="23"/>
      <c r="D26" s="23"/>
    </row>
    <row r="27" spans="2:8">
      <c r="B27" s="25" t="s">
        <v>50</v>
      </c>
      <c r="C27" s="23">
        <v>23.419978918801299</v>
      </c>
      <c r="D27" s="23">
        <v>15.478347559478284</v>
      </c>
      <c r="E27" s="8">
        <f>C27-D27</f>
        <v>7.941631359323015</v>
      </c>
      <c r="G27" s="8">
        <f>E27-$F$3</f>
        <v>-0.33818977567980824</v>
      </c>
    </row>
    <row r="28" spans="2:8">
      <c r="B28" s="23"/>
      <c r="C28" s="23">
        <v>23.665334625709633</v>
      </c>
      <c r="D28" s="23">
        <v>15.884083336164432</v>
      </c>
      <c r="E28" s="8">
        <f>C28-D28</f>
        <v>7.7812512895452013</v>
      </c>
      <c r="G28" s="8">
        <f t="shared" ref="G28:G29" si="8">E28-$F$3</f>
        <v>-0.49856984545762195</v>
      </c>
    </row>
    <row r="29" spans="2:8">
      <c r="B29" s="23" t="s">
        <v>49</v>
      </c>
      <c r="C29" s="23">
        <f>AVERAGE(C27:C28)</f>
        <v>23.542656772255466</v>
      </c>
      <c r="D29" s="23">
        <f>AVERAGE(D27:D28)</f>
        <v>15.681215447821359</v>
      </c>
      <c r="E29" s="8">
        <f>AVERAGE(E27:E28)</f>
        <v>7.8614413244341081</v>
      </c>
      <c r="G29" s="20">
        <f t="shared" si="8"/>
        <v>-0.41837981056871509</v>
      </c>
      <c r="H29" s="8">
        <f>2^-G29</f>
        <v>1.3364258657356709</v>
      </c>
    </row>
    <row r="30" spans="2:8">
      <c r="B30" s="23"/>
      <c r="C30" s="23"/>
      <c r="D30" s="23"/>
    </row>
    <row r="31" spans="2:8">
      <c r="B31" s="25" t="s">
        <v>51</v>
      </c>
      <c r="C31" s="23">
        <v>22.890658569793807</v>
      </c>
      <c r="D31" s="23">
        <v>15.088796900933051</v>
      </c>
      <c r="E31" s="8">
        <f>C31-D31</f>
        <v>7.8018616688607558</v>
      </c>
      <c r="G31" s="8">
        <f>E31-$F$3</f>
        <v>-0.47795946614206741</v>
      </c>
    </row>
    <row r="32" spans="2:8">
      <c r="B32" s="23"/>
      <c r="C32" s="23">
        <v>23.180973719566175</v>
      </c>
      <c r="D32" s="23">
        <v>15.071454687843566</v>
      </c>
      <c r="E32" s="8">
        <f>C32-D32</f>
        <v>8.1095190317226091</v>
      </c>
      <c r="G32" s="8">
        <f t="shared" ref="G32:G33" si="9">E32-$F$3</f>
        <v>-0.17030210328021411</v>
      </c>
    </row>
    <row r="33" spans="2:8">
      <c r="B33" s="23" t="s">
        <v>49</v>
      </c>
      <c r="C33" s="23">
        <f>AVERAGE(C31:C32)</f>
        <v>23.035816144679991</v>
      </c>
      <c r="D33" s="23">
        <f>AVERAGE(D31:D32)</f>
        <v>15.080125794388309</v>
      </c>
      <c r="E33" s="8">
        <f>AVERAGE(E31:E32)</f>
        <v>7.9556903502916825</v>
      </c>
      <c r="G33" s="20">
        <f t="shared" si="9"/>
        <v>-0.32413078471114076</v>
      </c>
      <c r="H33" s="8">
        <f>2^-G33</f>
        <v>1.251909942969464</v>
      </c>
    </row>
    <row r="34" spans="2:8">
      <c r="B34" s="23"/>
      <c r="C34" s="23"/>
      <c r="D34" s="23"/>
    </row>
    <row r="35" spans="2:8">
      <c r="B35" s="25" t="s">
        <v>52</v>
      </c>
      <c r="C35" s="23">
        <v>23.538951347974617</v>
      </c>
      <c r="D35" s="23">
        <v>15.576892403879325</v>
      </c>
      <c r="E35" s="8">
        <f>C35-D35</f>
        <v>7.9620589440952916</v>
      </c>
      <c r="G35" s="8">
        <f>E35-$F$3</f>
        <v>-0.31776219090753166</v>
      </c>
    </row>
    <row r="36" spans="2:8">
      <c r="B36" s="23"/>
      <c r="C36" s="23">
        <v>23.46817191402555</v>
      </c>
      <c r="D36" s="23">
        <v>15.320730197244922</v>
      </c>
      <c r="E36" s="8">
        <f>C36-D36</f>
        <v>8.1474417167806283</v>
      </c>
      <c r="G36" s="8">
        <f t="shared" ref="G36:G37" si="10">E36-$F$3</f>
        <v>-0.1323794182221949</v>
      </c>
    </row>
    <row r="37" spans="2:8">
      <c r="B37" s="23" t="s">
        <v>49</v>
      </c>
      <c r="C37" s="23">
        <f>AVERAGE(C35:C36)</f>
        <v>23.503561631000082</v>
      </c>
      <c r="D37" s="23">
        <f>AVERAGE(D35:D36)</f>
        <v>15.448811300562124</v>
      </c>
      <c r="E37" s="8">
        <f>AVERAGE(E35:E36)</f>
        <v>8.05475033043796</v>
      </c>
      <c r="G37" s="20">
        <f t="shared" si="10"/>
        <v>-0.22507080456486328</v>
      </c>
      <c r="H37" s="8">
        <f>2^-G37</f>
        <v>1.168834611200551</v>
      </c>
    </row>
    <row r="38" spans="2:8">
      <c r="B38" s="23"/>
      <c r="C38" s="23"/>
      <c r="D38" s="23"/>
    </row>
    <row r="39" spans="2:8">
      <c r="B39" s="25" t="s">
        <v>53</v>
      </c>
      <c r="C39" s="23">
        <v>22.662753439927002</v>
      </c>
      <c r="D39" s="23">
        <v>15.97998718757065</v>
      </c>
      <c r="E39" s="8">
        <f>C39-D39</f>
        <v>6.6827662523563518</v>
      </c>
      <c r="G39" s="8">
        <f>E39-$F$3</f>
        <v>-1.5970548826464714</v>
      </c>
    </row>
    <row r="40" spans="2:8">
      <c r="B40" s="23"/>
      <c r="C40" s="23">
        <v>22.735201734150159</v>
      </c>
      <c r="D40" s="23">
        <v>16.311775969395519</v>
      </c>
      <c r="E40" s="8">
        <f>C40-D40</f>
        <v>6.42342576475464</v>
      </c>
      <c r="G40" s="8">
        <f t="shared" ref="G40:G41" si="11">E40-$F$3</f>
        <v>-1.8563953702481832</v>
      </c>
    </row>
    <row r="41" spans="2:8">
      <c r="B41" s="23" t="s">
        <v>49</v>
      </c>
      <c r="C41" s="23">
        <f>AVERAGE(C39:C40)</f>
        <v>22.698977587038581</v>
      </c>
      <c r="D41" s="23">
        <f>AVERAGE(D39:D40)</f>
        <v>16.145881578483085</v>
      </c>
      <c r="E41" s="8">
        <f>AVERAGE(E39:E40)</f>
        <v>6.5530960085554959</v>
      </c>
      <c r="G41" s="20">
        <f t="shared" si="11"/>
        <v>-1.7267251264473273</v>
      </c>
      <c r="H41" s="8">
        <f>2^-G41</f>
        <v>3.3097566034984878</v>
      </c>
    </row>
    <row r="42" spans="2:8">
      <c r="B42" s="23"/>
      <c r="C42" s="23"/>
      <c r="D42" s="23"/>
    </row>
    <row r="43" spans="2:8">
      <c r="B43" s="25" t="s">
        <v>54</v>
      </c>
      <c r="C43" s="23">
        <v>23.143370073116298</v>
      </c>
      <c r="D43" s="23">
        <v>14.688669489469204</v>
      </c>
      <c r="E43" s="8">
        <f>C43-D43</f>
        <v>8.4547005836470941</v>
      </c>
      <c r="G43" s="8">
        <f>E43-$F$3</f>
        <v>0.17487944864427085</v>
      </c>
    </row>
    <row r="44" spans="2:8">
      <c r="B44" s="23"/>
      <c r="C44" s="23">
        <v>23.003767876233713</v>
      </c>
      <c r="D44" s="23">
        <v>14.725065515287048</v>
      </c>
      <c r="E44" s="8">
        <f>C44-D44</f>
        <v>8.2787023609466655</v>
      </c>
      <c r="G44" s="8">
        <f t="shared" ref="G44:G45" si="12">E44-$F$3</f>
        <v>-1.1187740561577897E-3</v>
      </c>
    </row>
    <row r="45" spans="2:8">
      <c r="B45" s="23" t="s">
        <v>49</v>
      </c>
      <c r="C45" s="23">
        <f>AVERAGE(C43:C44)</f>
        <v>23.073568974675005</v>
      </c>
      <c r="D45" s="23">
        <f>AVERAGE(D43:D44)</f>
        <v>14.706867502378126</v>
      </c>
      <c r="E45" s="8">
        <f>AVERAGE(E43:E44)</f>
        <v>8.3667014722968798</v>
      </c>
      <c r="G45" s="20">
        <f t="shared" si="12"/>
        <v>8.6880337294056531E-2</v>
      </c>
      <c r="H45" s="8">
        <f>2^-G45</f>
        <v>0.94155655764460844</v>
      </c>
    </row>
    <row r="46" spans="2:8">
      <c r="B46" s="23"/>
      <c r="C46" s="23"/>
      <c r="D46" s="23"/>
    </row>
    <row r="47" spans="2:8">
      <c r="B47" s="25" t="s">
        <v>55</v>
      </c>
      <c r="C47" s="23">
        <v>22.155903845559447</v>
      </c>
      <c r="D47" s="23">
        <v>13.244799229637479</v>
      </c>
      <c r="E47" s="8">
        <f>C47-D47</f>
        <v>8.9111046159219676</v>
      </c>
      <c r="G47" s="8">
        <f>E47-$F$3</f>
        <v>0.63128348091914432</v>
      </c>
    </row>
    <row r="48" spans="2:8">
      <c r="B48" s="23"/>
      <c r="C48" s="23">
        <v>22.132475840340401</v>
      </c>
      <c r="D48" s="23">
        <v>14.789363865278849</v>
      </c>
      <c r="E48" s="8">
        <f>C48-D48</f>
        <v>7.3431119750615519</v>
      </c>
      <c r="G48" s="8">
        <f t="shared" ref="G48:G49" si="13">E48-$F$3</f>
        <v>-0.93670915994127135</v>
      </c>
    </row>
    <row r="49" spans="1:8">
      <c r="B49" s="23" t="s">
        <v>49</v>
      </c>
      <c r="C49" s="8">
        <f>AVERAGE(C47:C48)</f>
        <v>22.144189842949924</v>
      </c>
      <c r="D49" s="8">
        <f>AVERAGE(D47:D48)</f>
        <v>14.017081547458165</v>
      </c>
      <c r="E49" s="8">
        <f>AVERAGE(E47:E48)</f>
        <v>8.1271082954917588</v>
      </c>
      <c r="G49" s="20">
        <f t="shared" si="13"/>
        <v>-0.1527128395110644</v>
      </c>
      <c r="H49" s="8">
        <f>2^-G49</f>
        <v>1.1116578661288814</v>
      </c>
    </row>
    <row r="51" spans="1:8">
      <c r="A51" s="8" t="s">
        <v>63</v>
      </c>
      <c r="B51" s="24" t="s">
        <v>56</v>
      </c>
      <c r="C51" s="23">
        <v>27.643185343168945</v>
      </c>
      <c r="D51" s="23">
        <v>14.728511402771904</v>
      </c>
      <c r="E51" s="8">
        <f>C51-D51</f>
        <v>12.914673940397041</v>
      </c>
      <c r="F51" s="8">
        <f>AVERAGE(E53,E57,E61,E65,E69,E73)</f>
        <v>11.325721689479993</v>
      </c>
      <c r="G51" s="8">
        <f>E51-$F$51</f>
        <v>1.5889522509170479</v>
      </c>
    </row>
    <row r="52" spans="1:8">
      <c r="B52" s="23"/>
      <c r="C52" s="23">
        <v>27.392560694613266</v>
      </c>
      <c r="D52" s="23">
        <v>14.720530048668875</v>
      </c>
      <c r="E52" s="8">
        <f>C52-D52</f>
        <v>12.672030645944391</v>
      </c>
      <c r="G52" s="8">
        <f t="shared" ref="G52:G53" si="14">E52-$F$51</f>
        <v>1.346308956464398</v>
      </c>
    </row>
    <row r="53" spans="1:8">
      <c r="B53" s="23" t="s">
        <v>49</v>
      </c>
      <c r="C53" s="23">
        <f>AVERAGE(C51:C52)</f>
        <v>27.517873018891105</v>
      </c>
      <c r="D53" s="23">
        <f>AVERAGE(D51:D52)</f>
        <v>14.724520725720389</v>
      </c>
      <c r="E53" s="8">
        <f>AVERAGE(E51:E52)</f>
        <v>12.793352293170717</v>
      </c>
      <c r="G53" s="20">
        <f t="shared" si="14"/>
        <v>1.4676306036907238</v>
      </c>
      <c r="H53" s="8">
        <f>2^-G53</f>
        <v>0.36157564178557355</v>
      </c>
    </row>
    <row r="54" spans="1:8">
      <c r="B54" s="23"/>
      <c r="C54" s="23"/>
      <c r="D54" s="23"/>
    </row>
    <row r="55" spans="1:8">
      <c r="B55" s="24" t="s">
        <v>57</v>
      </c>
      <c r="C55" s="23">
        <v>27.232238872701707</v>
      </c>
      <c r="D55" s="23">
        <v>15.158598237797525</v>
      </c>
      <c r="E55" s="8">
        <f>C55-D55</f>
        <v>12.073640634904182</v>
      </c>
      <c r="G55" s="8">
        <f>E55-$F$51</f>
        <v>0.74791894542418902</v>
      </c>
    </row>
    <row r="56" spans="1:8">
      <c r="B56" s="23"/>
      <c r="C56" s="23">
        <v>27.482807943995486</v>
      </c>
      <c r="D56" s="23">
        <v>14.5637950753275</v>
      </c>
      <c r="E56" s="8">
        <f>C56-D56</f>
        <v>12.919012868667986</v>
      </c>
      <c r="G56" s="8">
        <f t="shared" ref="G56:G57" si="15">E56-$F$51</f>
        <v>1.5932911791879931</v>
      </c>
    </row>
    <row r="57" spans="1:8">
      <c r="B57" s="23" t="s">
        <v>49</v>
      </c>
      <c r="C57" s="23">
        <f>AVERAGE(C55:C56)</f>
        <v>27.357523408348598</v>
      </c>
      <c r="D57" s="23">
        <f>AVERAGE(D55:D56)</f>
        <v>14.861196656562512</v>
      </c>
      <c r="E57" s="8">
        <f>AVERAGE(E55:E56)</f>
        <v>12.496326751786084</v>
      </c>
      <c r="G57" s="20">
        <f t="shared" si="15"/>
        <v>1.1706050623060911</v>
      </c>
      <c r="H57" s="8">
        <f>2^-G57</f>
        <v>0.44423499058348009</v>
      </c>
    </row>
    <row r="58" spans="1:8">
      <c r="B58" s="23"/>
      <c r="C58" s="23"/>
      <c r="D58" s="23"/>
    </row>
    <row r="59" spans="1:8">
      <c r="B59" s="24" t="s">
        <v>58</v>
      </c>
      <c r="C59" s="23">
        <v>26.253596502415377</v>
      </c>
      <c r="D59" s="23">
        <v>15.329622114330521</v>
      </c>
      <c r="E59" s="8">
        <f>C59-D59</f>
        <v>10.923974388084856</v>
      </c>
      <c r="G59" s="8">
        <f>E59-$F$51</f>
        <v>-0.4017473013951367</v>
      </c>
    </row>
    <row r="60" spans="1:8">
      <c r="B60" s="23"/>
      <c r="C60" s="23">
        <v>26.310777782295524</v>
      </c>
      <c r="D60" s="23">
        <v>15.327042202679811</v>
      </c>
      <c r="E60" s="8">
        <f>C60-D60</f>
        <v>10.983735579615713</v>
      </c>
      <c r="G60" s="8">
        <f t="shared" ref="G60:G61" si="16">E60-$F$51</f>
        <v>-0.3419861098642798</v>
      </c>
    </row>
    <row r="61" spans="1:8">
      <c r="B61" s="23" t="s">
        <v>49</v>
      </c>
      <c r="C61" s="23">
        <f>AVERAGE(C59:C60)</f>
        <v>26.282187142355451</v>
      </c>
      <c r="D61" s="23">
        <f>AVERAGE(D59:D60)</f>
        <v>15.328332158505166</v>
      </c>
      <c r="E61" s="8">
        <f>AVERAGE(E59:E60)</f>
        <v>10.953854983850285</v>
      </c>
      <c r="G61" s="20">
        <f t="shared" si="16"/>
        <v>-0.37186670562970825</v>
      </c>
      <c r="H61" s="8">
        <f>2^-G61</f>
        <v>1.294026090502618</v>
      </c>
    </row>
    <row r="62" spans="1:8">
      <c r="B62" s="23"/>
      <c r="C62" s="23"/>
      <c r="D62" s="23"/>
    </row>
    <row r="63" spans="1:8">
      <c r="B63" s="24" t="s">
        <v>59</v>
      </c>
      <c r="C63" s="23">
        <v>26.900778959372762</v>
      </c>
      <c r="D63" s="23">
        <v>15.275918546766084</v>
      </c>
      <c r="E63" s="8">
        <f>C63-D63</f>
        <v>11.624860412606678</v>
      </c>
      <c r="G63" s="8">
        <f>E63-$F$51</f>
        <v>0.29913872312668488</v>
      </c>
    </row>
    <row r="64" spans="1:8">
      <c r="B64" s="23"/>
      <c r="C64" s="23">
        <v>27.404739977394414</v>
      </c>
      <c r="D64" s="23">
        <v>15.231646983484259</v>
      </c>
      <c r="E64" s="8">
        <f>C64-D64</f>
        <v>12.173092993910155</v>
      </c>
      <c r="G64" s="8">
        <f t="shared" ref="G64:G65" si="17">E64-$F$51</f>
        <v>0.84737130443016184</v>
      </c>
    </row>
    <row r="65" spans="2:8">
      <c r="B65" s="23" t="s">
        <v>49</v>
      </c>
      <c r="C65" s="23">
        <f>AVERAGE(C63:C64)</f>
        <v>27.152759468383586</v>
      </c>
      <c r="D65" s="23">
        <f>AVERAGE(D63:D64)</f>
        <v>15.253782765125171</v>
      </c>
      <c r="E65" s="8">
        <f>AVERAGE(E63:E64)</f>
        <v>11.898976703258416</v>
      </c>
      <c r="G65" s="20">
        <f t="shared" si="17"/>
        <v>0.57325501377842336</v>
      </c>
      <c r="H65" s="8">
        <f>2^-G65</f>
        <v>0.67209868501334002</v>
      </c>
    </row>
    <row r="66" spans="2:8">
      <c r="B66" s="23"/>
      <c r="C66" s="23"/>
      <c r="D66" s="23"/>
    </row>
    <row r="67" spans="2:8">
      <c r="B67" s="24" t="s">
        <v>60</v>
      </c>
      <c r="C67" s="23">
        <v>25.260494058618807</v>
      </c>
      <c r="D67" s="23">
        <v>15.606290538045766</v>
      </c>
      <c r="E67" s="8">
        <f>C67-D67</f>
        <v>9.6542035205730414</v>
      </c>
      <c r="G67" s="8">
        <f>E67-$F$51</f>
        <v>-1.6715181689069514</v>
      </c>
    </row>
    <row r="68" spans="2:8">
      <c r="B68" s="23"/>
      <c r="C68" s="23">
        <v>25.383854339581955</v>
      </c>
      <c r="D68" s="23">
        <v>15.367744093732995</v>
      </c>
      <c r="E68" s="8">
        <f>C68-D68</f>
        <v>10.01611024584896</v>
      </c>
      <c r="G68" s="8">
        <f t="shared" ref="G68:G69" si="18">E68-$F$51</f>
        <v>-1.3096114436310327</v>
      </c>
    </row>
    <row r="69" spans="2:8">
      <c r="B69" s="23" t="s">
        <v>49</v>
      </c>
      <c r="C69" s="23">
        <f>AVERAGE(C67:C68)</f>
        <v>25.322174199100381</v>
      </c>
      <c r="D69" s="23">
        <f>AVERAGE(D67:D68)</f>
        <v>15.48701731588938</v>
      </c>
      <c r="E69" s="8">
        <f>AVERAGE(E67:E68)</f>
        <v>9.8351568832110008</v>
      </c>
      <c r="G69" s="20">
        <f t="shared" si="18"/>
        <v>-1.490564806268992</v>
      </c>
      <c r="H69" s="8">
        <f>2^-G69</f>
        <v>2.8099896298871707</v>
      </c>
    </row>
    <row r="70" spans="2:8">
      <c r="B70" s="23"/>
      <c r="C70" s="23"/>
      <c r="D70" s="23"/>
    </row>
    <row r="71" spans="2:8">
      <c r="B71" s="24" t="s">
        <v>61</v>
      </c>
      <c r="C71" s="23">
        <v>25.055987826304257</v>
      </c>
      <c r="D71" s="23">
        <v>15.337509858439136</v>
      </c>
      <c r="E71" s="8">
        <f>C71-D71</f>
        <v>9.7184779678651214</v>
      </c>
      <c r="G71" s="8">
        <f>E71-$F$51</f>
        <v>-1.6072437216148714</v>
      </c>
    </row>
    <row r="72" spans="2:8">
      <c r="C72" s="23">
        <v>25.131798525145385</v>
      </c>
      <c r="D72" s="23">
        <v>14.896951449803595</v>
      </c>
      <c r="E72" s="8">
        <f>C72-D72</f>
        <v>10.23484707534179</v>
      </c>
      <c r="G72" s="8">
        <f t="shared" ref="G72:G73" si="19">E72-$F$51</f>
        <v>-1.0908746141382029</v>
      </c>
    </row>
    <row r="73" spans="2:8">
      <c r="B73" s="23" t="s">
        <v>49</v>
      </c>
      <c r="C73" s="23">
        <f>AVERAGE(C71:C72)</f>
        <v>25.093893175724823</v>
      </c>
      <c r="D73" s="23">
        <f>AVERAGE(D71:D72)</f>
        <v>15.117230654121364</v>
      </c>
      <c r="E73" s="8">
        <f>AVERAGE(E71:E72)</f>
        <v>9.9766625216034548</v>
      </c>
      <c r="G73" s="20">
        <f t="shared" si="19"/>
        <v>-1.349059167876538</v>
      </c>
      <c r="H73" s="8">
        <f>2^-G73</f>
        <v>2.5474594250357958</v>
      </c>
    </row>
    <row r="74" spans="2:8">
      <c r="B74" s="23"/>
      <c r="C74" s="23"/>
      <c r="D74" s="23"/>
    </row>
    <row r="75" spans="2:8">
      <c r="B75" s="25" t="s">
        <v>50</v>
      </c>
      <c r="C75" s="23">
        <v>30.082094642062348</v>
      </c>
      <c r="D75" s="23">
        <v>15.722567945372884</v>
      </c>
      <c r="E75" s="8">
        <f>C75-D75</f>
        <v>14.359526696689464</v>
      </c>
      <c r="G75" s="8">
        <f>E75-$F$51</f>
        <v>3.0338050072094713</v>
      </c>
    </row>
    <row r="76" spans="2:8">
      <c r="B76" s="23"/>
      <c r="C76" s="23">
        <v>30.07575229854811</v>
      </c>
      <c r="D76" s="23">
        <v>16.022741088946724</v>
      </c>
      <c r="E76" s="8">
        <f>C76-D76</f>
        <v>14.053011209601387</v>
      </c>
      <c r="G76" s="8">
        <f t="shared" ref="G76:G77" si="20">E76-$F$51</f>
        <v>2.7272895201213938</v>
      </c>
    </row>
    <row r="77" spans="2:8">
      <c r="B77" s="23" t="s">
        <v>49</v>
      </c>
      <c r="C77" s="23">
        <f>AVERAGE(C75:C76)</f>
        <v>30.078923470305227</v>
      </c>
      <c r="D77" s="23">
        <f>AVERAGE(D75:D76)</f>
        <v>15.872654517159804</v>
      </c>
      <c r="E77" s="8">
        <f>AVERAGE(E75:E76)</f>
        <v>14.206268953145425</v>
      </c>
      <c r="G77" s="20">
        <f t="shared" si="20"/>
        <v>2.8805472636654326</v>
      </c>
      <c r="H77" s="8">
        <f>2^-G77</f>
        <v>0.13579033811644464</v>
      </c>
    </row>
    <row r="78" spans="2:8">
      <c r="B78" s="23"/>
      <c r="C78" s="23"/>
      <c r="D78" s="23"/>
    </row>
    <row r="79" spans="2:8">
      <c r="B79" s="25" t="s">
        <v>51</v>
      </c>
      <c r="C79" s="23">
        <v>27.89444076936336</v>
      </c>
      <c r="D79" s="23">
        <v>15.143388208207245</v>
      </c>
      <c r="E79" s="8">
        <f>C79-D79</f>
        <v>12.751052561156115</v>
      </c>
      <c r="G79" s="8">
        <f>E79-$F$51</f>
        <v>1.4253308716761222</v>
      </c>
    </row>
    <row r="80" spans="2:8">
      <c r="B80" s="23"/>
      <c r="C80" s="23">
        <v>27.711648685468901</v>
      </c>
      <c r="D80" s="23">
        <v>15.297306693107874</v>
      </c>
      <c r="E80" s="8">
        <f>C80-D80</f>
        <v>12.414341992361027</v>
      </c>
      <c r="G80" s="8">
        <f t="shared" ref="G80:G81" si="21">E80-$F$51</f>
        <v>1.0886203028810346</v>
      </c>
    </row>
    <row r="81" spans="2:8">
      <c r="B81" s="23" t="s">
        <v>49</v>
      </c>
      <c r="C81" s="23">
        <f>AVERAGE(C79:C80)</f>
        <v>27.803044727416129</v>
      </c>
      <c r="D81" s="23">
        <f>AVERAGE(D79:D80)</f>
        <v>15.22034745065756</v>
      </c>
      <c r="E81" s="8">
        <f>AVERAGE(E79:E80)</f>
        <v>12.582697276758571</v>
      </c>
      <c r="G81" s="20">
        <f t="shared" si="21"/>
        <v>1.2569755872785784</v>
      </c>
      <c r="H81" s="8">
        <f>2^-G81</f>
        <v>0.41842020162484994</v>
      </c>
    </row>
    <row r="82" spans="2:8">
      <c r="B82" s="23"/>
      <c r="C82" s="23"/>
      <c r="D82" s="23"/>
    </row>
    <row r="83" spans="2:8">
      <c r="B83" s="25" t="s">
        <v>52</v>
      </c>
      <c r="C83" s="23">
        <v>27.958134557948863</v>
      </c>
      <c r="D83" s="23">
        <v>15.889954373093556</v>
      </c>
      <c r="E83" s="8">
        <f>C83-D83</f>
        <v>12.068180184855308</v>
      </c>
      <c r="G83" s="8">
        <f>E83-$F$51</f>
        <v>0.74245849537531505</v>
      </c>
    </row>
    <row r="84" spans="2:8">
      <c r="B84" s="23"/>
      <c r="C84" s="23">
        <v>27.553333353311348</v>
      </c>
      <c r="D84" s="23">
        <v>15.795955659279342</v>
      </c>
      <c r="E84" s="8">
        <f>C84-D84</f>
        <v>11.757377694032007</v>
      </c>
      <c r="G84" s="8">
        <f t="shared" ref="G84:G85" si="22">E84-$F$51</f>
        <v>0.43165600455201414</v>
      </c>
    </row>
    <row r="85" spans="2:8">
      <c r="B85" s="23" t="s">
        <v>49</v>
      </c>
      <c r="C85" s="23">
        <f>AVERAGE(C83:C84)</f>
        <v>27.755733955630106</v>
      </c>
      <c r="D85" s="23">
        <f>AVERAGE(D83:D84)</f>
        <v>15.842955016186448</v>
      </c>
      <c r="E85" s="8">
        <f>AVERAGE(E83:E84)</f>
        <v>11.912778939443658</v>
      </c>
      <c r="G85" s="20">
        <f t="shared" si="22"/>
        <v>0.58705724996366548</v>
      </c>
      <c r="H85" s="8">
        <f>2^-G85</f>
        <v>0.66569938937756157</v>
      </c>
    </row>
    <row r="86" spans="2:8">
      <c r="B86" s="23"/>
      <c r="C86" s="23"/>
      <c r="D86" s="23"/>
    </row>
    <row r="87" spans="2:8">
      <c r="B87" s="25" t="s">
        <v>53</v>
      </c>
      <c r="C87" s="23">
        <v>28.4650474744017</v>
      </c>
      <c r="D87" s="23">
        <v>15.90045632562914</v>
      </c>
      <c r="E87" s="8">
        <f>C87-D87</f>
        <v>12.564591148772561</v>
      </c>
      <c r="G87" s="8">
        <f>E87-$F$51</f>
        <v>1.2388694592925678</v>
      </c>
    </row>
    <row r="88" spans="2:8">
      <c r="B88" s="23"/>
      <c r="C88" s="23">
        <v>28.708561338780999</v>
      </c>
      <c r="D88" s="23">
        <v>15.825440465631299</v>
      </c>
      <c r="E88" s="8">
        <f>C88-D88</f>
        <v>12.8831208731497</v>
      </c>
      <c r="G88" s="8">
        <f t="shared" ref="G88:G89" si="23">E88-$F$51</f>
        <v>1.5573991836697072</v>
      </c>
    </row>
    <row r="89" spans="2:8">
      <c r="B89" s="23" t="s">
        <v>49</v>
      </c>
      <c r="C89" s="23">
        <f>AVERAGE(C87:C88)</f>
        <v>28.586804406591348</v>
      </c>
      <c r="D89" s="23">
        <f>AVERAGE(D87:D88)</f>
        <v>15.86294839563022</v>
      </c>
      <c r="E89" s="8">
        <f>AVERAGE(E87:E88)</f>
        <v>12.72385601096113</v>
      </c>
      <c r="G89" s="20">
        <f t="shared" si="23"/>
        <v>1.3981343214811375</v>
      </c>
      <c r="H89" s="8">
        <f>2^-G89</f>
        <v>0.3794194859162206</v>
      </c>
    </row>
    <row r="90" spans="2:8">
      <c r="B90" s="23"/>
      <c r="C90" s="23"/>
      <c r="D90" s="23"/>
    </row>
    <row r="91" spans="2:8">
      <c r="B91" s="25" t="s">
        <v>54</v>
      </c>
      <c r="C91" s="23">
        <v>28.134968800168558</v>
      </c>
      <c r="D91" s="23">
        <v>14.999278931537086</v>
      </c>
      <c r="E91" s="8">
        <f>C91-D91</f>
        <v>13.135689868631472</v>
      </c>
      <c r="G91" s="8">
        <f>E91-$F$51</f>
        <v>1.809968179151479</v>
      </c>
    </row>
    <row r="92" spans="2:8">
      <c r="B92" s="23"/>
      <c r="C92" s="23">
        <v>28.094328189394215</v>
      </c>
      <c r="D92" s="23">
        <v>15.107934540902844</v>
      </c>
      <c r="E92" s="8">
        <f>C92-D92</f>
        <v>12.98639364849137</v>
      </c>
      <c r="G92" s="8">
        <f t="shared" ref="G92:G93" si="24">E92-$F$51</f>
        <v>1.6606719590113777</v>
      </c>
    </row>
    <row r="93" spans="2:8">
      <c r="B93" s="23" t="s">
        <v>49</v>
      </c>
      <c r="C93" s="23">
        <f>AVERAGE(C91:C92)</f>
        <v>28.114648494781385</v>
      </c>
      <c r="D93" s="23">
        <f>AVERAGE(D91:D92)</f>
        <v>15.053606736219965</v>
      </c>
      <c r="E93" s="8">
        <f>AVERAGE(E91:E92)</f>
        <v>13.061041758561421</v>
      </c>
      <c r="G93" s="20">
        <f t="shared" si="24"/>
        <v>1.7353200690814283</v>
      </c>
      <c r="H93" s="8">
        <f>2^-G93</f>
        <v>0.30034237253832941</v>
      </c>
    </row>
    <row r="94" spans="2:8">
      <c r="B94" s="23"/>
      <c r="C94" s="23"/>
      <c r="D94" s="23"/>
    </row>
    <row r="95" spans="2:8">
      <c r="B95" s="25" t="s">
        <v>55</v>
      </c>
      <c r="C95" s="23">
        <v>28.3955057106574</v>
      </c>
      <c r="D95" s="23">
        <v>15.208858803947507</v>
      </c>
      <c r="E95" s="8">
        <f>C95-D95</f>
        <v>13.186646906709893</v>
      </c>
      <c r="G95" s="8">
        <f>E95-$F$51</f>
        <v>1.8609252172298998</v>
      </c>
    </row>
    <row r="96" spans="2:8">
      <c r="B96" s="23"/>
      <c r="C96" s="23">
        <v>28.492887973891801</v>
      </c>
      <c r="D96" s="23">
        <v>14.998623127391745</v>
      </c>
      <c r="E96" s="8">
        <f>C96-D96</f>
        <v>13.494264846500055</v>
      </c>
      <c r="G96" s="8">
        <f t="shared" ref="G96:G97" si="25">E96-$F$51</f>
        <v>2.1685431570200624</v>
      </c>
    </row>
    <row r="97" spans="1:8">
      <c r="B97" s="23" t="s">
        <v>49</v>
      </c>
      <c r="C97" s="23">
        <f>AVERAGE(C95:C96)</f>
        <v>28.4441968422746</v>
      </c>
      <c r="D97" s="23">
        <f>AVERAGE(D95:D96)</f>
        <v>15.103740965669626</v>
      </c>
      <c r="E97" s="8">
        <f>AVERAGE(E95:E96)</f>
        <v>13.340455876604974</v>
      </c>
      <c r="G97" s="20">
        <f t="shared" si="25"/>
        <v>2.0147341871249811</v>
      </c>
      <c r="H97" s="8">
        <f>2^-G97</f>
        <v>0.24745975373112117</v>
      </c>
    </row>
    <row r="98" spans="1:8">
      <c r="B98" s="23"/>
      <c r="C98" s="23"/>
      <c r="D98" s="23"/>
    </row>
    <row r="99" spans="1:8">
      <c r="A99" s="8" t="s">
        <v>64</v>
      </c>
      <c r="B99" s="24" t="s">
        <v>56</v>
      </c>
      <c r="C99" s="23">
        <v>23.832582193403951</v>
      </c>
      <c r="D99" s="23">
        <v>14.611935230240421</v>
      </c>
      <c r="E99" s="8">
        <f>C99-D99</f>
        <v>9.2206469631635297</v>
      </c>
      <c r="F99" s="8">
        <f>AVERAGE(E101,E105,E109,E113,E117,E121)</f>
        <v>7.4506486887451011</v>
      </c>
      <c r="G99" s="8">
        <f>E99-$F$99</f>
        <v>1.7699982744184286</v>
      </c>
    </row>
    <row r="100" spans="1:8">
      <c r="B100" s="23"/>
      <c r="C100" s="23">
        <v>23.360739865226503</v>
      </c>
      <c r="D100" s="23">
        <v>14.329194683746476</v>
      </c>
      <c r="E100" s="8">
        <f>C100-D100</f>
        <v>9.0315451814800269</v>
      </c>
      <c r="G100" s="8">
        <f t="shared" ref="G100:G101" si="26">E100-$F$99</f>
        <v>1.5808964927349258</v>
      </c>
    </row>
    <row r="101" spans="1:8">
      <c r="B101" s="23" t="s">
        <v>49</v>
      </c>
      <c r="C101" s="23">
        <f>AVERAGE(C99:C100)</f>
        <v>23.596661029315229</v>
      </c>
      <c r="D101" s="23">
        <f>AVERAGE(D99:D100)</f>
        <v>14.470564956993449</v>
      </c>
      <c r="E101" s="8">
        <f>AVERAGE(E99:E100)</f>
        <v>9.1260960723217792</v>
      </c>
      <c r="G101" s="20">
        <f t="shared" si="26"/>
        <v>1.6754473835766781</v>
      </c>
      <c r="H101" s="8">
        <f>2^-G101</f>
        <v>0.31306901106694529</v>
      </c>
    </row>
    <row r="102" spans="1:8">
      <c r="B102" s="23"/>
      <c r="C102" s="23"/>
      <c r="D102" s="23"/>
    </row>
    <row r="103" spans="1:8">
      <c r="B103" s="24" t="s">
        <v>57</v>
      </c>
      <c r="C103" s="23">
        <v>23.532403124518442</v>
      </c>
      <c r="D103" s="23">
        <v>14.730318253735762</v>
      </c>
      <c r="E103" s="8">
        <f>C103-D103</f>
        <v>8.8020848707826804</v>
      </c>
      <c r="G103" s="8">
        <f>E103-$F$99</f>
        <v>1.3514361820375793</v>
      </c>
    </row>
    <row r="104" spans="1:8">
      <c r="B104" s="23"/>
      <c r="C104" s="23">
        <v>23.598485099713745</v>
      </c>
      <c r="D104" s="23">
        <v>14.952770514902191</v>
      </c>
      <c r="E104" s="8">
        <f>C104-D104</f>
        <v>8.6457145848115537</v>
      </c>
      <c r="G104" s="8">
        <f t="shared" ref="G104:G145" si="27">E104-$F$99</f>
        <v>1.1950658960664526</v>
      </c>
    </row>
    <row r="105" spans="1:8">
      <c r="B105" s="23" t="s">
        <v>49</v>
      </c>
      <c r="C105" s="23">
        <f>AVERAGE(C103:C104)</f>
        <v>23.565444112116094</v>
      </c>
      <c r="D105" s="23">
        <f>AVERAGE(D103:D104)</f>
        <v>14.841544384318976</v>
      </c>
      <c r="E105" s="8">
        <f>AVERAGE(E103:E104)</f>
        <v>8.723899727797118</v>
      </c>
      <c r="G105" s="20">
        <f t="shared" si="27"/>
        <v>1.2732510390520169</v>
      </c>
      <c r="H105" s="8">
        <f>2^-G105</f>
        <v>0.41372641047913705</v>
      </c>
    </row>
    <row r="106" spans="1:8">
      <c r="B106" s="23"/>
      <c r="C106" s="23"/>
      <c r="D106" s="23"/>
    </row>
    <row r="107" spans="1:8">
      <c r="B107" s="24" t="s">
        <v>58</v>
      </c>
      <c r="C107" s="23">
        <v>22.008806043333635</v>
      </c>
      <c r="D107" s="23">
        <v>15.784866498122133</v>
      </c>
      <c r="E107" s="8">
        <f>C107-D107</f>
        <v>6.2239395452115023</v>
      </c>
      <c r="G107" s="8">
        <f t="shared" si="27"/>
        <v>-1.2267091435335988</v>
      </c>
    </row>
    <row r="108" spans="1:8">
      <c r="B108" s="23"/>
      <c r="C108" s="23">
        <v>22.161094330501445</v>
      </c>
      <c r="D108" s="23">
        <v>15.028916616340188</v>
      </c>
      <c r="E108" s="8">
        <f>C108-D108</f>
        <v>7.1321777141612568</v>
      </c>
      <c r="G108" s="8">
        <f t="shared" si="27"/>
        <v>-0.31847097458384432</v>
      </c>
    </row>
    <row r="109" spans="1:8">
      <c r="B109" s="23" t="s">
        <v>49</v>
      </c>
      <c r="C109" s="23">
        <f>AVERAGE(C107:C108)</f>
        <v>22.084950186917538</v>
      </c>
      <c r="D109" s="23">
        <f>AVERAGE(D107:D108)</f>
        <v>15.406891557231161</v>
      </c>
      <c r="E109" s="8">
        <f>AVERAGE(E107:E108)</f>
        <v>6.6780586296863795</v>
      </c>
      <c r="G109" s="20">
        <f t="shared" si="27"/>
        <v>-0.77259005905872158</v>
      </c>
      <c r="H109" s="8">
        <f>2^-G109</f>
        <v>1.7083339907152149</v>
      </c>
    </row>
    <row r="110" spans="1:8">
      <c r="B110" s="23"/>
      <c r="C110" s="23"/>
      <c r="D110" s="23"/>
    </row>
    <row r="111" spans="1:8">
      <c r="B111" s="24" t="s">
        <v>59</v>
      </c>
      <c r="C111" s="23">
        <v>22.258630972604678</v>
      </c>
      <c r="D111" s="23">
        <v>14.860291535407541</v>
      </c>
      <c r="E111" s="8">
        <f>C111-D111</f>
        <v>7.3983394371971372</v>
      </c>
      <c r="G111" s="8">
        <f t="shared" si="27"/>
        <v>-5.2309251547963953E-2</v>
      </c>
    </row>
    <row r="112" spans="1:8">
      <c r="B112" s="23"/>
      <c r="C112" s="23">
        <v>22.588483549358706</v>
      </c>
      <c r="D112" s="23">
        <v>14.9423318135635</v>
      </c>
      <c r="E112" s="8">
        <f>C112-D112</f>
        <v>7.6461517357952058</v>
      </c>
      <c r="G112" s="8">
        <f t="shared" si="27"/>
        <v>0.19550304705010468</v>
      </c>
    </row>
    <row r="113" spans="2:8">
      <c r="B113" s="23" t="s">
        <v>49</v>
      </c>
      <c r="C113" s="23">
        <f>AVERAGE(C111:C112)</f>
        <v>22.423557260981692</v>
      </c>
      <c r="D113" s="23">
        <f>AVERAGE(D111:D112)</f>
        <v>14.90131167448552</v>
      </c>
      <c r="E113" s="8">
        <f>AVERAGE(E111:E112)</f>
        <v>7.5222455864961715</v>
      </c>
      <c r="G113" s="20">
        <f t="shared" si="27"/>
        <v>7.1596897751070365E-2</v>
      </c>
      <c r="H113" s="8">
        <f>2^-G113</f>
        <v>0.95158412053620145</v>
      </c>
    </row>
    <row r="114" spans="2:8">
      <c r="B114" s="23"/>
      <c r="C114" s="23"/>
      <c r="D114" s="23"/>
    </row>
    <row r="115" spans="2:8">
      <c r="B115" s="24" t="s">
        <v>60</v>
      </c>
      <c r="C115" s="23">
        <v>21.28434217898382</v>
      </c>
      <c r="D115" s="23">
        <v>15.179030796886304</v>
      </c>
      <c r="E115" s="8">
        <f>C115-D115</f>
        <v>6.1053113820975167</v>
      </c>
      <c r="G115" s="8">
        <f t="shared" si="27"/>
        <v>-1.3453373066475844</v>
      </c>
    </row>
    <row r="116" spans="2:8">
      <c r="B116" s="23"/>
      <c r="C116" s="23">
        <v>21.270120972477855</v>
      </c>
      <c r="D116" s="23">
        <v>15.417417743953665</v>
      </c>
      <c r="E116" s="8">
        <f>C116-D116</f>
        <v>5.8527032285241898</v>
      </c>
      <c r="G116" s="8">
        <f t="shared" si="27"/>
        <v>-1.5979454602209113</v>
      </c>
    </row>
    <row r="117" spans="2:8">
      <c r="B117" s="23" t="s">
        <v>49</v>
      </c>
      <c r="C117" s="23">
        <f>AVERAGE(C115:C116)</f>
        <v>21.277231575730838</v>
      </c>
      <c r="D117" s="23">
        <f t="shared" ref="D117:E117" si="28">AVERAGE(D115:D116)</f>
        <v>15.298224270419984</v>
      </c>
      <c r="E117" s="23">
        <f t="shared" si="28"/>
        <v>5.9790073053108532</v>
      </c>
      <c r="G117" s="20">
        <f t="shared" si="27"/>
        <v>-1.4716413834342479</v>
      </c>
      <c r="H117" s="8">
        <f>2^-G117</f>
        <v>2.7733724641162985</v>
      </c>
    </row>
    <row r="118" spans="2:8">
      <c r="B118" s="23"/>
      <c r="C118" s="23"/>
      <c r="D118" s="23"/>
    </row>
    <row r="119" spans="2:8">
      <c r="B119" s="24" t="s">
        <v>61</v>
      </c>
      <c r="C119" s="23">
        <v>21.328565105079342</v>
      </c>
      <c r="D119" s="23">
        <v>14.649866814465055</v>
      </c>
      <c r="E119" s="8">
        <f>C119-D119</f>
        <v>6.6786982906142871</v>
      </c>
      <c r="G119" s="8">
        <f t="shared" si="27"/>
        <v>-0.77195039813081401</v>
      </c>
    </row>
    <row r="120" spans="2:8">
      <c r="C120" s="23">
        <v>21.345370408772919</v>
      </c>
      <c r="D120" s="23">
        <v>14.674899077670592</v>
      </c>
      <c r="E120" s="8">
        <f>C120-D120</f>
        <v>6.6704713311023269</v>
      </c>
      <c r="G120" s="8">
        <f t="shared" si="27"/>
        <v>-0.78017735764277418</v>
      </c>
    </row>
    <row r="121" spans="2:8">
      <c r="B121" s="23" t="s">
        <v>49</v>
      </c>
      <c r="C121" s="23">
        <f>AVERAGE(C119:C120)</f>
        <v>21.336967756926128</v>
      </c>
      <c r="D121" s="23">
        <f t="shared" ref="D121:E121" si="29">AVERAGE(D119:D120)</f>
        <v>14.662382946067822</v>
      </c>
      <c r="E121" s="23">
        <f t="shared" si="29"/>
        <v>6.674584810858307</v>
      </c>
      <c r="G121" s="20">
        <f t="shared" si="27"/>
        <v>-0.7760638778867941</v>
      </c>
      <c r="H121" s="8">
        <f>2^-G121</f>
        <v>1.712452389287153</v>
      </c>
    </row>
    <row r="122" spans="2:8">
      <c r="B122" s="23"/>
    </row>
    <row r="123" spans="2:8">
      <c r="B123" s="25" t="s">
        <v>50</v>
      </c>
      <c r="C123" s="23">
        <v>23.247368241957197</v>
      </c>
      <c r="D123" s="23">
        <v>15.461812705958927</v>
      </c>
      <c r="E123" s="8">
        <f>C123-D123</f>
        <v>7.7855555359982702</v>
      </c>
      <c r="G123" s="8">
        <f t="shared" si="27"/>
        <v>0.3349068472531691</v>
      </c>
    </row>
    <row r="124" spans="2:8">
      <c r="B124" s="23"/>
      <c r="C124" s="23">
        <v>22.644296577449918</v>
      </c>
      <c r="D124" s="23">
        <v>15.201405402759756</v>
      </c>
      <c r="E124" s="8">
        <f>C124-D124</f>
        <v>7.4428911746901623</v>
      </c>
      <c r="G124" s="8">
        <f t="shared" si="27"/>
        <v>-7.7575140549388522E-3</v>
      </c>
    </row>
    <row r="125" spans="2:8">
      <c r="B125" s="23" t="s">
        <v>49</v>
      </c>
      <c r="C125" s="23">
        <f>AVERAGE(C123:C124)</f>
        <v>22.945832409703556</v>
      </c>
      <c r="D125" s="23">
        <f t="shared" ref="D125:E125" si="30">AVERAGE(D123:D124)</f>
        <v>15.33160905435934</v>
      </c>
      <c r="E125" s="23">
        <f t="shared" si="30"/>
        <v>7.6142233553442162</v>
      </c>
      <c r="G125" s="20">
        <f t="shared" si="27"/>
        <v>0.16357466659911513</v>
      </c>
      <c r="H125" s="8">
        <f>2^-G125</f>
        <v>0.8928101497570714</v>
      </c>
    </row>
    <row r="126" spans="2:8">
      <c r="B126" s="23"/>
      <c r="C126" s="23"/>
      <c r="D126" s="23"/>
    </row>
    <row r="127" spans="2:8">
      <c r="B127" s="25" t="s">
        <v>51</v>
      </c>
      <c r="C127" s="23">
        <v>22.428273268876612</v>
      </c>
      <c r="D127" s="23">
        <v>14.620912614171052</v>
      </c>
      <c r="E127" s="8">
        <f>C127-D127</f>
        <v>7.8073606547055601</v>
      </c>
      <c r="G127" s="8">
        <f t="shared" si="27"/>
        <v>0.35671196596045895</v>
      </c>
    </row>
    <row r="128" spans="2:8">
      <c r="B128" s="23"/>
      <c r="C128" s="23">
        <v>22.306666440964374</v>
      </c>
      <c r="D128" s="23">
        <v>14.708025071066993</v>
      </c>
      <c r="E128" s="8">
        <f>C128-D128</f>
        <v>7.5986413698973809</v>
      </c>
      <c r="G128" s="8">
        <f t="shared" si="27"/>
        <v>0.14799268115227981</v>
      </c>
    </row>
    <row r="129" spans="2:8">
      <c r="B129" s="23" t="s">
        <v>49</v>
      </c>
      <c r="C129" s="23">
        <f>AVERAGE(C127:C128)</f>
        <v>22.367469854920493</v>
      </c>
      <c r="D129" s="23">
        <f t="shared" ref="D129:E129" si="31">AVERAGE(D127:D128)</f>
        <v>14.664468842619023</v>
      </c>
      <c r="E129" s="23">
        <f t="shared" si="31"/>
        <v>7.7030010123014705</v>
      </c>
      <c r="G129" s="20">
        <f t="shared" si="27"/>
        <v>0.25235232355636938</v>
      </c>
      <c r="H129" s="8">
        <f>2^-G129</f>
        <v>0.83952644540838495</v>
      </c>
    </row>
    <row r="130" spans="2:8">
      <c r="B130" s="23"/>
      <c r="C130" s="23"/>
      <c r="D130" s="23"/>
    </row>
    <row r="131" spans="2:8">
      <c r="B131" s="25" t="s">
        <v>52</v>
      </c>
      <c r="C131" s="23">
        <v>22.092713237010724</v>
      </c>
      <c r="D131" s="23">
        <v>15.381094323866483</v>
      </c>
      <c r="E131" s="8">
        <f>C131-D131</f>
        <v>6.7116189131442408</v>
      </c>
      <c r="G131" s="8">
        <f t="shared" si="27"/>
        <v>-0.73902977560086036</v>
      </c>
    </row>
    <row r="132" spans="2:8">
      <c r="B132" s="23"/>
      <c r="C132" s="23">
        <v>22.224898099704426</v>
      </c>
      <c r="D132" s="23">
        <v>14.997862258417259</v>
      </c>
      <c r="E132" s="8">
        <f>C132-D132</f>
        <v>7.2270358412871669</v>
      </c>
      <c r="G132" s="8">
        <f t="shared" si="27"/>
        <v>-0.22361284745793419</v>
      </c>
    </row>
    <row r="133" spans="2:8">
      <c r="B133" s="23" t="s">
        <v>49</v>
      </c>
      <c r="C133" s="23">
        <f>AVERAGE(C131:C132)</f>
        <v>22.158805668357573</v>
      </c>
      <c r="D133" s="23">
        <f t="shared" ref="D133:E133" si="32">AVERAGE(D131:D132)</f>
        <v>15.189478291141871</v>
      </c>
      <c r="E133" s="23">
        <f t="shared" si="32"/>
        <v>6.9693273772157038</v>
      </c>
      <c r="G133" s="20">
        <f t="shared" si="27"/>
        <v>-0.48132131152939728</v>
      </c>
      <c r="H133" s="8">
        <f>2^-G133</f>
        <v>1.3960216461108297</v>
      </c>
    </row>
    <row r="134" spans="2:8">
      <c r="B134" s="23"/>
      <c r="C134" s="23"/>
      <c r="D134" s="23"/>
    </row>
    <row r="135" spans="2:8">
      <c r="B135" s="25" t="s">
        <v>53</v>
      </c>
      <c r="C135" s="23">
        <v>22.462549485754973</v>
      </c>
      <c r="D135" s="23">
        <v>15.046388582469291</v>
      </c>
      <c r="E135" s="8">
        <f>C135-D135</f>
        <v>7.4161609032856823</v>
      </c>
      <c r="G135" s="8">
        <f t="shared" si="27"/>
        <v>-3.4487785459418774E-2</v>
      </c>
    </row>
    <row r="136" spans="2:8">
      <c r="B136" s="23"/>
      <c r="C136" s="23">
        <v>22.425946192269855</v>
      </c>
      <c r="D136" s="23">
        <v>15.650731012073155</v>
      </c>
      <c r="E136" s="8">
        <f>C136-D136</f>
        <v>6.7752151801966995</v>
      </c>
      <c r="G136" s="8">
        <f t="shared" si="27"/>
        <v>-0.67543350854840156</v>
      </c>
    </row>
    <row r="137" spans="2:8">
      <c r="B137" s="23" t="s">
        <v>49</v>
      </c>
      <c r="C137" s="23">
        <f>AVERAGE(C135:C136)</f>
        <v>22.444247839012412</v>
      </c>
      <c r="D137" s="23">
        <f t="shared" ref="D137:E137" si="33">AVERAGE(D135:D136)</f>
        <v>15.348559797271223</v>
      </c>
      <c r="E137" s="23">
        <f t="shared" si="33"/>
        <v>7.0956880417411909</v>
      </c>
      <c r="G137" s="20">
        <f t="shared" si="27"/>
        <v>-0.35496064700391017</v>
      </c>
      <c r="H137" s="8">
        <f>2^-G137</f>
        <v>1.2789506943285613</v>
      </c>
    </row>
    <row r="138" spans="2:8">
      <c r="B138" s="23"/>
      <c r="C138" s="23"/>
      <c r="D138" s="23"/>
    </row>
    <row r="139" spans="2:8">
      <c r="B139" s="25" t="s">
        <v>54</v>
      </c>
      <c r="C139" s="23">
        <v>20.830625713452982</v>
      </c>
      <c r="D139" s="23">
        <v>14.280455377122214</v>
      </c>
      <c r="E139" s="8">
        <f>C139-D139</f>
        <v>6.5501703363307673</v>
      </c>
      <c r="G139" s="8">
        <f t="shared" si="27"/>
        <v>-0.90047835241433383</v>
      </c>
    </row>
    <row r="140" spans="2:8">
      <c r="B140" s="23"/>
      <c r="C140" s="23">
        <v>20.698742586407409</v>
      </c>
      <c r="D140" s="23">
        <v>14.294346635629426</v>
      </c>
      <c r="E140" s="8">
        <f>C140-D140</f>
        <v>6.4043959507779835</v>
      </c>
      <c r="G140" s="8">
        <f t="shared" si="27"/>
        <v>-1.0462527379671176</v>
      </c>
    </row>
    <row r="141" spans="2:8">
      <c r="B141" s="23" t="s">
        <v>49</v>
      </c>
      <c r="C141" s="23">
        <f>AVERAGE(C139:C140)</f>
        <v>20.764684149930197</v>
      </c>
      <c r="D141" s="23">
        <f t="shared" ref="D141:E141" si="34">AVERAGE(D139:D140)</f>
        <v>14.28740100637582</v>
      </c>
      <c r="E141" s="23">
        <f t="shared" si="34"/>
        <v>6.4772831435543754</v>
      </c>
      <c r="F141" s="23"/>
      <c r="G141" s="20">
        <f t="shared" si="27"/>
        <v>-0.97336554519072571</v>
      </c>
      <c r="H141" s="8">
        <f>2^-G141</f>
        <v>1.9634155482789035</v>
      </c>
    </row>
    <row r="142" spans="2:8">
      <c r="B142" s="23"/>
      <c r="C142" s="23"/>
      <c r="D142" s="23"/>
    </row>
    <row r="143" spans="2:8">
      <c r="B143" s="25" t="s">
        <v>55</v>
      </c>
      <c r="C143" s="23">
        <v>22.769691059487677</v>
      </c>
      <c r="D143" s="23">
        <v>14.210576267621249</v>
      </c>
      <c r="E143" s="8">
        <f>C143-D143</f>
        <v>8.5591147918664277</v>
      </c>
      <c r="G143" s="8">
        <f t="shared" si="27"/>
        <v>1.1084661031213265</v>
      </c>
    </row>
    <row r="144" spans="2:8">
      <c r="B144" s="23"/>
      <c r="C144" s="23">
        <v>22.856686279114715</v>
      </c>
      <c r="D144" s="23">
        <v>14.213848840967033</v>
      </c>
      <c r="E144" s="8">
        <f>C144-D144</f>
        <v>8.6428374381476818</v>
      </c>
      <c r="G144" s="8">
        <f t="shared" si="27"/>
        <v>1.1921887494025807</v>
      </c>
    </row>
    <row r="145" spans="1:8">
      <c r="B145" s="23" t="s">
        <v>49</v>
      </c>
      <c r="C145" s="23">
        <f>AVERAGE(C143:C144)</f>
        <v>22.813188669301198</v>
      </c>
      <c r="D145" s="23">
        <f t="shared" ref="D145:E145" si="35">AVERAGE(D143:D144)</f>
        <v>14.21221255429414</v>
      </c>
      <c r="E145" s="23">
        <f t="shared" si="35"/>
        <v>8.6009761150070538</v>
      </c>
      <c r="G145" s="20">
        <f t="shared" si="27"/>
        <v>1.1503274262619527</v>
      </c>
      <c r="H145" s="8">
        <f>2^-G145</f>
        <v>0.45052297144527043</v>
      </c>
    </row>
    <row r="146" spans="1:8">
      <c r="B146" s="23"/>
    </row>
    <row r="147" spans="1:8">
      <c r="A147" s="8" t="s">
        <v>66</v>
      </c>
      <c r="B147" s="24" t="s">
        <v>56</v>
      </c>
      <c r="C147" s="23">
        <v>25.213822439661119</v>
      </c>
      <c r="D147" s="23">
        <v>14.611935230240421</v>
      </c>
      <c r="E147" s="23">
        <f>C147-D147</f>
        <v>10.601887209420697</v>
      </c>
      <c r="F147" s="8">
        <f>AVERAGE(E149,E153,E157,E161,E165,E169)</f>
        <v>10.310999709141628</v>
      </c>
      <c r="G147" s="8">
        <f>E147-$F$147</f>
        <v>0.2908875002790694</v>
      </c>
    </row>
    <row r="148" spans="1:8">
      <c r="B148" s="23"/>
      <c r="C148" s="23">
        <v>25.387820530545834</v>
      </c>
      <c r="D148" s="23">
        <v>14.329194683746476</v>
      </c>
      <c r="E148" s="23">
        <f>C148-D148</f>
        <v>11.058625846799359</v>
      </c>
      <c r="G148" s="8">
        <f t="shared" ref="G148:G149" si="36">E148-$F$147</f>
        <v>0.74762613765773089</v>
      </c>
    </row>
    <row r="149" spans="1:8">
      <c r="B149" s="23" t="s">
        <v>49</v>
      </c>
      <c r="C149" s="23">
        <f>AVERAGE(C147:C148)</f>
        <v>25.300821485103477</v>
      </c>
      <c r="D149" s="23">
        <f t="shared" ref="D149:E149" si="37">AVERAGE(D147:D148)</f>
        <v>14.470564956993449</v>
      </c>
      <c r="E149" s="23">
        <f t="shared" si="37"/>
        <v>10.830256528110027</v>
      </c>
      <c r="G149" s="20">
        <f t="shared" si="36"/>
        <v>0.51925681896839926</v>
      </c>
      <c r="H149" s="8">
        <f>2^-G149</f>
        <v>0.69773116554741821</v>
      </c>
    </row>
    <row r="150" spans="1:8">
      <c r="B150" s="23"/>
      <c r="C150" s="23"/>
      <c r="D150" s="23"/>
      <c r="E150" s="23"/>
    </row>
    <row r="151" spans="1:8">
      <c r="B151" s="24" t="s">
        <v>57</v>
      </c>
      <c r="C151" s="23">
        <v>25.115090034407569</v>
      </c>
      <c r="D151" s="23">
        <v>14.730318253735762</v>
      </c>
      <c r="E151" s="23">
        <f>C151-D151</f>
        <v>10.384771780671807</v>
      </c>
      <c r="G151" s="8">
        <f>E151-$F$147</f>
        <v>7.3772071530179062E-2</v>
      </c>
    </row>
    <row r="152" spans="1:8">
      <c r="B152" s="23"/>
      <c r="C152" s="23">
        <v>25.253403869490935</v>
      </c>
      <c r="D152" s="23">
        <v>14.952770514902191</v>
      </c>
      <c r="E152" s="23">
        <f>C152-D152</f>
        <v>10.300633354588744</v>
      </c>
      <c r="G152" s="8">
        <f t="shared" ref="G152:G153" si="38">E152-$F$147</f>
        <v>-1.036635455288426E-2</v>
      </c>
    </row>
    <row r="153" spans="1:8">
      <c r="B153" s="23" t="s">
        <v>49</v>
      </c>
      <c r="C153" s="23">
        <f>AVERAGE(C151:C152)</f>
        <v>25.184246951949252</v>
      </c>
      <c r="D153" s="23">
        <f t="shared" ref="D153:E153" si="39">AVERAGE(D151:D152)</f>
        <v>14.841544384318976</v>
      </c>
      <c r="E153" s="23">
        <f t="shared" si="39"/>
        <v>10.342702567630276</v>
      </c>
      <c r="G153" s="20">
        <f t="shared" si="38"/>
        <v>3.1702858488648289E-2</v>
      </c>
      <c r="H153" s="8">
        <f>2^-G153</f>
        <v>0.97826493888619181</v>
      </c>
    </row>
    <row r="154" spans="1:8">
      <c r="B154" s="23"/>
      <c r="C154" s="23"/>
      <c r="D154" s="23"/>
      <c r="E154" s="23"/>
    </row>
    <row r="155" spans="1:8">
      <c r="B155" s="24" t="s">
        <v>58</v>
      </c>
      <c r="C155" s="23">
        <v>25.592007461089295</v>
      </c>
      <c r="D155" s="23">
        <v>15.784866498122133</v>
      </c>
      <c r="E155" s="23">
        <f>C155-D155</f>
        <v>9.8071409629671624</v>
      </c>
      <c r="G155" s="8">
        <f>E155-$F$147</f>
        <v>-0.50385874617446547</v>
      </c>
    </row>
    <row r="156" spans="1:8">
      <c r="B156" s="23"/>
      <c r="C156" s="23">
        <v>25.733678318504868</v>
      </c>
      <c r="D156" s="23">
        <v>15.028916616340188</v>
      </c>
      <c r="E156" s="23">
        <f>C156-D156</f>
        <v>10.70476170216468</v>
      </c>
      <c r="G156" s="8">
        <f t="shared" ref="G156:G157" si="40">E156-$F$147</f>
        <v>0.39376199302305182</v>
      </c>
    </row>
    <row r="157" spans="1:8">
      <c r="B157" s="23" t="s">
        <v>49</v>
      </c>
      <c r="C157" s="23">
        <f>AVERAGE(C155:C156)</f>
        <v>25.662842889797084</v>
      </c>
      <c r="D157" s="23">
        <f t="shared" ref="D157:E157" si="41">AVERAGE(D155:D156)</f>
        <v>15.406891557231161</v>
      </c>
      <c r="E157" s="23">
        <f t="shared" si="41"/>
        <v>10.255951332565921</v>
      </c>
      <c r="G157" s="20">
        <f t="shared" si="40"/>
        <v>-5.5048376575706826E-2</v>
      </c>
      <c r="H157" s="8">
        <f>2^-G157</f>
        <v>1.0388939389956089</v>
      </c>
    </row>
    <row r="158" spans="1:8">
      <c r="B158" s="23"/>
      <c r="C158" s="23"/>
      <c r="D158" s="23"/>
      <c r="E158" s="23"/>
    </row>
    <row r="159" spans="1:8">
      <c r="B159" s="24" t="s">
        <v>59</v>
      </c>
      <c r="C159" s="23">
        <v>25.454952746311744</v>
      </c>
      <c r="D159" s="23">
        <v>14.860291535407541</v>
      </c>
      <c r="E159" s="23">
        <f>C159-D159</f>
        <v>10.594661210904203</v>
      </c>
      <c r="G159" s="8">
        <f>E159-$F$147</f>
        <v>0.28366150176257499</v>
      </c>
    </row>
    <row r="160" spans="1:8">
      <c r="B160" s="23"/>
      <c r="C160" s="23">
        <v>25.879371804653516</v>
      </c>
      <c r="D160" s="23">
        <v>14.9423318135635</v>
      </c>
      <c r="E160" s="23">
        <f>C160-D160</f>
        <v>10.937039991090016</v>
      </c>
      <c r="G160" s="8">
        <f t="shared" ref="G160:G161" si="42">E160-$F$147</f>
        <v>0.6260402819483879</v>
      </c>
    </row>
    <row r="161" spans="2:8">
      <c r="B161" s="23" t="s">
        <v>49</v>
      </c>
      <c r="C161" s="23">
        <f>AVERAGE(C159:C160)</f>
        <v>25.667162275482632</v>
      </c>
      <c r="D161" s="23">
        <f t="shared" ref="D161:E161" si="43">AVERAGE(D159:D160)</f>
        <v>14.90131167448552</v>
      </c>
      <c r="E161" s="23">
        <f t="shared" si="43"/>
        <v>10.765850600997108</v>
      </c>
      <c r="G161" s="20">
        <f t="shared" si="42"/>
        <v>0.45485089185548055</v>
      </c>
      <c r="H161" s="8">
        <f>2^-G161</f>
        <v>0.72958557373060828</v>
      </c>
    </row>
    <row r="162" spans="2:8">
      <c r="B162" s="23"/>
      <c r="C162" s="23"/>
      <c r="D162" s="23"/>
      <c r="E162" s="23"/>
    </row>
    <row r="163" spans="2:8">
      <c r="B163" s="24" t="s">
        <v>60</v>
      </c>
      <c r="C163" s="23">
        <v>24.926009999198001</v>
      </c>
      <c r="D163" s="23">
        <v>15.179030796886304</v>
      </c>
      <c r="E163" s="23">
        <f>C163-D163</f>
        <v>9.7469792023116977</v>
      </c>
      <c r="G163" s="8">
        <f>E163-$F$147</f>
        <v>-0.56402050682993021</v>
      </c>
    </row>
    <row r="164" spans="2:8">
      <c r="B164" s="23"/>
      <c r="C164" s="23">
        <v>24.906881139403986</v>
      </c>
      <c r="D164" s="23">
        <v>15.417417743953665</v>
      </c>
      <c r="E164" s="23">
        <f>C164-D164</f>
        <v>9.4894633954503202</v>
      </c>
      <c r="G164" s="8">
        <f t="shared" ref="G164:G165" si="44">E164-$F$147</f>
        <v>-0.82153631369130764</v>
      </c>
    </row>
    <row r="165" spans="2:8">
      <c r="B165" s="23" t="s">
        <v>49</v>
      </c>
      <c r="C165" s="23">
        <f>AVERAGE(C163:C164)</f>
        <v>24.916445569300993</v>
      </c>
      <c r="D165" s="23">
        <f t="shared" ref="D165:E165" si="45">AVERAGE(D163:D164)</f>
        <v>15.298224270419984</v>
      </c>
      <c r="E165" s="23">
        <f t="shared" si="45"/>
        <v>9.618221298881009</v>
      </c>
      <c r="G165" s="20">
        <f t="shared" si="44"/>
        <v>-0.69277841026061893</v>
      </c>
      <c r="H165" s="8">
        <f>2^-G165</f>
        <v>1.6163934497183856</v>
      </c>
    </row>
    <row r="166" spans="2:8">
      <c r="B166" s="23"/>
      <c r="C166" s="23"/>
      <c r="D166" s="23"/>
      <c r="E166" s="23"/>
    </row>
    <row r="167" spans="2:8">
      <c r="B167" s="24" t="s">
        <v>61</v>
      </c>
      <c r="C167" s="23">
        <v>24.785461389417872</v>
      </c>
      <c r="D167" s="23">
        <v>14.649866814465055</v>
      </c>
      <c r="E167" s="23">
        <f>C167-D167</f>
        <v>10.135594574952817</v>
      </c>
      <c r="G167" s="8">
        <f>E167-$F$147</f>
        <v>-0.17540513418881076</v>
      </c>
    </row>
    <row r="168" spans="2:8">
      <c r="C168" s="23">
        <v>24.645336356048606</v>
      </c>
      <c r="D168" s="23">
        <v>14.674899077670592</v>
      </c>
      <c r="E168" s="23">
        <f>C168-D168</f>
        <v>9.9704372783780144</v>
      </c>
      <c r="G168" s="8">
        <f t="shared" ref="G168:G169" si="46">E168-$F$147</f>
        <v>-0.34056243076361348</v>
      </c>
    </row>
    <row r="169" spans="2:8">
      <c r="B169" s="23" t="s">
        <v>49</v>
      </c>
      <c r="C169" s="23">
        <f>AVERAGE(C167:C168)</f>
        <v>24.715398872733239</v>
      </c>
      <c r="D169" s="23">
        <f t="shared" ref="D169:E169" si="47">AVERAGE(D167:D168)</f>
        <v>14.662382946067822</v>
      </c>
      <c r="E169" s="23">
        <f t="shared" si="47"/>
        <v>10.053015926665417</v>
      </c>
      <c r="G169" s="20">
        <f t="shared" si="46"/>
        <v>-0.25798378247621123</v>
      </c>
      <c r="H169" s="8">
        <f>2^-G169</f>
        <v>1.1958063544848212</v>
      </c>
    </row>
    <row r="170" spans="2:8">
      <c r="B170" s="23"/>
    </row>
    <row r="171" spans="2:8">
      <c r="B171" s="25" t="s">
        <v>50</v>
      </c>
      <c r="C171" s="23">
        <v>25.827987203034976</v>
      </c>
      <c r="D171" s="23">
        <v>15.461812705958927</v>
      </c>
      <c r="E171" s="8">
        <f>C171-D171</f>
        <v>10.366174497076049</v>
      </c>
      <c r="G171" s="8">
        <f>E171-$F$147</f>
        <v>5.5174787934420877E-2</v>
      </c>
    </row>
    <row r="172" spans="2:8">
      <c r="B172" s="23"/>
      <c r="C172" s="23">
        <v>25.923796879559898</v>
      </c>
      <c r="D172" s="23">
        <v>15.201405402759756</v>
      </c>
      <c r="E172" s="8">
        <f>C172-D172</f>
        <v>10.722391476800142</v>
      </c>
      <c r="G172" s="8">
        <f t="shared" ref="G172:G173" si="48">E172-$F$147</f>
        <v>0.4113917676585146</v>
      </c>
    </row>
    <row r="173" spans="2:8">
      <c r="B173" s="23" t="s">
        <v>49</v>
      </c>
      <c r="C173" s="23">
        <f>AVERAGE(C171:C172)</f>
        <v>25.875892041297437</v>
      </c>
      <c r="D173" s="23">
        <f t="shared" ref="D173:E173" si="49">AVERAGE(D171:D172)</f>
        <v>15.33160905435934</v>
      </c>
      <c r="E173" s="23">
        <f t="shared" si="49"/>
        <v>10.544282986938097</v>
      </c>
      <c r="G173" s="20">
        <f t="shared" si="48"/>
        <v>0.23328327779646862</v>
      </c>
      <c r="H173" s="8">
        <f>2^-G173</f>
        <v>0.85069667608671007</v>
      </c>
    </row>
    <row r="174" spans="2:8">
      <c r="B174" s="23"/>
      <c r="C174" s="23"/>
      <c r="D174" s="23"/>
    </row>
    <row r="175" spans="2:8">
      <c r="B175" s="25" t="s">
        <v>51</v>
      </c>
      <c r="C175" s="23">
        <v>26.79617508678464</v>
      </c>
      <c r="D175" s="23">
        <v>14.620912614171052</v>
      </c>
      <c r="E175" s="8">
        <f>C175-D175</f>
        <v>12.175262472613587</v>
      </c>
      <c r="G175" s="8">
        <f>E175-$F$147</f>
        <v>1.8642627634719595</v>
      </c>
    </row>
    <row r="176" spans="2:8">
      <c r="B176" s="23"/>
      <c r="C176" s="23">
        <v>27.579113634270268</v>
      </c>
      <c r="D176" s="23">
        <v>14.708025071066993</v>
      </c>
      <c r="E176" s="8">
        <f>C176-D176</f>
        <v>12.871088563203275</v>
      </c>
      <c r="G176" s="8">
        <f t="shared" ref="G176:G177" si="50">E176-$F$147</f>
        <v>2.5600888540616467</v>
      </c>
    </row>
    <row r="177" spans="2:8">
      <c r="B177" s="23" t="s">
        <v>49</v>
      </c>
      <c r="C177" s="23">
        <f>AVERAGE(C175:C176)</f>
        <v>27.187644360527454</v>
      </c>
      <c r="D177" s="23">
        <f t="shared" ref="D177:E177" si="51">AVERAGE(D175:D176)</f>
        <v>14.664468842619023</v>
      </c>
      <c r="E177" s="23">
        <f t="shared" si="51"/>
        <v>12.523175517908431</v>
      </c>
      <c r="G177" s="20">
        <f t="shared" si="50"/>
        <v>2.2121758087668031</v>
      </c>
      <c r="H177" s="8">
        <f>2^-G177</f>
        <v>0.2158085893148815</v>
      </c>
    </row>
    <row r="178" spans="2:8">
      <c r="B178" s="23"/>
      <c r="C178" s="23"/>
      <c r="D178" s="23"/>
    </row>
    <row r="179" spans="2:8">
      <c r="B179" s="25" t="s">
        <v>52</v>
      </c>
      <c r="C179" s="23">
        <v>26.049459776587526</v>
      </c>
      <c r="D179" s="23">
        <v>15.381094323866483</v>
      </c>
      <c r="E179" s="8">
        <f>C179-D179</f>
        <v>10.668365452721043</v>
      </c>
      <c r="G179" s="8">
        <f>E179-$F$147</f>
        <v>0.35736574357941464</v>
      </c>
    </row>
    <row r="180" spans="2:8">
      <c r="B180" s="23"/>
      <c r="C180" s="23">
        <v>25.830090517805878</v>
      </c>
      <c r="D180" s="23">
        <v>14.997862258417259</v>
      </c>
      <c r="E180" s="8">
        <f>C180-D180</f>
        <v>10.83222825938862</v>
      </c>
      <c r="G180" s="8">
        <f t="shared" ref="G180:G181" si="52">E180-$F$147</f>
        <v>0.52122855024699177</v>
      </c>
    </row>
    <row r="181" spans="2:8">
      <c r="B181" s="23" t="s">
        <v>49</v>
      </c>
      <c r="C181" s="23">
        <f>AVERAGE(C179:C180)</f>
        <v>25.939775147196702</v>
      </c>
      <c r="D181" s="23">
        <f t="shared" ref="D181:E181" si="53">AVERAGE(D179:D180)</f>
        <v>15.189478291141871</v>
      </c>
      <c r="E181" s="23">
        <f t="shared" si="53"/>
        <v>10.750296856054831</v>
      </c>
      <c r="G181" s="20">
        <f t="shared" si="52"/>
        <v>0.43929714691320321</v>
      </c>
      <c r="H181" s="8">
        <f>2^-G181</f>
        <v>0.73749381384441481</v>
      </c>
    </row>
    <row r="182" spans="2:8">
      <c r="B182" s="23"/>
      <c r="C182" s="23"/>
      <c r="D182" s="23"/>
    </row>
    <row r="183" spans="2:8">
      <c r="B183" s="25" t="s">
        <v>53</v>
      </c>
      <c r="C183" s="23">
        <v>25.946980974959189</v>
      </c>
      <c r="D183" s="23">
        <v>15.046388582469291</v>
      </c>
      <c r="E183" s="8">
        <f>C183-D183</f>
        <v>10.900592392489898</v>
      </c>
      <c r="G183" s="8">
        <f>E183-$F$147</f>
        <v>0.58959268334827009</v>
      </c>
    </row>
    <row r="184" spans="2:8">
      <c r="B184" s="23"/>
      <c r="C184" s="23">
        <v>26.413347946798833</v>
      </c>
      <c r="D184" s="23">
        <v>15.650731012073155</v>
      </c>
      <c r="E184" s="8">
        <f>C184-D184</f>
        <v>10.762616934725678</v>
      </c>
      <c r="G184" s="8">
        <f t="shared" ref="G184:G185" si="54">E184-$F$147</f>
        <v>0.45161722558404982</v>
      </c>
    </row>
    <row r="185" spans="2:8">
      <c r="B185" s="23" t="s">
        <v>49</v>
      </c>
      <c r="C185" s="23">
        <f>AVERAGE(C183:C184)</f>
        <v>26.180164460879013</v>
      </c>
      <c r="D185" s="23">
        <f t="shared" ref="D185:E185" si="55">AVERAGE(D183:D184)</f>
        <v>15.348559797271223</v>
      </c>
      <c r="E185" s="23">
        <f t="shared" si="55"/>
        <v>10.831604663607788</v>
      </c>
      <c r="G185" s="20">
        <f t="shared" si="54"/>
        <v>0.52060495446615995</v>
      </c>
      <c r="H185" s="8">
        <f>2^-G185</f>
        <v>0.697079470788175</v>
      </c>
    </row>
    <row r="186" spans="2:8">
      <c r="B186" s="23"/>
      <c r="C186" s="23"/>
      <c r="D186" s="23"/>
    </row>
    <row r="187" spans="2:8">
      <c r="B187" s="25" t="s">
        <v>54</v>
      </c>
      <c r="C187" s="23">
        <v>26.612216385592134</v>
      </c>
      <c r="D187" s="23">
        <v>14.280455377122214</v>
      </c>
      <c r="E187" s="8">
        <f>C187-D187</f>
        <v>12.33176100846992</v>
      </c>
      <c r="G187" s="8">
        <f>E187-$F$147</f>
        <v>2.0207612993282922</v>
      </c>
    </row>
    <row r="188" spans="2:8">
      <c r="B188" s="23"/>
      <c r="C188" s="23">
        <v>26.266097795061853</v>
      </c>
      <c r="D188" s="23">
        <v>14.294346635629426</v>
      </c>
      <c r="E188" s="8">
        <f>C188-D188</f>
        <v>11.971751159432428</v>
      </c>
      <c r="G188" s="8">
        <f t="shared" ref="G188:G189" si="56">E188-$F$147</f>
        <v>1.6607514502907996</v>
      </c>
    </row>
    <row r="189" spans="2:8">
      <c r="B189" s="23" t="s">
        <v>49</v>
      </c>
      <c r="C189" s="23">
        <f>AVERAGE(C187:C188)</f>
        <v>26.439157090326994</v>
      </c>
      <c r="D189" s="23">
        <f t="shared" ref="D189:E189" si="57">AVERAGE(D187:D188)</f>
        <v>14.28740100637582</v>
      </c>
      <c r="E189" s="23">
        <f t="shared" si="57"/>
        <v>12.151756083951174</v>
      </c>
      <c r="G189" s="20">
        <f t="shared" si="56"/>
        <v>1.8407563748095459</v>
      </c>
      <c r="H189" s="8">
        <f>2^-G189</f>
        <v>0.27917538033524125</v>
      </c>
    </row>
    <row r="190" spans="2:8">
      <c r="B190" s="23"/>
      <c r="C190" s="23"/>
      <c r="D190" s="23"/>
    </row>
    <row r="191" spans="2:8">
      <c r="B191" s="25" t="s">
        <v>55</v>
      </c>
      <c r="C191" s="23">
        <v>26.10216181856828</v>
      </c>
      <c r="D191" s="23">
        <v>14.210576267621249</v>
      </c>
      <c r="E191" s="8">
        <f>C191-D191</f>
        <v>11.891585550947031</v>
      </c>
      <c r="G191" s="8">
        <f>E191-$F$147</f>
        <v>1.5805858418054033</v>
      </c>
    </row>
    <row r="192" spans="2:8">
      <c r="B192" s="23"/>
      <c r="C192" s="23">
        <v>26.018357841191246</v>
      </c>
      <c r="D192" s="23">
        <v>14.213848840967033</v>
      </c>
      <c r="E192" s="8">
        <f>C192-D192</f>
        <v>11.804509000224213</v>
      </c>
      <c r="G192" s="8">
        <f t="shared" ref="G192:G193" si="58">E192-$F$147</f>
        <v>1.4935092910825851</v>
      </c>
    </row>
    <row r="193" spans="1:9">
      <c r="B193" s="23" t="s">
        <v>49</v>
      </c>
      <c r="C193" s="23">
        <f>AVERAGE(C191:C192)</f>
        <v>26.060259829879762</v>
      </c>
      <c r="D193" s="23">
        <f t="shared" ref="D193:E193" si="59">AVERAGE(D191:D192)</f>
        <v>14.21221255429414</v>
      </c>
      <c r="E193" s="23">
        <f t="shared" si="59"/>
        <v>11.848047275585621</v>
      </c>
      <c r="G193" s="20">
        <f t="shared" si="58"/>
        <v>1.5370475664439933</v>
      </c>
      <c r="H193" s="8">
        <f>2^-G193</f>
        <v>0.34458992673839334</v>
      </c>
    </row>
    <row r="194" spans="1:9">
      <c r="B194" s="23"/>
    </row>
    <row r="195" spans="1:9">
      <c r="A195" s="8" t="s">
        <v>65</v>
      </c>
      <c r="B195" s="24" t="s">
        <v>56</v>
      </c>
      <c r="C195" s="23">
        <v>25.208656566968987</v>
      </c>
      <c r="D195" s="23">
        <v>14.611935230240421</v>
      </c>
      <c r="E195" s="8">
        <f>C195-D195</f>
        <v>10.596721336728566</v>
      </c>
      <c r="F195" s="8">
        <f>AVERAGE(E197,E201,E205,E209,E213,E217)</f>
        <v>9.8603925028790531</v>
      </c>
      <c r="G195" s="23">
        <f>E195-$F$195</f>
        <v>0.73632883384951242</v>
      </c>
      <c r="H195" s="23"/>
      <c r="I195" s="23">
        <f>TTEST(H197:H217,H221:H241,2,2)</f>
        <v>4.8578681393764846E-2</v>
      </c>
    </row>
    <row r="196" spans="1:9">
      <c r="B196" s="23"/>
      <c r="C196" s="23">
        <v>25.176227441475788</v>
      </c>
      <c r="D196" s="23">
        <v>14.329194683746476</v>
      </c>
      <c r="E196" s="8">
        <f>C196-D196</f>
        <v>10.847032757729313</v>
      </c>
      <c r="G196" s="23">
        <f t="shared" ref="G196:G197" si="60">E196-$F$195</f>
        <v>0.98664025485025952</v>
      </c>
      <c r="H196" s="23"/>
      <c r="I196" s="23"/>
    </row>
    <row r="197" spans="1:9">
      <c r="B197" s="23" t="s">
        <v>49</v>
      </c>
      <c r="C197" s="23">
        <f>AVERAGE(C195:C196)</f>
        <v>25.192442004222386</v>
      </c>
      <c r="D197" s="23">
        <f t="shared" ref="D197" si="61">AVERAGE(D195:D196)</f>
        <v>14.470564956993449</v>
      </c>
      <c r="E197" s="23">
        <f>AVERAGE(E195:E196)</f>
        <v>10.72187704722894</v>
      </c>
      <c r="G197" s="26">
        <f t="shared" si="60"/>
        <v>0.86148454434988686</v>
      </c>
      <c r="H197" s="23">
        <f>2^-G197</f>
        <v>0.55038591508696255</v>
      </c>
      <c r="I197" s="23"/>
    </row>
    <row r="198" spans="1:9">
      <c r="B198" s="23"/>
      <c r="C198" s="23"/>
      <c r="D198" s="23"/>
      <c r="G198" s="23"/>
      <c r="H198" s="23"/>
      <c r="I198" s="23"/>
    </row>
    <row r="199" spans="1:9">
      <c r="B199" s="24" t="s">
        <v>57</v>
      </c>
      <c r="C199" s="23">
        <v>24.796607842971465</v>
      </c>
      <c r="D199" s="23">
        <v>14.730318253735762</v>
      </c>
      <c r="E199" s="8">
        <f>C199-D199</f>
        <v>10.066289589235703</v>
      </c>
      <c r="G199" s="23">
        <f>E199-$F$195</f>
        <v>0.20589708635665005</v>
      </c>
      <c r="H199" s="23"/>
      <c r="I199" s="23"/>
    </row>
    <row r="200" spans="1:9">
      <c r="B200" s="23"/>
      <c r="C200" s="23">
        <v>25.165742398228204</v>
      </c>
      <c r="D200" s="23">
        <v>14.952770514902191</v>
      </c>
      <c r="E200" s="8">
        <f>C200-D200</f>
        <v>10.212971883326013</v>
      </c>
      <c r="G200" s="23">
        <f t="shared" ref="G200:G201" si="62">E200-$F$195</f>
        <v>0.35257938044695969</v>
      </c>
      <c r="H200" s="23"/>
      <c r="I200" s="23"/>
    </row>
    <row r="201" spans="1:9">
      <c r="B201" s="23" t="s">
        <v>49</v>
      </c>
      <c r="C201" s="23">
        <f>AVERAGE(C199:C200)</f>
        <v>24.981175120599836</v>
      </c>
      <c r="D201" s="23">
        <f>AVERAGE(D199:D200)</f>
        <v>14.841544384318976</v>
      </c>
      <c r="E201" s="8">
        <f>AVERAGE(E199:E200)</f>
        <v>10.139630736280857</v>
      </c>
      <c r="G201" s="26">
        <f t="shared" si="62"/>
        <v>0.27923823340180398</v>
      </c>
      <c r="H201" s="23">
        <f>2^-G201</f>
        <v>0.82402600163602502</v>
      </c>
      <c r="I201" s="23"/>
    </row>
    <row r="202" spans="1:9">
      <c r="B202" s="23"/>
      <c r="C202" s="23"/>
      <c r="D202" s="23"/>
      <c r="G202" s="23"/>
      <c r="H202" s="23"/>
      <c r="I202" s="23"/>
    </row>
    <row r="203" spans="1:9">
      <c r="B203" s="24" t="s">
        <v>58</v>
      </c>
      <c r="C203" s="23">
        <v>24.463724947227739</v>
      </c>
      <c r="D203" s="23">
        <v>15.784866498122133</v>
      </c>
      <c r="E203" s="8">
        <f>C203-D203</f>
        <v>8.678858449105606</v>
      </c>
      <c r="G203" s="23">
        <f>E203-$F$195</f>
        <v>-1.1815340537734471</v>
      </c>
      <c r="H203" s="23"/>
      <c r="I203" s="23"/>
    </row>
    <row r="204" spans="1:9">
      <c r="B204" s="23"/>
      <c r="C204" s="23">
        <v>24.35589625938934</v>
      </c>
      <c r="D204" s="23">
        <v>15.028916616340188</v>
      </c>
      <c r="E204" s="8">
        <f>C204-D204</f>
        <v>9.3269796430491514</v>
      </c>
      <c r="G204" s="23">
        <f t="shared" ref="G204:G205" si="63">E204-$F$195</f>
        <v>-0.53341285982990172</v>
      </c>
      <c r="H204" s="23"/>
      <c r="I204" s="23"/>
    </row>
    <row r="205" spans="1:9">
      <c r="B205" s="23" t="s">
        <v>49</v>
      </c>
      <c r="C205" s="23">
        <f>AVERAGE(C203:C204)</f>
        <v>24.409810603308539</v>
      </c>
      <c r="D205" s="23">
        <f>AVERAGE(D203:D204)</f>
        <v>15.406891557231161</v>
      </c>
      <c r="E205" s="8">
        <f>AVERAGE(E203:E204)</f>
        <v>9.0029190460773787</v>
      </c>
      <c r="G205" s="26">
        <f t="shared" si="63"/>
        <v>-0.85747345680167442</v>
      </c>
      <c r="H205" s="23">
        <f>2^-G205</f>
        <v>1.8118624768946789</v>
      </c>
      <c r="I205" s="23"/>
    </row>
    <row r="206" spans="1:9">
      <c r="B206" s="23"/>
      <c r="C206" s="23"/>
      <c r="D206" s="23"/>
      <c r="G206" s="23"/>
      <c r="H206" s="23"/>
      <c r="I206" s="23"/>
    </row>
    <row r="207" spans="1:9">
      <c r="B207" s="24" t="s">
        <v>59</v>
      </c>
      <c r="C207" s="23">
        <v>25.406767331434381</v>
      </c>
      <c r="D207" s="23">
        <v>14.860291535407541</v>
      </c>
      <c r="E207" s="8">
        <f>C207-D207</f>
        <v>10.54647579602684</v>
      </c>
      <c r="G207" s="23">
        <f>E207-$F$195</f>
        <v>0.68608329314778693</v>
      </c>
    </row>
    <row r="208" spans="1:9">
      <c r="B208" s="23"/>
      <c r="C208" s="23">
        <v>25.349727102637175</v>
      </c>
      <c r="D208" s="23">
        <v>14.9423318135635</v>
      </c>
      <c r="E208" s="8">
        <f>C208-D208</f>
        <v>10.407395289073675</v>
      </c>
      <c r="G208" s="23">
        <f t="shared" ref="G208:G209" si="64">E208-$F$195</f>
        <v>0.54700278619462139</v>
      </c>
    </row>
    <row r="209" spans="2:9">
      <c r="B209" s="23" t="s">
        <v>49</v>
      </c>
      <c r="C209" s="23">
        <f>AVERAGE(C207:C208)</f>
        <v>25.378247217035778</v>
      </c>
      <c r="D209" s="23">
        <f>AVERAGE(D207:D208)</f>
        <v>14.90131167448552</v>
      </c>
      <c r="E209" s="8">
        <f>AVERAGE(E207:E208)</f>
        <v>10.476935542550258</v>
      </c>
      <c r="G209" s="26">
        <f t="shared" si="64"/>
        <v>0.61654303967120505</v>
      </c>
      <c r="H209" s="23">
        <f>2^-G209</f>
        <v>0.65223192335264712</v>
      </c>
      <c r="I209" s="23"/>
    </row>
    <row r="210" spans="2:9">
      <c r="B210" s="23"/>
      <c r="C210" s="23"/>
      <c r="D210" s="23"/>
      <c r="G210" s="23"/>
      <c r="H210" s="23"/>
      <c r="I210" s="23"/>
    </row>
    <row r="211" spans="2:9">
      <c r="B211" s="24" t="s">
        <v>60</v>
      </c>
      <c r="C211" s="23">
        <v>24.346508019901428</v>
      </c>
      <c r="D211" s="23">
        <v>15.179030796886304</v>
      </c>
      <c r="E211" s="8">
        <f>C211-D211</f>
        <v>9.1674772230151245</v>
      </c>
      <c r="G211" s="23">
        <f>E211-$F$195</f>
        <v>-0.69291527986392865</v>
      </c>
      <c r="H211" s="23"/>
      <c r="I211" s="23"/>
    </row>
    <row r="212" spans="2:9">
      <c r="B212" s="23"/>
      <c r="C212" s="23">
        <v>24.506875215358832</v>
      </c>
      <c r="D212" s="23">
        <v>15.417417743953665</v>
      </c>
      <c r="E212" s="8">
        <f>C212-D212</f>
        <v>9.0894574714051668</v>
      </c>
      <c r="G212" s="23">
        <f t="shared" ref="G212:G213" si="65">E212-$F$195</f>
        <v>-0.77093503147388631</v>
      </c>
      <c r="H212" s="23"/>
      <c r="I212" s="23"/>
    </row>
    <row r="213" spans="2:9">
      <c r="B213" s="23" t="s">
        <v>49</v>
      </c>
      <c r="C213" s="8">
        <f>AVERAGE(C211:C212)</f>
        <v>24.42669161763013</v>
      </c>
      <c r="D213" s="8">
        <f>AVERAGE(D211:D212)</f>
        <v>15.298224270419984</v>
      </c>
      <c r="E213" s="8">
        <f>AVERAGE(E211:E212)</f>
        <v>9.1284673472101456</v>
      </c>
      <c r="G213" s="26">
        <f t="shared" si="65"/>
        <v>-0.73192515566890748</v>
      </c>
      <c r="H213" s="23">
        <f>2^-G213</f>
        <v>1.6608538839413303</v>
      </c>
      <c r="I213" s="23"/>
    </row>
    <row r="214" spans="2:9">
      <c r="B214" s="23"/>
      <c r="G214" s="23"/>
      <c r="H214" s="23"/>
      <c r="I214" s="23"/>
    </row>
    <row r="215" spans="2:9">
      <c r="B215" s="24" t="s">
        <v>61</v>
      </c>
      <c r="C215" s="23">
        <v>24.3174989322324</v>
      </c>
      <c r="D215" s="23">
        <v>14.649866814465055</v>
      </c>
      <c r="E215" s="8">
        <f>C215-D215</f>
        <v>9.6676321177673454</v>
      </c>
      <c r="G215" s="23">
        <f>E215-$F$195</f>
        <v>-0.19276038511170768</v>
      </c>
      <c r="H215" s="23"/>
      <c r="I215" s="23"/>
    </row>
    <row r="216" spans="2:9">
      <c r="C216" s="23">
        <v>24.392317555756726</v>
      </c>
      <c r="D216" s="23">
        <v>14.674899077670592</v>
      </c>
      <c r="E216" s="8">
        <f>C216-D216</f>
        <v>9.7174184780861346</v>
      </c>
      <c r="G216" s="23">
        <f t="shared" ref="G216:G217" si="66">E216-$F$195</f>
        <v>-0.14297402479291854</v>
      </c>
      <c r="H216" s="23"/>
      <c r="I216" s="23"/>
    </row>
    <row r="217" spans="2:9">
      <c r="B217" s="23" t="s">
        <v>49</v>
      </c>
      <c r="C217" s="23">
        <f>AVERAGE(C215:C216)</f>
        <v>24.354908243994565</v>
      </c>
      <c r="D217" s="23">
        <f t="shared" ref="D217:E217" si="67">AVERAGE(D215:D216)</f>
        <v>14.662382946067822</v>
      </c>
      <c r="E217" s="23">
        <f t="shared" si="67"/>
        <v>9.6925252979267391</v>
      </c>
      <c r="G217" s="26">
        <f t="shared" si="66"/>
        <v>-0.167867204952314</v>
      </c>
      <c r="H217" s="23">
        <f>2^-G217</f>
        <v>1.1233964935426466</v>
      </c>
      <c r="I217" s="23"/>
    </row>
    <row r="218" spans="2:9">
      <c r="B218" s="23"/>
      <c r="C218" s="23"/>
      <c r="D218" s="23"/>
      <c r="G218" s="23"/>
      <c r="H218" s="23"/>
      <c r="I218" s="23"/>
    </row>
    <row r="219" spans="2:9">
      <c r="B219" s="25" t="s">
        <v>50</v>
      </c>
      <c r="C219" s="23">
        <v>25.08506692119153</v>
      </c>
      <c r="D219" s="23">
        <v>15.461812705958927</v>
      </c>
      <c r="E219" s="8">
        <f>C219-D219</f>
        <v>9.6232542152326026</v>
      </c>
      <c r="G219" s="23">
        <f>E219-$F$195</f>
        <v>-0.23713828764645051</v>
      </c>
      <c r="H219" s="23"/>
      <c r="I219" s="23"/>
    </row>
    <row r="220" spans="2:9">
      <c r="B220" s="23"/>
      <c r="C220" s="23">
        <v>25.018377120021484</v>
      </c>
      <c r="D220" s="23">
        <v>15.201405402759756</v>
      </c>
      <c r="E220" s="8">
        <f t="shared" ref="E220" si="68">C220-D220</f>
        <v>9.8169717172617279</v>
      </c>
      <c r="G220" s="23">
        <f t="shared" ref="G220:G221" si="69">E220-$F$195</f>
        <v>-4.3420785617325208E-2</v>
      </c>
      <c r="H220" s="23"/>
      <c r="I220" s="23"/>
    </row>
    <row r="221" spans="2:9">
      <c r="B221" s="23" t="s">
        <v>49</v>
      </c>
      <c r="C221" s="23">
        <f>AVERAGE(C219:C220)</f>
        <v>25.051722020606505</v>
      </c>
      <c r="D221" s="23">
        <f t="shared" ref="D221:E221" si="70">AVERAGE(D219:D220)</f>
        <v>15.33160905435934</v>
      </c>
      <c r="E221" s="23">
        <f t="shared" si="70"/>
        <v>9.7201129662471644</v>
      </c>
      <c r="G221" s="26">
        <f t="shared" si="69"/>
        <v>-0.14027953663188875</v>
      </c>
      <c r="H221" s="8">
        <f>2^G221</f>
        <v>0.90734333141435508</v>
      </c>
    </row>
    <row r="222" spans="2:9">
      <c r="B222" s="23"/>
      <c r="C222" s="23"/>
      <c r="D222" s="23"/>
    </row>
    <row r="223" spans="2:9">
      <c r="B223" s="25" t="s">
        <v>51</v>
      </c>
      <c r="C223" s="23">
        <v>25.454776660328797</v>
      </c>
      <c r="D223" s="23">
        <v>14.620912614171052</v>
      </c>
      <c r="E223" s="8">
        <f>C223-D223</f>
        <v>10.833864046157744</v>
      </c>
      <c r="G223" s="23">
        <f>E223-$F$195</f>
        <v>0.97347154327869134</v>
      </c>
    </row>
    <row r="224" spans="2:9">
      <c r="B224" s="23"/>
      <c r="C224" s="23">
        <v>25.548156467773683</v>
      </c>
      <c r="D224" s="23">
        <v>14.708025071066993</v>
      </c>
      <c r="E224" s="8">
        <f>C224-D224</f>
        <v>10.84013139670669</v>
      </c>
      <c r="G224" s="23">
        <f t="shared" ref="G224:G225" si="71">E224-$F$195</f>
        <v>0.97973889382763701</v>
      </c>
    </row>
    <row r="225" spans="2:8">
      <c r="B225" s="23" t="s">
        <v>49</v>
      </c>
      <c r="C225" s="23">
        <f>AVERAGE(C223:C224)</f>
        <v>25.501466564051242</v>
      </c>
      <c r="D225" s="23">
        <f t="shared" ref="D225:E225" si="72">AVERAGE(D223:D224)</f>
        <v>14.664468842619023</v>
      </c>
      <c r="E225" s="23">
        <f t="shared" si="72"/>
        <v>10.836997721432217</v>
      </c>
      <c r="G225" s="26">
        <f t="shared" si="71"/>
        <v>0.97660521855316418</v>
      </c>
      <c r="H225" s="8">
        <f>2^-G225</f>
        <v>0.50817411007295821</v>
      </c>
    </row>
    <row r="226" spans="2:8">
      <c r="B226" s="23"/>
      <c r="C226" s="23"/>
      <c r="D226" s="23"/>
    </row>
    <row r="227" spans="2:8" ht="17.100000000000001" customHeight="1">
      <c r="B227" s="25" t="s">
        <v>52</v>
      </c>
      <c r="C227" s="23">
        <v>25.630025614900401</v>
      </c>
      <c r="D227" s="23">
        <v>15.381094323866483</v>
      </c>
      <c r="E227" s="8">
        <f>C227-D227</f>
        <v>10.248931291033918</v>
      </c>
      <c r="G227" s="23">
        <f>E227-$F$195</f>
        <v>0.38853878815486453</v>
      </c>
    </row>
    <row r="228" spans="2:8">
      <c r="B228" s="23"/>
      <c r="C228" s="23">
        <v>25.796194989253902</v>
      </c>
      <c r="D228" s="23">
        <v>14.997862258417259</v>
      </c>
      <c r="E228" s="8">
        <f>C228-D228</f>
        <v>10.798332730836643</v>
      </c>
      <c r="G228" s="23">
        <f t="shared" ref="G228:G229" si="73">E228-$F$195</f>
        <v>0.93794022795758991</v>
      </c>
    </row>
    <row r="229" spans="2:8">
      <c r="B229" s="23" t="s">
        <v>49</v>
      </c>
      <c r="C229" s="23">
        <f>AVERAGE(C227:C228)</f>
        <v>25.713110302077151</v>
      </c>
      <c r="D229" s="23">
        <f t="shared" ref="D229:E229" si="74">AVERAGE(D227:D228)</f>
        <v>15.189478291141871</v>
      </c>
      <c r="E229" s="23">
        <f t="shared" si="74"/>
        <v>10.52363201093528</v>
      </c>
      <c r="G229" s="26">
        <f t="shared" si="73"/>
        <v>0.66323950805622722</v>
      </c>
      <c r="H229" s="8">
        <f>2^-G229</f>
        <v>0.63145879101010427</v>
      </c>
    </row>
    <row r="230" spans="2:8">
      <c r="B230" s="23"/>
      <c r="C230" s="23"/>
      <c r="D230" s="23"/>
    </row>
    <row r="231" spans="2:8">
      <c r="B231" s="25" t="s">
        <v>53</v>
      </c>
      <c r="C231" s="23">
        <v>25.870917281374101</v>
      </c>
      <c r="D231" s="23">
        <v>15.046388582469291</v>
      </c>
      <c r="E231" s="8">
        <f>C231-D231</f>
        <v>10.82452869890481</v>
      </c>
      <c r="G231" s="23">
        <f>E231-$F$195</f>
        <v>0.96413619602575729</v>
      </c>
    </row>
    <row r="232" spans="2:8">
      <c r="B232" s="23"/>
      <c r="C232" s="23">
        <v>25.89</v>
      </c>
      <c r="D232" s="23">
        <v>15.650731012073155</v>
      </c>
      <c r="E232" s="8">
        <f>C232-D232</f>
        <v>10.239268987926845</v>
      </c>
      <c r="G232" s="23">
        <f t="shared" ref="G232:G233" si="75">E232-$F$195</f>
        <v>0.37887648504779214</v>
      </c>
    </row>
    <row r="233" spans="2:8">
      <c r="B233" s="23" t="s">
        <v>49</v>
      </c>
      <c r="C233" s="23">
        <f>AVERAGE(C231:C232)</f>
        <v>25.880458640687053</v>
      </c>
      <c r="D233" s="23">
        <f t="shared" ref="D233:E233" si="76">AVERAGE(D231:D232)</f>
        <v>15.348559797271223</v>
      </c>
      <c r="E233" s="23">
        <f t="shared" si="76"/>
        <v>10.531898843415828</v>
      </c>
      <c r="G233" s="26">
        <f t="shared" si="75"/>
        <v>0.67150634053677472</v>
      </c>
      <c r="H233" s="8">
        <f>2^-G233</f>
        <v>0.6278507960364339</v>
      </c>
    </row>
    <row r="234" spans="2:8">
      <c r="B234" s="23"/>
      <c r="C234" s="23"/>
      <c r="D234" s="23"/>
    </row>
    <row r="235" spans="2:8">
      <c r="B235" s="25" t="s">
        <v>54</v>
      </c>
      <c r="C235" s="23">
        <v>25.006644655460217</v>
      </c>
      <c r="D235" s="23">
        <v>14.280455377122214</v>
      </c>
      <c r="E235" s="8">
        <f>C235-D235</f>
        <v>10.726189278338003</v>
      </c>
      <c r="G235" s="23">
        <f>E235-$F$195</f>
        <v>0.86579677545894995</v>
      </c>
    </row>
    <row r="236" spans="2:8">
      <c r="B236" s="23"/>
      <c r="C236" s="23">
        <v>25.11</v>
      </c>
      <c r="D236" s="23">
        <v>14.294346635629426</v>
      </c>
      <c r="E236" s="8">
        <f>C236-D236</f>
        <v>10.815653364370574</v>
      </c>
      <c r="G236" s="23">
        <f t="shared" ref="G236:G237" si="77">E236-$F$195</f>
        <v>0.95526086149152079</v>
      </c>
    </row>
    <row r="237" spans="2:8">
      <c r="B237" s="23" t="s">
        <v>49</v>
      </c>
      <c r="C237" s="8">
        <f>AVERAGE(C235:C236)</f>
        <v>25.05832232773011</v>
      </c>
      <c r="D237" s="8">
        <f t="shared" ref="D237:E237" si="78">AVERAGE(D235:D236)</f>
        <v>14.28740100637582</v>
      </c>
      <c r="E237" s="8">
        <f t="shared" si="78"/>
        <v>10.770921321354288</v>
      </c>
      <c r="G237" s="26">
        <f t="shared" si="77"/>
        <v>0.91052881847523537</v>
      </c>
      <c r="H237" s="8">
        <f>2^-G237</f>
        <v>0.53199005504232266</v>
      </c>
    </row>
    <row r="238" spans="2:8">
      <c r="B238" s="23"/>
    </row>
    <row r="239" spans="2:8">
      <c r="B239" s="25" t="s">
        <v>55</v>
      </c>
      <c r="C239" s="23">
        <v>25.578189928967156</v>
      </c>
      <c r="D239" s="23">
        <v>14.210576267621249</v>
      </c>
      <c r="E239" s="23">
        <f>C239-D239</f>
        <v>11.367613661345906</v>
      </c>
      <c r="G239" s="23">
        <f>E239-$F$195</f>
        <v>1.5072211584668533</v>
      </c>
    </row>
    <row r="240" spans="2:8">
      <c r="B240" s="23"/>
      <c r="C240" s="23">
        <v>25.905452351851586</v>
      </c>
      <c r="D240" s="23">
        <v>14.213848840967033</v>
      </c>
      <c r="E240" s="23">
        <f>C240-D240</f>
        <v>11.691603510884553</v>
      </c>
      <c r="G240" s="23">
        <f t="shared" ref="G240:G241" si="79">E240-$F$195</f>
        <v>1.8312110080055</v>
      </c>
    </row>
    <row r="241" spans="1:8">
      <c r="B241" s="23" t="s">
        <v>49</v>
      </c>
      <c r="C241" s="8">
        <f>AVERAGE(C239:C240)</f>
        <v>25.741821140409371</v>
      </c>
      <c r="D241" s="8">
        <f t="shared" ref="D241:E241" si="80">AVERAGE(D239:D240)</f>
        <v>14.21221255429414</v>
      </c>
      <c r="E241" s="8">
        <f t="shared" si="80"/>
        <v>11.529608586115231</v>
      </c>
      <c r="G241" s="26">
        <f t="shared" si="79"/>
        <v>1.6692160832361775</v>
      </c>
      <c r="H241" s="8">
        <f>2^-G241</f>
        <v>0.31442414577397615</v>
      </c>
    </row>
    <row r="242" spans="1:8">
      <c r="B242" s="23"/>
    </row>
    <row r="243" spans="1:8">
      <c r="A243" s="8" t="s">
        <v>67</v>
      </c>
      <c r="B243" s="24" t="s">
        <v>56</v>
      </c>
      <c r="C243" s="23">
        <v>28.596930558961976</v>
      </c>
      <c r="D243" s="23">
        <v>14.387721092358552</v>
      </c>
      <c r="E243" s="8">
        <f>C243-D243</f>
        <v>14.209209466603424</v>
      </c>
      <c r="F243" s="8">
        <f>AVERAGE(E245,E249,E253,E257,E261,E265)</f>
        <v>13.437557256486819</v>
      </c>
      <c r="G243" s="8">
        <f>E243-$F$243</f>
        <v>0.77165221011660456</v>
      </c>
    </row>
    <row r="244" spans="1:8">
      <c r="B244" s="23"/>
      <c r="C244" s="23">
        <v>28.667182129820869</v>
      </c>
      <c r="D244" s="23">
        <v>14.591538929339649</v>
      </c>
      <c r="E244" s="8">
        <f>C244-D244</f>
        <v>14.07564320048122</v>
      </c>
      <c r="G244" s="8">
        <f t="shared" ref="G244:G245" si="81">E244-$F$243</f>
        <v>0.63808594399440111</v>
      </c>
    </row>
    <row r="245" spans="1:8">
      <c r="B245" s="23" t="s">
        <v>49</v>
      </c>
      <c r="C245" s="23">
        <f>AVERAGE(C243:C244)</f>
        <v>28.632056344391422</v>
      </c>
      <c r="D245" s="23">
        <f t="shared" ref="D245:E245" si="82">AVERAGE(D243:D244)</f>
        <v>14.489630010849101</v>
      </c>
      <c r="E245" s="23">
        <f t="shared" si="82"/>
        <v>14.142426333542321</v>
      </c>
      <c r="G245" s="20">
        <f t="shared" si="81"/>
        <v>0.70486907705550195</v>
      </c>
      <c r="H245" s="8">
        <f>2^-G245</f>
        <v>0.61349816036549809</v>
      </c>
    </row>
    <row r="246" spans="1:8">
      <c r="B246" s="23"/>
      <c r="C246" s="23"/>
      <c r="D246" s="23"/>
    </row>
    <row r="247" spans="1:8">
      <c r="B247" s="24" t="s">
        <v>57</v>
      </c>
      <c r="C247" s="23">
        <v>29.000426497223881</v>
      </c>
      <c r="D247" s="23">
        <v>14.65228735912693</v>
      </c>
      <c r="E247" s="8">
        <f>C247-D247</f>
        <v>14.348139138096951</v>
      </c>
      <c r="G247" s="8">
        <f>E247-$F$243</f>
        <v>0.91058188161013121</v>
      </c>
    </row>
    <row r="248" spans="1:8">
      <c r="B248" s="23"/>
      <c r="C248" s="23">
        <v>29.497178026448847</v>
      </c>
      <c r="D248" s="23">
        <v>14.797758525240175</v>
      </c>
      <c r="E248" s="8">
        <f>C248-D248</f>
        <v>14.699419501208672</v>
      </c>
      <c r="G248" s="8">
        <f t="shared" ref="G248:G249" si="83">E248-$F$243</f>
        <v>1.2618622447218524</v>
      </c>
    </row>
    <row r="249" spans="1:8">
      <c r="B249" s="23" t="s">
        <v>49</v>
      </c>
      <c r="C249" s="23">
        <f>AVERAGE(C247:C248)</f>
        <v>29.248802261836364</v>
      </c>
      <c r="D249" s="23">
        <f t="shared" ref="D249:E249" si="84">AVERAGE(D247:D248)</f>
        <v>14.725022942183553</v>
      </c>
      <c r="E249" s="23">
        <f t="shared" si="84"/>
        <v>14.52377931965281</v>
      </c>
      <c r="G249" s="20">
        <f t="shared" si="83"/>
        <v>1.0862220631659909</v>
      </c>
      <c r="H249" s="8">
        <f>2^-G249</f>
        <v>0.47099313495194817</v>
      </c>
    </row>
    <row r="250" spans="1:8">
      <c r="B250" s="23"/>
      <c r="C250" s="23"/>
      <c r="D250" s="23"/>
    </row>
    <row r="251" spans="1:8">
      <c r="B251" s="24" t="s">
        <v>58</v>
      </c>
      <c r="C251" s="23">
        <v>28.664677608084894</v>
      </c>
      <c r="D251" s="23">
        <v>15.642589143054346</v>
      </c>
      <c r="E251" s="8">
        <f>C251-D251</f>
        <v>13.022088465030548</v>
      </c>
      <c r="G251" s="8">
        <f>E251-$F$243</f>
        <v>-0.4154687914562718</v>
      </c>
    </row>
    <row r="252" spans="1:8">
      <c r="B252" s="23"/>
      <c r="C252" s="23">
        <v>28.490089065755111</v>
      </c>
      <c r="D252" s="23">
        <v>15.214764298028864</v>
      </c>
      <c r="E252" s="8">
        <f>C252-D252</f>
        <v>13.275324767726246</v>
      </c>
      <c r="G252" s="8">
        <f t="shared" ref="G252:G253" si="85">E252-$F$243</f>
        <v>-0.16223248876057283</v>
      </c>
    </row>
    <row r="253" spans="1:8">
      <c r="B253" s="23" t="s">
        <v>49</v>
      </c>
      <c r="C253" s="23">
        <f>AVERAGE(C251:C252)</f>
        <v>28.577383336920001</v>
      </c>
      <c r="D253" s="23">
        <f t="shared" ref="D253:E253" si="86">AVERAGE(D251:D252)</f>
        <v>15.428676720541606</v>
      </c>
      <c r="E253" s="23">
        <f t="shared" si="86"/>
        <v>13.148706616378398</v>
      </c>
      <c r="G253" s="20">
        <f t="shared" si="85"/>
        <v>-0.28885064010842143</v>
      </c>
      <c r="H253" s="8">
        <f>2^-G253</f>
        <v>1.2216666179509779</v>
      </c>
    </row>
    <row r="254" spans="1:8">
      <c r="B254" s="23"/>
      <c r="C254" s="23"/>
      <c r="D254" s="23"/>
    </row>
    <row r="255" spans="1:8">
      <c r="B255" s="24" t="s">
        <v>59</v>
      </c>
      <c r="C255" s="23">
        <v>28.697566053122067</v>
      </c>
      <c r="D255" s="23">
        <v>15.046278573166083</v>
      </c>
      <c r="E255" s="8">
        <f>C255-D255</f>
        <v>13.651287479955984</v>
      </c>
      <c r="G255" s="8">
        <f>E255-$F$243</f>
        <v>0.21373022346916493</v>
      </c>
    </row>
    <row r="256" spans="1:8">
      <c r="B256" s="23"/>
      <c r="C256" s="23">
        <v>28.479081603144884</v>
      </c>
      <c r="D256" s="23">
        <v>15.129939221584392</v>
      </c>
      <c r="E256" s="8">
        <f>C256-D256</f>
        <v>13.349142381560492</v>
      </c>
      <c r="G256" s="8">
        <f t="shared" ref="G256:G257" si="87">E256-$F$243</f>
        <v>-8.8414874926327158E-2</v>
      </c>
    </row>
    <row r="257" spans="2:8">
      <c r="B257" s="23" t="s">
        <v>49</v>
      </c>
      <c r="C257" s="23">
        <f>AVERAGE(C255:C256)</f>
        <v>28.588323828133476</v>
      </c>
      <c r="D257" s="23">
        <f t="shared" ref="D257:E257" si="88">AVERAGE(D255:D256)</f>
        <v>15.088108897375237</v>
      </c>
      <c r="E257" s="23">
        <f t="shared" si="88"/>
        <v>13.500214930758238</v>
      </c>
      <c r="G257" s="20">
        <f t="shared" si="87"/>
        <v>6.2657674271418884E-2</v>
      </c>
      <c r="H257" s="8">
        <f>2^-G257</f>
        <v>0.95749862854085022</v>
      </c>
    </row>
    <row r="258" spans="2:8">
      <c r="B258" s="23"/>
      <c r="C258" s="23"/>
      <c r="D258" s="23"/>
    </row>
    <row r="259" spans="2:8">
      <c r="B259" s="24" t="s">
        <v>60</v>
      </c>
      <c r="C259" s="23">
        <v>27.513888966836525</v>
      </c>
      <c r="D259" s="23">
        <v>15.232574840651457</v>
      </c>
      <c r="E259" s="8">
        <f>C259-D259</f>
        <v>12.281314126185068</v>
      </c>
      <c r="G259" s="8">
        <f>E259-$F$243</f>
        <v>-1.1562431303017515</v>
      </c>
    </row>
    <row r="260" spans="2:8">
      <c r="B260" s="23"/>
      <c r="C260" s="23">
        <v>27.256842549169008</v>
      </c>
      <c r="D260" s="23">
        <v>15.209189383763084</v>
      </c>
      <c r="E260" s="8">
        <f>C260-D260</f>
        <v>12.047653165405924</v>
      </c>
      <c r="G260" s="8">
        <f t="shared" ref="G260:G261" si="89">E260-$F$243</f>
        <v>-1.3899040910808953</v>
      </c>
    </row>
    <row r="261" spans="2:8">
      <c r="B261" s="23" t="s">
        <v>49</v>
      </c>
      <c r="C261" s="23">
        <f>AVERAGE(C259:C260)</f>
        <v>27.385365758002767</v>
      </c>
      <c r="D261" s="23">
        <f t="shared" ref="D261:E261" si="90">AVERAGE(D259:D260)</f>
        <v>15.220882112207271</v>
      </c>
      <c r="E261" s="23">
        <f t="shared" si="90"/>
        <v>12.164483645795496</v>
      </c>
      <c r="G261" s="20">
        <f t="shared" si="89"/>
        <v>-1.2730736106913234</v>
      </c>
      <c r="H261" s="8">
        <f>2^-G261</f>
        <v>2.4167589940325378</v>
      </c>
    </row>
    <row r="262" spans="2:8">
      <c r="B262" s="23"/>
      <c r="C262" s="23"/>
      <c r="D262" s="23"/>
    </row>
    <row r="263" spans="2:8">
      <c r="B263" s="24" t="s">
        <v>61</v>
      </c>
      <c r="C263" s="23">
        <v>28.163382356902055</v>
      </c>
      <c r="D263" s="23">
        <v>15.315589819205591</v>
      </c>
      <c r="E263" s="8">
        <f>C263-D263</f>
        <v>12.847792537696463</v>
      </c>
      <c r="G263" s="8">
        <f>E263-$F$243</f>
        <v>-0.58976471879035586</v>
      </c>
    </row>
    <row r="264" spans="2:8">
      <c r="C264" s="23">
        <v>28.187920711235641</v>
      </c>
      <c r="D264" s="23">
        <v>14.744247863344789</v>
      </c>
      <c r="E264" s="8">
        <f>C264-D264</f>
        <v>13.443672847890852</v>
      </c>
      <c r="G264" s="8">
        <f t="shared" ref="G264:G265" si="91">E264-$F$243</f>
        <v>6.1155914040327275E-3</v>
      </c>
    </row>
    <row r="265" spans="2:8">
      <c r="B265" s="23" t="s">
        <v>49</v>
      </c>
      <c r="C265" s="23">
        <f>AVERAGE(C263:C264)</f>
        <v>28.175651534068848</v>
      </c>
      <c r="D265" s="23">
        <f t="shared" ref="D265:E265" si="92">AVERAGE(D263:D264)</f>
        <v>15.02991884127519</v>
      </c>
      <c r="E265" s="23">
        <f t="shared" si="92"/>
        <v>13.145732692793658</v>
      </c>
      <c r="G265" s="20">
        <f t="shared" si="91"/>
        <v>-0.29182456369316156</v>
      </c>
      <c r="H265" s="8">
        <f>2^-G265</f>
        <v>1.2241875182516886</v>
      </c>
    </row>
    <row r="266" spans="2:8">
      <c r="B266" s="23"/>
      <c r="C266" s="23"/>
      <c r="D266" s="23"/>
    </row>
    <row r="267" spans="2:8">
      <c r="B267" s="25" t="s">
        <v>50</v>
      </c>
      <c r="C267" s="23">
        <v>29.020217651636084</v>
      </c>
      <c r="D267" s="23">
        <v>15.581664947006116</v>
      </c>
      <c r="E267" s="8">
        <f>C267-D267</f>
        <v>13.438552704629968</v>
      </c>
      <c r="G267" s="8">
        <f>E267-$F$243</f>
        <v>9.9544814314889152E-4</v>
      </c>
    </row>
    <row r="268" spans="2:8">
      <c r="B268" s="23"/>
      <c r="C268" s="23">
        <v>28.981514578526447</v>
      </c>
      <c r="D268" s="23">
        <v>15.600396752355875</v>
      </c>
      <c r="E268" s="8">
        <f>C268-D268</f>
        <v>13.381117826170572</v>
      </c>
      <c r="G268" s="8">
        <f t="shared" ref="G268:G269" si="93">E268-$F$243</f>
        <v>-5.6439430316247652E-2</v>
      </c>
    </row>
    <row r="269" spans="2:8">
      <c r="B269" s="23" t="s">
        <v>49</v>
      </c>
      <c r="C269" s="23">
        <f>AVERAGE(C267:C268)</f>
        <v>29.000866115081266</v>
      </c>
      <c r="D269" s="23">
        <f t="shared" ref="D269:E269" si="94">AVERAGE(D267:D268)</f>
        <v>15.591030849680996</v>
      </c>
      <c r="E269" s="23">
        <f t="shared" si="94"/>
        <v>13.40983526540027</v>
      </c>
      <c r="G269" s="20">
        <f t="shared" si="93"/>
        <v>-2.772199108654938E-2</v>
      </c>
      <c r="H269" s="8">
        <f>2^-G269</f>
        <v>1.0194012243382051</v>
      </c>
    </row>
    <row r="270" spans="2:8">
      <c r="B270" s="23"/>
      <c r="C270" s="23"/>
      <c r="D270" s="23"/>
    </row>
    <row r="271" spans="2:8">
      <c r="B271" s="25" t="s">
        <v>51</v>
      </c>
      <c r="C271" s="23">
        <v>28.685446191217657</v>
      </c>
      <c r="D271" s="23">
        <v>15.155966207762869</v>
      </c>
      <c r="E271" s="8">
        <f>C271-D271</f>
        <v>13.529479983454788</v>
      </c>
      <c r="G271" s="8">
        <f>E271-$F$243</f>
        <v>9.1922726967968771E-2</v>
      </c>
    </row>
    <row r="272" spans="2:8">
      <c r="B272" s="23"/>
      <c r="C272" s="23">
        <v>28.904672941023275</v>
      </c>
      <c r="D272" s="23">
        <v>14.987183781032087</v>
      </c>
      <c r="E272" s="8">
        <f>C272-D272</f>
        <v>13.917489159991188</v>
      </c>
      <c r="G272" s="8">
        <f t="shared" ref="G272:G273" si="95">E272-$F$243</f>
        <v>0.47993190350436876</v>
      </c>
    </row>
    <row r="273" spans="2:8">
      <c r="B273" s="23" t="s">
        <v>49</v>
      </c>
      <c r="C273" s="23">
        <f>AVERAGE(C271:C272)</f>
        <v>28.795059566120464</v>
      </c>
      <c r="D273" s="23">
        <f t="shared" ref="D273:E273" si="96">AVERAGE(D271:D272)</f>
        <v>15.071574994397478</v>
      </c>
      <c r="E273" s="23">
        <f t="shared" si="96"/>
        <v>13.723484571722988</v>
      </c>
      <c r="G273" s="20">
        <f t="shared" si="95"/>
        <v>0.28592731523616877</v>
      </c>
      <c r="H273" s="8">
        <f>2^-G273</f>
        <v>0.82021423356521173</v>
      </c>
    </row>
    <row r="274" spans="2:8">
      <c r="B274" s="23"/>
      <c r="C274" s="23"/>
      <c r="D274" s="23"/>
    </row>
    <row r="275" spans="2:8">
      <c r="B275" s="25" t="s">
        <v>52</v>
      </c>
      <c r="C275" s="23">
        <v>28.58059687970291</v>
      </c>
      <c r="D275" s="23">
        <v>15.900371655509437</v>
      </c>
      <c r="E275" s="8">
        <f>C275-D275</f>
        <v>12.680225224193473</v>
      </c>
      <c r="G275" s="8">
        <f>E275-$F$243</f>
        <v>-0.75733203229334656</v>
      </c>
    </row>
    <row r="276" spans="2:8">
      <c r="B276" s="23"/>
      <c r="C276" s="23">
        <v>28.633684399606427</v>
      </c>
      <c r="D276" s="23">
        <v>15.559336296579092</v>
      </c>
      <c r="E276" s="8">
        <f>C276-D276</f>
        <v>13.074348103027335</v>
      </c>
      <c r="G276" s="8">
        <f t="shared" ref="G276:G277" si="97">E276-$F$243</f>
        <v>-0.36320915345948457</v>
      </c>
    </row>
    <row r="277" spans="2:8">
      <c r="B277" s="23" t="s">
        <v>49</v>
      </c>
      <c r="C277" s="23">
        <f>AVERAGE(C275:C276)</f>
        <v>28.607140639654666</v>
      </c>
      <c r="D277" s="23">
        <f t="shared" ref="D277:E277" si="98">AVERAGE(D275:D276)</f>
        <v>15.729853976044264</v>
      </c>
      <c r="E277" s="23">
        <f t="shared" si="98"/>
        <v>12.877286663610404</v>
      </c>
      <c r="G277" s="20">
        <f t="shared" si="97"/>
        <v>-0.56027059287641556</v>
      </c>
      <c r="H277" s="8">
        <f>2^-G277</f>
        <v>1.4745457581750976</v>
      </c>
    </row>
    <row r="278" spans="2:8">
      <c r="B278" s="23"/>
      <c r="C278" s="23"/>
      <c r="D278" s="23"/>
    </row>
    <row r="279" spans="2:8">
      <c r="B279" s="25" t="s">
        <v>53</v>
      </c>
      <c r="C279" s="23">
        <v>28.28048400290583</v>
      </c>
      <c r="D279" s="23">
        <v>15.699107132531926</v>
      </c>
      <c r="E279" s="8">
        <f>C279-D279</f>
        <v>12.581376870373903</v>
      </c>
      <c r="G279" s="8">
        <f>E279-$F$243</f>
        <v>-0.85618038611291603</v>
      </c>
    </row>
    <row r="280" spans="2:8">
      <c r="B280" s="23"/>
      <c r="C280" s="23">
        <v>28.296566512058448</v>
      </c>
      <c r="D280" s="23">
        <v>15.428082576727915</v>
      </c>
      <c r="E280" s="8">
        <f>C280-D280</f>
        <v>12.868483935330532</v>
      </c>
      <c r="G280" s="8">
        <f t="shared" ref="G280:G281" si="99">E280-$F$243</f>
        <v>-0.56907332115628684</v>
      </c>
    </row>
    <row r="281" spans="2:8">
      <c r="B281" s="23" t="s">
        <v>49</v>
      </c>
      <c r="C281" s="23">
        <f>AVERAGE(C279:C280)</f>
        <v>28.288525257482139</v>
      </c>
      <c r="D281" s="23">
        <f t="shared" ref="D281:E281" si="100">AVERAGE(D279:D280)</f>
        <v>15.563594854629921</v>
      </c>
      <c r="E281" s="23">
        <f t="shared" si="100"/>
        <v>12.724930402852218</v>
      </c>
      <c r="G281" s="20">
        <f t="shared" si="99"/>
        <v>-0.71262685363460143</v>
      </c>
      <c r="H281" s="8">
        <f>2^-G281</f>
        <v>1.638785296256708</v>
      </c>
    </row>
    <row r="282" spans="2:8">
      <c r="B282" s="23"/>
      <c r="C282" s="23"/>
      <c r="D282" s="23"/>
    </row>
    <row r="283" spans="2:8">
      <c r="B283" s="25" t="s">
        <v>54</v>
      </c>
      <c r="C283" s="23">
        <v>28.732108143935356</v>
      </c>
      <c r="D283" s="23">
        <v>14.759693751017933</v>
      </c>
      <c r="E283" s="8">
        <f>C283-D283</f>
        <v>13.972414392917424</v>
      </c>
      <c r="G283" s="8">
        <f>E283-$F$243</f>
        <v>0.53485713643060429</v>
      </c>
    </row>
    <row r="284" spans="2:8">
      <c r="B284" s="23"/>
      <c r="C284" s="23">
        <v>28.94899097391567</v>
      </c>
      <c r="D284" s="23">
        <v>14.602789094368287</v>
      </c>
      <c r="E284" s="8">
        <f>C284-D284</f>
        <v>14.346201879547383</v>
      </c>
      <c r="G284" s="8">
        <f t="shared" ref="G284:G285" si="101">E284-$F$243</f>
        <v>0.90864462306056382</v>
      </c>
    </row>
    <row r="285" spans="2:8">
      <c r="B285" s="23" t="s">
        <v>49</v>
      </c>
      <c r="C285" s="23">
        <f>AVERAGE(C283:C284)</f>
        <v>28.840549558925513</v>
      </c>
      <c r="D285" s="23">
        <f t="shared" ref="D285:E285" si="102">AVERAGE(D283:D284)</f>
        <v>14.681241422693109</v>
      </c>
      <c r="E285" s="23">
        <f t="shared" si="102"/>
        <v>14.159308136232404</v>
      </c>
      <c r="G285" s="20">
        <f t="shared" si="101"/>
        <v>0.72175087974558494</v>
      </c>
      <c r="H285" s="8">
        <f>2^-G285</f>
        <v>0.60636110510908947</v>
      </c>
    </row>
    <row r="286" spans="2:8">
      <c r="B286" s="23"/>
      <c r="C286" s="23"/>
      <c r="D286" s="23"/>
    </row>
    <row r="287" spans="2:8">
      <c r="B287" s="25" t="s">
        <v>55</v>
      </c>
      <c r="C287" s="23">
        <v>28.13144760908094</v>
      </c>
      <c r="D287" s="23">
        <v>14.639361613219709</v>
      </c>
      <c r="E287" s="8">
        <f>C287-D287</f>
        <v>13.492085995861231</v>
      </c>
      <c r="G287" s="8">
        <f>E287-$F$243</f>
        <v>5.4528739374411828E-2</v>
      </c>
    </row>
    <row r="288" spans="2:8">
      <c r="B288" s="23"/>
      <c r="C288" s="23">
        <v>28.221600026700695</v>
      </c>
      <c r="D288" s="23">
        <v>14.564721904130666</v>
      </c>
      <c r="E288" s="8">
        <f>C288-D288</f>
        <v>13.65687812257003</v>
      </c>
      <c r="G288" s="8">
        <f t="shared" ref="G288:G289" si="103">E288-$F$243</f>
        <v>0.21932086608321022</v>
      </c>
    </row>
    <row r="289" spans="1:14">
      <c r="B289" s="23" t="s">
        <v>49</v>
      </c>
      <c r="C289" s="23">
        <f>AVERAGE(C287:C288)</f>
        <v>28.176523817890818</v>
      </c>
      <c r="D289" s="23">
        <f t="shared" ref="D289:E289" si="104">AVERAGE(D287:D288)</f>
        <v>14.602041758675188</v>
      </c>
      <c r="E289" s="23">
        <f t="shared" si="104"/>
        <v>13.574482059215629</v>
      </c>
      <c r="G289" s="20">
        <f t="shared" si="103"/>
        <v>0.13692480272881014</v>
      </c>
      <c r="H289" s="8">
        <f>2^-G289</f>
        <v>0.9094556539191534</v>
      </c>
    </row>
    <row r="291" spans="1:14">
      <c r="A291" s="8" t="s">
        <v>68</v>
      </c>
      <c r="B291" s="24" t="s">
        <v>56</v>
      </c>
      <c r="C291" s="23">
        <v>29.602352425262072</v>
      </c>
      <c r="D291" s="23">
        <v>14.452227382852746</v>
      </c>
      <c r="E291" s="8">
        <f>C291-D291</f>
        <v>15.150125042409327</v>
      </c>
      <c r="F291" s="8">
        <f>AVERAGE(E293,E297,E301,E305,E309,E313)</f>
        <v>14.14905777724487</v>
      </c>
      <c r="G291" s="8">
        <f>E291-$F$291</f>
        <v>1.0010672651644565</v>
      </c>
      <c r="L291" s="23"/>
      <c r="M291" s="23"/>
      <c r="N291" s="23"/>
    </row>
    <row r="292" spans="1:14">
      <c r="B292" s="23"/>
      <c r="C292" s="23">
        <v>29.577895644364201</v>
      </c>
      <c r="D292" s="23">
        <v>14.430098764761601</v>
      </c>
      <c r="E292" s="8">
        <f>C292-D292</f>
        <v>15.1477968796026</v>
      </c>
      <c r="G292" s="8">
        <f t="shared" ref="G292:G293" si="105">E292-$F$291</f>
        <v>0.99873910235772989</v>
      </c>
      <c r="L292" s="23"/>
      <c r="M292" s="23"/>
      <c r="N292" s="23"/>
    </row>
    <row r="293" spans="1:14">
      <c r="B293" s="23" t="s">
        <v>49</v>
      </c>
      <c r="C293" s="23">
        <f>AVERAGE(C291:C292)</f>
        <v>29.590124034813137</v>
      </c>
      <c r="D293" s="23">
        <f>AVERAGE(D291:D292)</f>
        <v>14.441163073807173</v>
      </c>
      <c r="E293" s="8">
        <f>AVERAGE(E291:E292)</f>
        <v>15.148960961005963</v>
      </c>
      <c r="G293" s="20">
        <f t="shared" si="105"/>
        <v>0.99990318376109322</v>
      </c>
      <c r="H293" s="8">
        <f>2^-G293</f>
        <v>0.50003355507740821</v>
      </c>
      <c r="L293" s="23"/>
      <c r="M293" s="23"/>
      <c r="N293" s="23"/>
    </row>
    <row r="294" spans="1:14">
      <c r="B294" s="23"/>
      <c r="C294" s="23"/>
      <c r="D294" s="23"/>
      <c r="L294" s="23"/>
      <c r="M294" s="23"/>
      <c r="N294" s="23"/>
    </row>
    <row r="295" spans="1:14">
      <c r="B295" s="24" t="s">
        <v>57</v>
      </c>
      <c r="C295" s="23">
        <v>28.963994528758292</v>
      </c>
      <c r="D295" s="23">
        <v>14.563012794819015</v>
      </c>
      <c r="E295" s="8">
        <f>C295-D295</f>
        <v>14.400981733939277</v>
      </c>
      <c r="G295" s="8">
        <f>E295-$F$291</f>
        <v>0.25192395669440693</v>
      </c>
      <c r="L295" s="23"/>
      <c r="M295" s="23"/>
      <c r="N295" s="23"/>
    </row>
    <row r="296" spans="1:14">
      <c r="B296" s="23"/>
      <c r="C296" s="23">
        <v>28.7589685544452</v>
      </c>
      <c r="D296" s="23">
        <v>14.5489076665438</v>
      </c>
      <c r="E296" s="8">
        <f>C296-D296</f>
        <v>14.210060887901401</v>
      </c>
      <c r="G296" s="8">
        <f t="shared" ref="G296:G297" si="106">E296-$F$291</f>
        <v>6.1003110656530524E-2</v>
      </c>
      <c r="L296" s="23"/>
      <c r="M296" s="23"/>
      <c r="N296" s="23"/>
    </row>
    <row r="297" spans="1:14">
      <c r="B297" s="23" t="s">
        <v>49</v>
      </c>
      <c r="C297" s="23">
        <f>AVERAGE(C295:C296)</f>
        <v>28.861481541601748</v>
      </c>
      <c r="D297" s="23">
        <f>AVERAGE(D295:D296)</f>
        <v>14.555960230681407</v>
      </c>
      <c r="E297" s="8">
        <f>AVERAGE(E295:E296)</f>
        <v>14.305521310920339</v>
      </c>
      <c r="G297" s="20">
        <f t="shared" si="106"/>
        <v>0.15646353367546872</v>
      </c>
      <c r="H297" s="8">
        <f>2^-G297</f>
        <v>0.89722172964726954</v>
      </c>
      <c r="L297" s="23"/>
      <c r="M297" s="23"/>
      <c r="N297" s="23"/>
    </row>
    <row r="298" spans="1:14">
      <c r="B298" s="23"/>
      <c r="C298" s="23"/>
      <c r="D298" s="23"/>
      <c r="L298" s="23"/>
      <c r="M298" s="23"/>
      <c r="N298" s="23"/>
    </row>
    <row r="299" spans="1:14">
      <c r="B299" s="24" t="s">
        <v>58</v>
      </c>
      <c r="C299" s="23">
        <v>28.126629430970223</v>
      </c>
      <c r="D299" s="23">
        <v>15.500095605200894</v>
      </c>
      <c r="E299" s="8">
        <f>C299-D299</f>
        <v>12.626533825769329</v>
      </c>
      <c r="G299" s="8">
        <f>E299-$F$291</f>
        <v>-1.5225239514755415</v>
      </c>
      <c r="L299" s="23"/>
      <c r="M299" s="23"/>
      <c r="N299" s="23"/>
    </row>
    <row r="300" spans="1:14">
      <c r="B300" s="23"/>
      <c r="C300" s="23">
        <v>28.278565746433198</v>
      </c>
      <c r="D300" s="23">
        <v>15.670007654357599</v>
      </c>
      <c r="E300" s="8">
        <f>C300-D300</f>
        <v>12.608558092075599</v>
      </c>
      <c r="G300" s="8">
        <f t="shared" ref="G300:G301" si="107">E300-$F$291</f>
        <v>-1.5404996851692712</v>
      </c>
      <c r="L300" s="23"/>
      <c r="M300" s="23"/>
      <c r="N300" s="23"/>
    </row>
    <row r="301" spans="1:14">
      <c r="B301" s="23" t="s">
        <v>49</v>
      </c>
      <c r="C301" s="23">
        <f>AVERAGE(C299:C300)</f>
        <v>28.20259758870171</v>
      </c>
      <c r="D301" s="23">
        <f>AVERAGE(D299:D300)</f>
        <v>15.585051629779247</v>
      </c>
      <c r="E301" s="8">
        <f>AVERAGE(E299:E300)</f>
        <v>12.617545958922463</v>
      </c>
      <c r="G301" s="20">
        <f t="shared" si="107"/>
        <v>-1.5315118183224072</v>
      </c>
      <c r="H301" s="8">
        <f>2^-G301</f>
        <v>2.8908862004249438</v>
      </c>
      <c r="L301" s="23"/>
      <c r="M301" s="23"/>
      <c r="N301" s="23"/>
    </row>
    <row r="302" spans="1:14">
      <c r="B302" s="23"/>
      <c r="C302" s="23"/>
      <c r="D302" s="23"/>
      <c r="L302" s="23"/>
      <c r="M302" s="23"/>
      <c r="N302" s="23"/>
    </row>
    <row r="303" spans="1:14">
      <c r="B303" s="24" t="s">
        <v>59</v>
      </c>
      <c r="C303" s="23">
        <v>29.999656276629601</v>
      </c>
      <c r="D303" s="23">
        <v>14.483801272268195</v>
      </c>
      <c r="E303" s="8">
        <f>C303-D303</f>
        <v>15.515855004361406</v>
      </c>
      <c r="G303" s="8">
        <f>E303-$F$291</f>
        <v>1.3667972271165354</v>
      </c>
      <c r="L303" s="23"/>
      <c r="M303" s="23"/>
      <c r="N303" s="23"/>
    </row>
    <row r="304" spans="1:14">
      <c r="B304" s="23"/>
      <c r="C304" s="23">
        <v>30.180075453567699</v>
      </c>
      <c r="D304" s="23">
        <v>14.626443226009799</v>
      </c>
      <c r="E304" s="8">
        <f>C304-D304</f>
        <v>15.5536322275579</v>
      </c>
      <c r="G304" s="8">
        <f t="shared" ref="G304:G305" si="108">E304-$F$291</f>
        <v>1.4045744503130297</v>
      </c>
      <c r="L304" s="23"/>
      <c r="M304" s="23"/>
      <c r="N304" s="23"/>
    </row>
    <row r="305" spans="2:14">
      <c r="B305" s="23" t="s">
        <v>49</v>
      </c>
      <c r="C305" s="23">
        <f>AVERAGE(C303:C304)</f>
        <v>30.089865865098652</v>
      </c>
      <c r="D305" s="23">
        <f>AVERAGE(D303:D304)</f>
        <v>14.555122249138996</v>
      </c>
      <c r="E305" s="8">
        <f>AVERAGE(E303:E304)</f>
        <v>15.534743615959652</v>
      </c>
      <c r="G305" s="20">
        <f t="shared" si="108"/>
        <v>1.3856858387147817</v>
      </c>
      <c r="H305" s="8">
        <f>2^-G305</f>
        <v>0.3827075217758617</v>
      </c>
      <c r="L305" s="23"/>
      <c r="M305" s="23"/>
      <c r="N305" s="23"/>
    </row>
    <row r="306" spans="2:14">
      <c r="B306" s="23"/>
      <c r="C306" s="23"/>
      <c r="D306" s="23"/>
      <c r="L306" s="23"/>
      <c r="M306" s="23"/>
      <c r="N306" s="23"/>
    </row>
    <row r="307" spans="2:14">
      <c r="B307" s="24" t="s">
        <v>60</v>
      </c>
      <c r="C307" s="23">
        <v>28.464351853737142</v>
      </c>
      <c r="D307" s="23">
        <v>14.868388090679556</v>
      </c>
      <c r="E307" s="8">
        <f>C307-D307</f>
        <v>13.595963763057586</v>
      </c>
      <c r="G307" s="8">
        <f>E307-$F$291</f>
        <v>-0.55309401418728399</v>
      </c>
      <c r="L307" s="23"/>
      <c r="M307" s="23"/>
      <c r="N307" s="23"/>
    </row>
    <row r="308" spans="2:14">
      <c r="B308" s="23"/>
      <c r="C308" s="23">
        <v>28.537897966634102</v>
      </c>
      <c r="D308" s="23">
        <v>14.795372550065901</v>
      </c>
      <c r="E308" s="8">
        <f>C308-D308</f>
        <v>13.742525416568201</v>
      </c>
      <c r="G308" s="8">
        <f t="shared" ref="G308:G309" si="109">E308-$F$291</f>
        <v>-0.40653236067666931</v>
      </c>
      <c r="L308" s="23"/>
      <c r="M308" s="23"/>
      <c r="N308" s="23"/>
    </row>
    <row r="309" spans="2:14">
      <c r="B309" s="23" t="s">
        <v>49</v>
      </c>
      <c r="C309" s="23">
        <f>AVERAGE(C307:C308)</f>
        <v>28.501124910185624</v>
      </c>
      <c r="D309" s="23">
        <f>AVERAGE(D307:D308)</f>
        <v>14.831880320372729</v>
      </c>
      <c r="E309" s="8">
        <f>AVERAGE(E307:E308)</f>
        <v>13.669244589812894</v>
      </c>
      <c r="G309" s="20">
        <f t="shared" si="109"/>
        <v>-0.47981318743197576</v>
      </c>
      <c r="H309" s="8">
        <f>2^-G309</f>
        <v>1.3945630746315065</v>
      </c>
      <c r="L309" s="23"/>
      <c r="M309" s="23"/>
      <c r="N309" s="23"/>
    </row>
    <row r="310" spans="2:14">
      <c r="B310" s="23"/>
      <c r="C310" s="23"/>
      <c r="D310" s="23"/>
      <c r="L310" s="23"/>
      <c r="M310" s="23"/>
      <c r="N310" s="23"/>
    </row>
    <row r="311" spans="2:14">
      <c r="B311" s="24" t="s">
        <v>61</v>
      </c>
      <c r="C311" s="23">
        <v>28.384275959022567</v>
      </c>
      <c r="D311" s="23">
        <v>14.79809842243823</v>
      </c>
      <c r="E311" s="8">
        <f>C311-D311</f>
        <v>13.586177536584337</v>
      </c>
      <c r="G311" s="8">
        <f>E311-$F$291</f>
        <v>-0.5628802406605331</v>
      </c>
      <c r="L311" s="23"/>
      <c r="M311" s="23"/>
      <c r="N311" s="23"/>
    </row>
    <row r="312" spans="2:14">
      <c r="C312" s="23">
        <v>28.4768655566779</v>
      </c>
      <c r="D312" s="23">
        <v>14.8263826395664</v>
      </c>
      <c r="E312" s="8">
        <f>C312-D312</f>
        <v>13.6504829171115</v>
      </c>
      <c r="G312" s="8">
        <f t="shared" ref="G312:G313" si="110">E312-$F$291</f>
        <v>-0.49857486013337038</v>
      </c>
      <c r="L312" s="23"/>
      <c r="M312" s="23"/>
      <c r="N312" s="23"/>
    </row>
    <row r="313" spans="2:14">
      <c r="B313" s="23" t="s">
        <v>49</v>
      </c>
      <c r="C313" s="23">
        <f>AVERAGE(C311:C312)</f>
        <v>28.430570757850234</v>
      </c>
      <c r="D313" s="23">
        <f>AVERAGE(D311:D312)</f>
        <v>14.812240531002315</v>
      </c>
      <c r="E313" s="8">
        <f>AVERAGE(E311:E312)</f>
        <v>13.618330226847918</v>
      </c>
      <c r="G313" s="20">
        <f t="shared" si="110"/>
        <v>-0.53072755039695174</v>
      </c>
      <c r="H313" s="8">
        <f>2^-G313</f>
        <v>1.4446575519424756</v>
      </c>
      <c r="L313" s="23"/>
      <c r="M313" s="23"/>
      <c r="N313" s="23"/>
    </row>
    <row r="314" spans="2:14">
      <c r="B314" s="23"/>
      <c r="C314" s="23"/>
      <c r="D314" s="23"/>
      <c r="L314" s="23"/>
      <c r="M314" s="23"/>
      <c r="N314" s="23"/>
    </row>
    <row r="315" spans="2:14">
      <c r="B315" s="25" t="s">
        <v>50</v>
      </c>
      <c r="C315" s="23">
        <v>29.427581904158021</v>
      </c>
      <c r="D315" s="23">
        <v>16.124220976090733</v>
      </c>
      <c r="E315" s="8">
        <f>C315-D315</f>
        <v>13.303360928067288</v>
      </c>
      <c r="G315" s="8">
        <f>E315-$F$291</f>
        <v>-0.84569684917758181</v>
      </c>
      <c r="L315" s="23"/>
      <c r="M315" s="23"/>
      <c r="N315" s="23"/>
    </row>
    <row r="316" spans="2:14">
      <c r="B316" s="23"/>
      <c r="C316" s="23">
        <v>29.390087634623502</v>
      </c>
      <c r="D316" s="23">
        <v>16.186783665526299</v>
      </c>
      <c r="E316" s="8">
        <f>C316-D316</f>
        <v>13.203303969097202</v>
      </c>
      <c r="G316" s="8">
        <f t="shared" ref="G316:G317" si="111">E316-$F$291</f>
        <v>-0.94575380814766774</v>
      </c>
      <c r="L316" s="23"/>
      <c r="M316" s="23"/>
      <c r="N316" s="23"/>
    </row>
    <row r="317" spans="2:14">
      <c r="B317" s="23" t="s">
        <v>49</v>
      </c>
      <c r="C317" s="23">
        <f>AVERAGE(C315:C316)</f>
        <v>29.408834769390761</v>
      </c>
      <c r="D317" s="23">
        <f>AVERAGE(D315:D316)</f>
        <v>16.155502320808516</v>
      </c>
      <c r="E317" s="8">
        <f>AVERAGE(E315:E316)</f>
        <v>13.253332448582245</v>
      </c>
      <c r="G317" s="20">
        <f t="shared" si="111"/>
        <v>-0.89572532866262478</v>
      </c>
      <c r="H317" s="8">
        <f>2^-G317</f>
        <v>1.8605450568584376</v>
      </c>
      <c r="L317" s="23"/>
      <c r="M317" s="23"/>
      <c r="N317" s="23"/>
    </row>
    <row r="318" spans="2:14">
      <c r="B318" s="23"/>
      <c r="C318" s="23"/>
      <c r="D318" s="23"/>
      <c r="L318" s="23"/>
      <c r="M318" s="23"/>
      <c r="N318" s="23"/>
    </row>
    <row r="319" spans="2:14">
      <c r="B319" s="25" t="s">
        <v>51</v>
      </c>
      <c r="C319" s="23">
        <v>29.670425026710713</v>
      </c>
      <c r="D319" s="23">
        <v>14.37758828908448</v>
      </c>
      <c r="E319" s="8">
        <f>C319-D319</f>
        <v>15.292836737626233</v>
      </c>
      <c r="G319" s="8">
        <f>E319-$F$291</f>
        <v>1.1437789603813631</v>
      </c>
      <c r="L319" s="23"/>
      <c r="M319" s="23"/>
      <c r="N319" s="23"/>
    </row>
    <row r="320" spans="2:14">
      <c r="B320" s="23"/>
      <c r="C320" s="23">
        <v>29.690009723744499</v>
      </c>
      <c r="D320" s="23">
        <v>14.5327738296465</v>
      </c>
      <c r="E320" s="8">
        <f>C320-D320</f>
        <v>15.157235894097999</v>
      </c>
      <c r="G320" s="8">
        <f t="shared" ref="G320:G321" si="112">E320-$F$291</f>
        <v>1.008178116853129</v>
      </c>
      <c r="L320" s="23"/>
      <c r="M320" s="23"/>
      <c r="N320" s="23"/>
    </row>
    <row r="321" spans="2:14">
      <c r="B321" s="23" t="s">
        <v>49</v>
      </c>
      <c r="C321" s="23">
        <f>AVERAGE(C319:C320)</f>
        <v>29.680217375227606</v>
      </c>
      <c r="D321" s="23">
        <f>AVERAGE(D319:D320)</f>
        <v>14.45518105936549</v>
      </c>
      <c r="E321" s="8">
        <f>AVERAGE(E319:E320)</f>
        <v>15.225036315862116</v>
      </c>
      <c r="G321" s="20">
        <f t="shared" si="112"/>
        <v>1.075978538617246</v>
      </c>
      <c r="H321" s="8">
        <f>2^-G321</f>
        <v>0.47434921388776496</v>
      </c>
      <c r="L321" s="23"/>
      <c r="M321" s="23"/>
      <c r="N321" s="23"/>
    </row>
    <row r="322" spans="2:14">
      <c r="B322" s="23"/>
      <c r="C322" s="23"/>
      <c r="D322" s="23"/>
      <c r="L322" s="23"/>
      <c r="M322" s="23"/>
      <c r="N322" s="23"/>
    </row>
    <row r="323" spans="2:14">
      <c r="B323" s="25" t="s">
        <v>52</v>
      </c>
      <c r="C323" s="23">
        <v>28.636618409258791</v>
      </c>
      <c r="D323" s="23">
        <v>15.026900744127101</v>
      </c>
      <c r="E323" s="8">
        <f>C323-D323</f>
        <v>13.60971766513169</v>
      </c>
      <c r="G323" s="8">
        <f>E323-$F$291</f>
        <v>-0.53934011211318023</v>
      </c>
      <c r="L323" s="23"/>
      <c r="M323" s="23"/>
      <c r="N323" s="23"/>
    </row>
    <row r="324" spans="2:14">
      <c r="B324" s="23"/>
      <c r="C324" s="23">
        <v>28.546789273654898</v>
      </c>
      <c r="D324" s="23">
        <v>15.215823654868201</v>
      </c>
      <c r="E324" s="8">
        <f>C324-D324</f>
        <v>13.330965618786697</v>
      </c>
      <c r="G324" s="8">
        <f t="shared" ref="G324:G325" si="113">E324-$F$291</f>
        <v>-0.81809215845817285</v>
      </c>
      <c r="L324" s="23"/>
      <c r="M324" s="23"/>
      <c r="N324" s="23"/>
    </row>
    <row r="325" spans="2:14">
      <c r="B325" s="23" t="s">
        <v>49</v>
      </c>
      <c r="C325" s="23">
        <f>AVERAGE(C323:C324)</f>
        <v>28.591703841456845</v>
      </c>
      <c r="D325" s="23">
        <f>AVERAGE(D323:D324)</f>
        <v>15.12136219949765</v>
      </c>
      <c r="E325" s="8">
        <f>AVERAGE(E323:E324)</f>
        <v>13.470341641959195</v>
      </c>
      <c r="G325" s="20">
        <f t="shared" si="113"/>
        <v>-0.67871613528567565</v>
      </c>
      <c r="H325" s="8">
        <f>2^-G325</f>
        <v>1.6007146336715625</v>
      </c>
      <c r="L325" s="23"/>
      <c r="M325" s="23"/>
      <c r="N325" s="23"/>
    </row>
    <row r="326" spans="2:14">
      <c r="B326" s="23"/>
      <c r="C326" s="23"/>
      <c r="D326" s="23"/>
      <c r="L326" s="23"/>
      <c r="M326" s="23"/>
      <c r="N326" s="23"/>
    </row>
    <row r="327" spans="2:14">
      <c r="B327" s="25" t="s">
        <v>53</v>
      </c>
      <c r="C327" s="23">
        <v>28.300663369980136</v>
      </c>
      <c r="D327" s="23">
        <v>15.327806658741487</v>
      </c>
      <c r="E327" s="8">
        <f>C327-D327</f>
        <v>12.972856711238649</v>
      </c>
      <c r="G327" s="8">
        <f>E327-$F$291</f>
        <v>-1.1762010660062217</v>
      </c>
      <c r="L327" s="23"/>
      <c r="M327" s="23"/>
      <c r="N327" s="23"/>
    </row>
    <row r="328" spans="2:14">
      <c r="B328" s="23"/>
      <c r="C328" s="23">
        <v>28.3387907066632</v>
      </c>
      <c r="D328" s="23">
        <v>15.454400386552299</v>
      </c>
      <c r="E328" s="8">
        <f>C328-D328</f>
        <v>12.884390320110901</v>
      </c>
      <c r="G328" s="8">
        <f t="shared" ref="G328:G329" si="114">E328-$F$291</f>
        <v>-1.2646674571339691</v>
      </c>
      <c r="L328" s="23"/>
      <c r="M328" s="23"/>
      <c r="N328" s="23"/>
    </row>
    <row r="329" spans="2:14">
      <c r="B329" s="23" t="s">
        <v>49</v>
      </c>
      <c r="C329" s="23">
        <f>AVERAGE(C327:C328)</f>
        <v>28.319727038321666</v>
      </c>
      <c r="D329" s="23">
        <f>AVERAGE(D327:D328)</f>
        <v>15.391103522646894</v>
      </c>
      <c r="E329" s="8">
        <f>AVERAGE(E327:E328)</f>
        <v>12.928623515674776</v>
      </c>
      <c r="G329" s="20">
        <f t="shared" si="114"/>
        <v>-1.2204342615700945</v>
      </c>
      <c r="H329" s="8">
        <f>2^-G329</f>
        <v>2.330168464830034</v>
      </c>
      <c r="L329" s="23"/>
      <c r="M329" s="23"/>
      <c r="N329" s="23"/>
    </row>
    <row r="330" spans="2:14">
      <c r="B330" s="23"/>
      <c r="C330" s="23"/>
      <c r="D330" s="23"/>
      <c r="L330" s="23"/>
      <c r="M330" s="23"/>
      <c r="N330" s="23"/>
    </row>
    <row r="331" spans="2:14">
      <c r="B331" s="25" t="s">
        <v>54</v>
      </c>
      <c r="C331" s="23">
        <v>29.179005201361239</v>
      </c>
      <c r="D331" s="23">
        <v>14.822085851867095</v>
      </c>
      <c r="E331" s="8">
        <f>C331-D331</f>
        <v>14.356919349494143</v>
      </c>
      <c r="G331" s="8">
        <f>E331-$F$291</f>
        <v>0.20786157224927315</v>
      </c>
      <c r="L331" s="23"/>
      <c r="M331" s="23"/>
      <c r="N331" s="23"/>
    </row>
    <row r="332" spans="2:14">
      <c r="B332" s="23"/>
      <c r="C332" s="23">
        <v>29.170073648264498</v>
      </c>
      <c r="D332" s="23">
        <v>14.790837266477199</v>
      </c>
      <c r="E332" s="8">
        <f>C332-D332</f>
        <v>14.379236381787299</v>
      </c>
      <c r="G332" s="8">
        <f t="shared" ref="G332:G333" si="115">E332-$F$291</f>
        <v>0.230178604542429</v>
      </c>
      <c r="L332" s="23"/>
      <c r="M332" s="23"/>
      <c r="N332" s="23"/>
    </row>
    <row r="333" spans="2:14">
      <c r="B333" s="23" t="s">
        <v>49</v>
      </c>
      <c r="C333" s="23">
        <f>AVERAGE(C331:C332)</f>
        <v>29.17453942481287</v>
      </c>
      <c r="D333" s="23">
        <f>AVERAGE(D331:D332)</f>
        <v>14.806461559172147</v>
      </c>
      <c r="E333" s="8">
        <f>AVERAGE(E331:E332)</f>
        <v>14.368077865640721</v>
      </c>
      <c r="G333" s="20">
        <f t="shared" si="115"/>
        <v>0.21902008839585108</v>
      </c>
      <c r="H333" s="8">
        <f>2^-G333</f>
        <v>0.85914879189144777</v>
      </c>
      <c r="L333" s="23"/>
      <c r="M333" s="23"/>
      <c r="N333" s="23"/>
    </row>
    <row r="334" spans="2:14">
      <c r="B334" s="23"/>
      <c r="C334" s="23"/>
      <c r="D334" s="23"/>
      <c r="L334" s="23"/>
      <c r="M334" s="23"/>
      <c r="N334" s="23"/>
    </row>
    <row r="335" spans="2:14">
      <c r="B335" s="25" t="s">
        <v>55</v>
      </c>
      <c r="C335" s="23">
        <v>29.146880032377844</v>
      </c>
      <c r="D335" s="23">
        <v>14.635433906877186</v>
      </c>
      <c r="E335" s="8">
        <f>C335-D335</f>
        <v>14.511446125500658</v>
      </c>
      <c r="G335" s="8">
        <f>E335-$F$291</f>
        <v>0.36238834825578792</v>
      </c>
      <c r="L335" s="23"/>
    </row>
    <row r="336" spans="2:14">
      <c r="B336" s="23"/>
      <c r="C336" s="23">
        <v>29.343849820082902</v>
      </c>
      <c r="D336" s="23">
        <v>14.5668293755927</v>
      </c>
      <c r="E336" s="8">
        <f>C336-D336</f>
        <v>14.777020444490201</v>
      </c>
      <c r="G336" s="8">
        <f t="shared" ref="G336:G337" si="116">E336-$F$291</f>
        <v>0.62796266724533112</v>
      </c>
    </row>
    <row r="337" spans="1:8">
      <c r="B337" s="23" t="s">
        <v>49</v>
      </c>
      <c r="C337" s="23">
        <f>AVERAGE(C335:C336)</f>
        <v>29.245364926230373</v>
      </c>
      <c r="D337" s="23">
        <f>AVERAGE(D335:D336)</f>
        <v>14.601131641234943</v>
      </c>
      <c r="E337" s="8">
        <f>AVERAGE(E335:E336)</f>
        <v>14.64423328499543</v>
      </c>
      <c r="G337" s="20">
        <f t="shared" si="116"/>
        <v>0.49517550775055952</v>
      </c>
      <c r="H337" s="8">
        <f>2^-G337</f>
        <v>0.70947536325480709</v>
      </c>
    </row>
    <row r="338" spans="1:8">
      <c r="B338" s="23"/>
      <c r="C338" s="23"/>
      <c r="D338" s="23"/>
    </row>
    <row r="339" spans="1:8">
      <c r="A339" s="8" t="s">
        <v>69</v>
      </c>
      <c r="B339" s="24" t="s">
        <v>56</v>
      </c>
      <c r="C339" s="23">
        <v>23.090232900393257</v>
      </c>
      <c r="D339" s="23">
        <v>14.384122956495009</v>
      </c>
      <c r="E339" s="8">
        <f>C339-D339</f>
        <v>8.7061099438982481</v>
      </c>
      <c r="F339" s="8">
        <f>AVERAGE(E341,E345,E349,E353,E357,E361)</f>
        <v>8.7204726227765779</v>
      </c>
      <c r="G339" s="8">
        <f>E339-$F$339</f>
        <v>-1.436267887832976E-2</v>
      </c>
    </row>
    <row r="340" spans="1:8">
      <c r="B340" s="23"/>
      <c r="C340" s="23">
        <v>23.178072648027602</v>
      </c>
      <c r="D340" s="23">
        <v>14.2987826649862</v>
      </c>
      <c r="E340" s="8">
        <f>C340-D340</f>
        <v>8.8792899830414012</v>
      </c>
      <c r="G340" s="8">
        <f t="shared" ref="G340:G341" si="117">E340-$F$339</f>
        <v>0.15881736026482329</v>
      </c>
    </row>
    <row r="341" spans="1:8">
      <c r="B341" s="23" t="s">
        <v>49</v>
      </c>
      <c r="C341" s="23">
        <f>AVERAGE(C339:C340)</f>
        <v>23.134152774210428</v>
      </c>
      <c r="D341" s="23">
        <f>AVERAGE(D339:D340)</f>
        <v>14.341452810740606</v>
      </c>
      <c r="E341" s="8">
        <f>AVERAGE(E339:E340)</f>
        <v>8.7926999634698255</v>
      </c>
      <c r="G341" s="20">
        <f t="shared" si="117"/>
        <v>7.2227340693247655E-2</v>
      </c>
      <c r="H341" s="8">
        <f t="shared" ref="H341" si="118">2^-G341</f>
        <v>0.95116837887532502</v>
      </c>
    </row>
    <row r="342" spans="1:8">
      <c r="B342" s="23"/>
      <c r="C342" s="23"/>
      <c r="D342" s="23"/>
    </row>
    <row r="343" spans="1:8">
      <c r="B343" s="24" t="s">
        <v>57</v>
      </c>
      <c r="C343" s="23">
        <v>23.097774354710094</v>
      </c>
      <c r="D343" s="23">
        <v>14.377899490060734</v>
      </c>
      <c r="E343" s="8">
        <f>C343-D343</f>
        <v>8.7198748646493591</v>
      </c>
      <c r="G343" s="8">
        <f>E343-$F$339</f>
        <v>-5.9775812721873933E-4</v>
      </c>
    </row>
    <row r="344" spans="1:8">
      <c r="B344" s="23"/>
      <c r="C344" s="23">
        <v>23.1446263454662</v>
      </c>
      <c r="D344" s="23">
        <v>14.6535617273881</v>
      </c>
      <c r="E344" s="8">
        <f>C344-D344</f>
        <v>8.4910646180781004</v>
      </c>
      <c r="G344" s="8">
        <f t="shared" ref="G344:G345" si="119">E344-$F$339</f>
        <v>-0.22940800469847744</v>
      </c>
    </row>
    <row r="345" spans="1:8">
      <c r="B345" s="23" t="s">
        <v>49</v>
      </c>
      <c r="C345" s="23">
        <f>AVERAGE(C343:C344)</f>
        <v>23.121200350088145</v>
      </c>
      <c r="D345" s="23">
        <f>AVERAGE(D343:D344)</f>
        <v>14.515730608724418</v>
      </c>
      <c r="E345" s="8">
        <f>AVERAGE(E343:E344)</f>
        <v>8.6054697413637307</v>
      </c>
      <c r="G345" s="20">
        <f t="shared" si="119"/>
        <v>-0.1150028814128472</v>
      </c>
      <c r="H345" s="8">
        <f t="shared" ref="H345" si="120">2^-G345</f>
        <v>1.0829772084926206</v>
      </c>
    </row>
    <row r="346" spans="1:8">
      <c r="B346" s="23"/>
      <c r="C346" s="23"/>
      <c r="D346" s="23"/>
    </row>
    <row r="347" spans="1:8">
      <c r="B347" s="24" t="s">
        <v>58</v>
      </c>
      <c r="C347" s="23">
        <v>23.914867788970557</v>
      </c>
      <c r="D347" s="23">
        <v>15.003969374804399</v>
      </c>
      <c r="E347" s="8">
        <f>C347-D347</f>
        <v>8.9108984141661587</v>
      </c>
      <c r="G347" s="8">
        <f>E347-$F$339</f>
        <v>0.19042579138958082</v>
      </c>
    </row>
    <row r="348" spans="1:8">
      <c r="B348" s="23"/>
      <c r="C348" s="23">
        <v>23.896976552974198</v>
      </c>
      <c r="D348" s="23">
        <v>14.664345123600899</v>
      </c>
      <c r="E348" s="8">
        <f>C348-D348</f>
        <v>9.2326314293732992</v>
      </c>
      <c r="G348" s="8">
        <f t="shared" ref="G348:G349" si="121">E348-$F$339</f>
        <v>0.51215880659672131</v>
      </c>
    </row>
    <row r="349" spans="1:8">
      <c r="B349" s="23" t="s">
        <v>49</v>
      </c>
      <c r="C349" s="23">
        <f>AVERAGE(C347:C348)</f>
        <v>23.905922170972378</v>
      </c>
      <c r="D349" s="23">
        <f>AVERAGE(D347:D348)</f>
        <v>14.834157249202649</v>
      </c>
      <c r="E349" s="8">
        <f>AVERAGE(E347:E348)</f>
        <v>9.0717649217697289</v>
      </c>
      <c r="G349" s="20">
        <f t="shared" si="121"/>
        <v>0.35129229899315106</v>
      </c>
      <c r="H349" s="8">
        <f t="shared" ref="H349" si="122">2^-G349</f>
        <v>0.78388161869173423</v>
      </c>
    </row>
    <row r="350" spans="1:8">
      <c r="B350" s="23"/>
      <c r="C350" s="23"/>
      <c r="D350" s="23"/>
    </row>
    <row r="351" spans="1:8">
      <c r="B351" s="24" t="s">
        <v>59</v>
      </c>
      <c r="C351" s="23">
        <v>23.636872972019201</v>
      </c>
      <c r="D351" s="23">
        <v>14.726502369673879</v>
      </c>
      <c r="E351" s="8">
        <f>C351-D351</f>
        <v>8.9103706023453224</v>
      </c>
      <c r="G351" s="8">
        <f>E351-$F$339</f>
        <v>0.18989797956874455</v>
      </c>
    </row>
    <row r="352" spans="1:8">
      <c r="B352" s="23"/>
      <c r="C352" s="23">
        <v>23.654527535846501</v>
      </c>
      <c r="D352" s="23">
        <v>14.7735682634582</v>
      </c>
      <c r="E352" s="8">
        <f>C352-D352</f>
        <v>8.8809592723883011</v>
      </c>
      <c r="G352" s="8">
        <f t="shared" ref="G352:G353" si="123">E352-$F$339</f>
        <v>0.16048664961172321</v>
      </c>
    </row>
    <row r="353" spans="2:8">
      <c r="B353" s="23" t="s">
        <v>49</v>
      </c>
      <c r="C353" s="23">
        <f>AVERAGE(C351:C352)</f>
        <v>23.645700253932851</v>
      </c>
      <c r="D353" s="23">
        <f>AVERAGE(D351:D352)</f>
        <v>14.75003531656604</v>
      </c>
      <c r="E353" s="8">
        <f>AVERAGE(E351:E352)</f>
        <v>8.8956649373668117</v>
      </c>
      <c r="G353" s="20">
        <f t="shared" si="123"/>
        <v>0.17519231459023388</v>
      </c>
      <c r="H353" s="8">
        <f t="shared" ref="H353" si="124">2^-G353</f>
        <v>0.88564945211010226</v>
      </c>
    </row>
    <row r="354" spans="2:8">
      <c r="B354" s="23"/>
      <c r="C354" s="23"/>
      <c r="D354" s="23"/>
    </row>
    <row r="355" spans="2:8">
      <c r="B355" s="24" t="s">
        <v>60</v>
      </c>
      <c r="C355" s="23">
        <v>23.840630288603194</v>
      </c>
      <c r="D355" s="23">
        <v>15.51406447638756</v>
      </c>
      <c r="E355" s="8">
        <f>C355-D355</f>
        <v>8.3265658122156339</v>
      </c>
      <c r="G355" s="8">
        <f>E355-$F$339</f>
        <v>-0.39390681056094401</v>
      </c>
    </row>
    <row r="356" spans="2:8">
      <c r="B356" s="23"/>
      <c r="C356" s="23">
        <v>23.8634700867532</v>
      </c>
      <c r="D356" s="23">
        <v>15.3425416836502</v>
      </c>
      <c r="E356" s="8">
        <f>C356-D356</f>
        <v>8.5209284031029995</v>
      </c>
      <c r="G356" s="8">
        <f t="shared" ref="G356:G357" si="125">E356-$F$339</f>
        <v>-0.19954421967357838</v>
      </c>
    </row>
    <row r="357" spans="2:8">
      <c r="B357" s="23" t="s">
        <v>49</v>
      </c>
      <c r="C357" s="23">
        <f>AVERAGE(C355:C356)</f>
        <v>23.852050187678195</v>
      </c>
      <c r="D357" s="23">
        <f>AVERAGE(D355:D356)</f>
        <v>15.42830308001888</v>
      </c>
      <c r="E357" s="8">
        <f>AVERAGE(E355:E356)</f>
        <v>8.4237471076593167</v>
      </c>
      <c r="G357" s="20">
        <f t="shared" si="125"/>
        <v>-0.2967255151172612</v>
      </c>
      <c r="H357" s="8">
        <f t="shared" ref="H357" si="126">2^-G357</f>
        <v>1.2283532536597019</v>
      </c>
    </row>
    <row r="358" spans="2:8">
      <c r="B358" s="23"/>
      <c r="C358" s="23"/>
      <c r="D358" s="23"/>
    </row>
    <row r="359" spans="2:8">
      <c r="B359" s="24" t="s">
        <v>61</v>
      </c>
      <c r="C359" s="23">
        <v>23.104439552645527</v>
      </c>
      <c r="D359" s="23">
        <v>14.594065901794414</v>
      </c>
      <c r="E359" s="8">
        <f>C359-D359</f>
        <v>8.510373650851113</v>
      </c>
      <c r="G359" s="8">
        <f>E359-$F$339</f>
        <v>-0.21009897192546489</v>
      </c>
    </row>
    <row r="360" spans="2:8">
      <c r="C360" s="23">
        <v>23.1366875538613</v>
      </c>
      <c r="D360" s="23">
        <v>14.5800830746523</v>
      </c>
      <c r="E360" s="8">
        <f>C360-D360</f>
        <v>8.5566044792089997</v>
      </c>
      <c r="G360" s="8">
        <f t="shared" ref="G360:G361" si="127">E360-$F$339</f>
        <v>-0.16386814356757817</v>
      </c>
    </row>
    <row r="361" spans="2:8">
      <c r="B361" s="23" t="s">
        <v>49</v>
      </c>
      <c r="C361" s="23">
        <f>AVERAGE(C359:C360)</f>
        <v>23.120563553253412</v>
      </c>
      <c r="D361" s="23">
        <f>AVERAGE(D359:D360)</f>
        <v>14.587074488223358</v>
      </c>
      <c r="E361" s="8">
        <f>AVERAGE(E359:E360)</f>
        <v>8.5334890650300572</v>
      </c>
      <c r="G361" s="20">
        <f t="shared" si="127"/>
        <v>-0.18698355774652065</v>
      </c>
      <c r="H361" s="8">
        <f t="shared" ref="H361" si="128">2^-G361</f>
        <v>1.1383810549840316</v>
      </c>
    </row>
    <row r="362" spans="2:8">
      <c r="B362" s="23"/>
      <c r="C362" s="23"/>
      <c r="D362" s="23"/>
    </row>
    <row r="363" spans="2:8">
      <c r="B363" s="25" t="s">
        <v>50</v>
      </c>
      <c r="C363" s="23">
        <v>24.022327776218464</v>
      </c>
      <c r="D363" s="23">
        <v>15.340311192544434</v>
      </c>
      <c r="E363" s="8">
        <f>C363-D363</f>
        <v>8.6820165836740308</v>
      </c>
      <c r="G363" s="8">
        <f>E363-$F$339</f>
        <v>-3.8456039102547024E-2</v>
      </c>
    </row>
    <row r="364" spans="2:8">
      <c r="B364" s="23"/>
      <c r="C364" s="23">
        <v>24.169369263464201</v>
      </c>
      <c r="D364" s="23">
        <v>15.482325476251299</v>
      </c>
      <c r="E364" s="8">
        <f>C364-D364</f>
        <v>8.687043787212902</v>
      </c>
      <c r="G364" s="8">
        <f t="shared" ref="G364:G365" si="129">E364-$F$339</f>
        <v>-3.3428835563675818E-2</v>
      </c>
    </row>
    <row r="365" spans="2:8">
      <c r="B365" s="23" t="s">
        <v>49</v>
      </c>
      <c r="C365" s="23">
        <f>AVERAGE(C363:C364)</f>
        <v>24.095848519841333</v>
      </c>
      <c r="D365" s="23">
        <f>AVERAGE(D363:D364)</f>
        <v>15.411318334397865</v>
      </c>
      <c r="E365" s="8">
        <f>AVERAGE(E363:E364)</f>
        <v>8.6845301854434673</v>
      </c>
      <c r="G365" s="20">
        <f t="shared" si="129"/>
        <v>-3.5942437333110533E-2</v>
      </c>
      <c r="H365" s="8">
        <f t="shared" ref="H365" si="130">2^-G365</f>
        <v>1.0252263311567784</v>
      </c>
    </row>
    <row r="366" spans="2:8">
      <c r="B366" s="23"/>
      <c r="C366" s="23"/>
      <c r="D366" s="23"/>
    </row>
    <row r="367" spans="2:8">
      <c r="B367" s="25" t="s">
        <v>51</v>
      </c>
      <c r="C367" s="23">
        <v>24.121387004163346</v>
      </c>
      <c r="D367" s="23">
        <v>14.69290251940085</v>
      </c>
      <c r="E367" s="8">
        <f>C367-D367</f>
        <v>9.428484484762496</v>
      </c>
      <c r="G367" s="8">
        <f>E367-$F$339</f>
        <v>0.70801186198591815</v>
      </c>
    </row>
    <row r="368" spans="2:8">
      <c r="B368" s="23"/>
      <c r="C368" s="23">
        <v>24.1352635286534</v>
      </c>
      <c r="D368" s="23">
        <v>14.883635715481599</v>
      </c>
      <c r="E368" s="8">
        <f>C368-D368</f>
        <v>9.2516278131718011</v>
      </c>
      <c r="G368" s="8">
        <f t="shared" ref="G368:G369" si="131">E368-$F$339</f>
        <v>0.53115519039522319</v>
      </c>
    </row>
    <row r="369" spans="2:8">
      <c r="B369" s="23" t="s">
        <v>49</v>
      </c>
      <c r="C369" s="23">
        <f>AVERAGE(C367:C368)</f>
        <v>24.128325266408375</v>
      </c>
      <c r="D369" s="23">
        <f>AVERAGE(D367:D368)</f>
        <v>14.788269117441224</v>
      </c>
      <c r="E369" s="8">
        <f>AVERAGE(E367:E368)</f>
        <v>9.3400561489671485</v>
      </c>
      <c r="G369" s="20">
        <f t="shared" si="131"/>
        <v>0.61958352619057067</v>
      </c>
      <c r="H369" s="8">
        <f t="shared" ref="H369" si="132">2^-G369</f>
        <v>0.65085878898758098</v>
      </c>
    </row>
    <row r="370" spans="2:8">
      <c r="B370" s="23"/>
      <c r="C370" s="23"/>
      <c r="D370" s="23"/>
    </row>
    <row r="371" spans="2:8">
      <c r="B371" s="25" t="s">
        <v>52</v>
      </c>
      <c r="C371" s="23">
        <v>24.100715338382035</v>
      </c>
      <c r="D371" s="23">
        <v>15.379821736643649</v>
      </c>
      <c r="E371" s="8">
        <f>C371-D371</f>
        <v>8.7208936017383856</v>
      </c>
      <c r="G371" s="8">
        <f>E371-$F$339</f>
        <v>4.2097896180770533E-4</v>
      </c>
    </row>
    <row r="372" spans="2:8">
      <c r="B372" s="23"/>
      <c r="C372" s="23">
        <v>24.164528736265101</v>
      </c>
      <c r="D372" s="23">
        <v>15.4842648792541</v>
      </c>
      <c r="E372" s="8">
        <f>C372-D372</f>
        <v>8.6802638570110009</v>
      </c>
      <c r="G372" s="8">
        <f t="shared" ref="G372:G373" si="133">E372-$F$339</f>
        <v>-4.020876576557697E-2</v>
      </c>
    </row>
    <row r="373" spans="2:8">
      <c r="B373" s="23" t="s">
        <v>49</v>
      </c>
      <c r="C373" s="23">
        <f>AVERAGE(C371:C372)</f>
        <v>24.132622037323568</v>
      </c>
      <c r="D373" s="23">
        <f>AVERAGE(D371:D372)</f>
        <v>15.432043307948874</v>
      </c>
      <c r="E373" s="8">
        <f>AVERAGE(E371:E372)</f>
        <v>8.7005787293746941</v>
      </c>
      <c r="G373" s="20">
        <f t="shared" si="133"/>
        <v>-1.9893893401883744E-2</v>
      </c>
      <c r="H373" s="8">
        <f t="shared" ref="H373" si="134">2^-G373</f>
        <v>1.0138849083583197</v>
      </c>
    </row>
    <row r="374" spans="2:8">
      <c r="B374" s="23"/>
      <c r="C374" s="23"/>
      <c r="D374" s="23"/>
    </row>
    <row r="375" spans="2:8">
      <c r="B375" s="25" t="s">
        <v>53</v>
      </c>
      <c r="C375" s="23">
        <v>23.605846829334869</v>
      </c>
      <c r="D375" s="23">
        <v>15.113950632420314</v>
      </c>
      <c r="E375" s="8">
        <f>C375-D375</f>
        <v>8.4918961969145546</v>
      </c>
      <c r="G375" s="8">
        <f>E375-$F$339</f>
        <v>-0.22857642586202331</v>
      </c>
    </row>
    <row r="376" spans="2:8">
      <c r="B376" s="23"/>
      <c r="C376" s="23">
        <v>23.6776439274261</v>
      </c>
      <c r="D376" s="23">
        <v>15.054312573645401</v>
      </c>
      <c r="E376" s="8">
        <f>C376-D376</f>
        <v>8.6233313537806993</v>
      </c>
      <c r="G376" s="8">
        <f t="shared" ref="G376:G377" si="135">E376-$F$339</f>
        <v>-9.7141268995878605E-2</v>
      </c>
    </row>
    <row r="377" spans="2:8">
      <c r="B377" s="23" t="s">
        <v>49</v>
      </c>
      <c r="C377" s="23">
        <f>AVERAGE(C375:C376)</f>
        <v>23.641745378380485</v>
      </c>
      <c r="D377" s="23">
        <f>AVERAGE(D375:D376)</f>
        <v>15.084131603032858</v>
      </c>
      <c r="E377" s="8">
        <f>AVERAGE(E375:E376)</f>
        <v>8.557613775347626</v>
      </c>
      <c r="G377" s="20">
        <f t="shared" si="135"/>
        <v>-0.16285884742895185</v>
      </c>
      <c r="H377" s="8">
        <f t="shared" ref="H377" si="136">2^-G377</f>
        <v>1.1195033516401847</v>
      </c>
    </row>
    <row r="378" spans="2:8">
      <c r="B378" s="23"/>
      <c r="C378" s="23"/>
      <c r="D378" s="23"/>
    </row>
    <row r="379" spans="2:8">
      <c r="B379" s="25" t="s">
        <v>54</v>
      </c>
      <c r="C379" s="23">
        <v>22.939304837108953</v>
      </c>
      <c r="D379" s="23">
        <v>14.397866941982576</v>
      </c>
      <c r="E379" s="8">
        <f>C379-D379</f>
        <v>8.5414378951263767</v>
      </c>
      <c r="G379" s="8">
        <f>E379-$F$339</f>
        <v>-0.17903472765020112</v>
      </c>
    </row>
    <row r="380" spans="2:8">
      <c r="B380" s="23"/>
      <c r="C380" s="23">
        <v>22.8454382635184</v>
      </c>
      <c r="D380" s="23">
        <v>14.585163817684499</v>
      </c>
      <c r="E380" s="8">
        <f>C380-D380</f>
        <v>8.2602744458339004</v>
      </c>
      <c r="G380" s="8">
        <f t="shared" ref="G380:G381" si="137">E380-$F$339</f>
        <v>-0.46019817694267751</v>
      </c>
    </row>
    <row r="381" spans="2:8">
      <c r="B381" s="23" t="s">
        <v>49</v>
      </c>
      <c r="C381" s="23">
        <f>AVERAGE(C379:C380)</f>
        <v>22.892371550313676</v>
      </c>
      <c r="D381" s="23">
        <f>AVERAGE(D379:D380)</f>
        <v>14.491515379833537</v>
      </c>
      <c r="E381" s="8">
        <f>AVERAGE(E379:E380)</f>
        <v>8.4008561704801394</v>
      </c>
      <c r="G381" s="20">
        <f t="shared" si="137"/>
        <v>-0.31961645229643842</v>
      </c>
      <c r="H381" s="8">
        <f t="shared" ref="H381" si="138">2^-G381</f>
        <v>1.247998718083279</v>
      </c>
    </row>
    <row r="382" spans="2:8">
      <c r="B382" s="23"/>
      <c r="C382" s="23"/>
      <c r="D382" s="23"/>
    </row>
    <row r="383" spans="2:8">
      <c r="B383" s="25" t="s">
        <v>55</v>
      </c>
      <c r="C383" s="23">
        <v>23.141070636868903</v>
      </c>
      <c r="D383" s="23">
        <v>14.408064933345987</v>
      </c>
      <c r="E383" s="8">
        <f>C383-D383</f>
        <v>8.7330057035229167</v>
      </c>
      <c r="G383" s="8">
        <f>E383-$F$339</f>
        <v>1.2533080746338854E-2</v>
      </c>
    </row>
    <row r="384" spans="2:8">
      <c r="B384" s="23"/>
      <c r="C384" s="23">
        <v>23.1531537164878</v>
      </c>
      <c r="D384" s="23">
        <v>14.3359274569254</v>
      </c>
      <c r="E384" s="8">
        <f>C384-D384</f>
        <v>8.8172262595623998</v>
      </c>
      <c r="G384" s="8">
        <f t="shared" ref="G384:G385" si="139">E384-$F$339</f>
        <v>9.6753636785821939E-2</v>
      </c>
    </row>
    <row r="385" spans="1:9">
      <c r="B385" s="23" t="s">
        <v>49</v>
      </c>
      <c r="C385" s="23">
        <f>AVERAGE(C383:C384)</f>
        <v>23.147112176678352</v>
      </c>
      <c r="D385" s="23">
        <f>AVERAGE(D383:D384)</f>
        <v>14.371996195135694</v>
      </c>
      <c r="E385" s="8">
        <f>AVERAGE(E383:E384)</f>
        <v>8.7751159815426583</v>
      </c>
      <c r="G385" s="20">
        <f t="shared" si="139"/>
        <v>5.4643358766080397E-2</v>
      </c>
      <c r="H385" s="8">
        <f t="shared" ref="H385" si="140">2^-G385</f>
        <v>0.96283243054645751</v>
      </c>
      <c r="I385" s="27"/>
    </row>
    <row r="386" spans="1:9">
      <c r="B386" s="23"/>
      <c r="C386" s="23"/>
      <c r="D386" s="23"/>
      <c r="H386" s="27"/>
      <c r="I386" s="27"/>
    </row>
    <row r="387" spans="1:9">
      <c r="A387" s="8" t="s">
        <v>70</v>
      </c>
      <c r="B387" s="24" t="s">
        <v>56</v>
      </c>
      <c r="C387" s="23">
        <v>30.523852952590822</v>
      </c>
      <c r="D387" s="23">
        <v>15.533254046431843</v>
      </c>
      <c r="E387" s="8">
        <f>C387-D387</f>
        <v>14.990598906158979</v>
      </c>
      <c r="F387" s="8">
        <f>AVERAGE(E389,E393,E397,E401,E405,E409)</f>
        <v>14.066461338809136</v>
      </c>
      <c r="G387" s="8">
        <f>E387-$F$387</f>
        <v>0.92413756734984354</v>
      </c>
      <c r="H387" s="27"/>
      <c r="I387" s="27"/>
    </row>
    <row r="388" spans="1:9">
      <c r="B388" s="23"/>
      <c r="C388" s="23">
        <v>30.613356897635569</v>
      </c>
      <c r="D388" s="23">
        <v>16.229715229335085</v>
      </c>
      <c r="E388" s="8">
        <f>C388-D388</f>
        <v>14.383641668300484</v>
      </c>
      <c r="G388" s="8">
        <f t="shared" ref="G388:G389" si="141">E388-$F$387</f>
        <v>0.31718032949134845</v>
      </c>
      <c r="H388" s="27"/>
      <c r="I388" s="27"/>
    </row>
    <row r="389" spans="1:9">
      <c r="B389" s="23" t="s">
        <v>49</v>
      </c>
      <c r="C389" s="23">
        <f>AVERAGE(C387:C388)</f>
        <v>30.568604925113195</v>
      </c>
      <c r="D389" s="23">
        <f>AVERAGE(D387:D388)</f>
        <v>15.881484637883464</v>
      </c>
      <c r="E389" s="8">
        <f>AVERAGE(E387:E388)</f>
        <v>14.687120287229732</v>
      </c>
      <c r="G389" s="20">
        <f t="shared" si="141"/>
        <v>0.62065894842059599</v>
      </c>
      <c r="H389" s="8">
        <f>2^-G389</f>
        <v>0.65037380278080748</v>
      </c>
      <c r="I389" s="27"/>
    </row>
    <row r="390" spans="1:9">
      <c r="B390" s="23"/>
      <c r="C390" s="23"/>
      <c r="D390" s="23"/>
      <c r="H390" s="27"/>
      <c r="I390" s="27"/>
    </row>
    <row r="391" spans="1:9">
      <c r="B391" s="24" t="s">
        <v>57</v>
      </c>
      <c r="C391" s="23">
        <v>30.798236438143789</v>
      </c>
      <c r="D391" s="23">
        <v>15.848905447403988</v>
      </c>
      <c r="E391" s="8">
        <f>C391-D391</f>
        <v>14.949330990739801</v>
      </c>
      <c r="G391" s="8">
        <f>E391-$F$387</f>
        <v>0.88286965193066536</v>
      </c>
    </row>
    <row r="392" spans="1:9">
      <c r="B392" s="23"/>
      <c r="C392" s="23">
        <v>30.613251748092562</v>
      </c>
      <c r="D392" s="23">
        <v>15.803646120620563</v>
      </c>
      <c r="E392" s="8">
        <f>C392-D392</f>
        <v>14.809605627471999</v>
      </c>
      <c r="G392" s="8">
        <f t="shared" ref="G392:G393" si="142">E392-$F$387</f>
        <v>0.74314428866286342</v>
      </c>
    </row>
    <row r="393" spans="1:9">
      <c r="B393" s="23" t="s">
        <v>49</v>
      </c>
      <c r="C393" s="23">
        <f>AVERAGE(C391:C392)</f>
        <v>30.705744093118177</v>
      </c>
      <c r="D393" s="23">
        <f>AVERAGE(D391:D392)</f>
        <v>15.826275784012275</v>
      </c>
      <c r="E393" s="8">
        <f>AVERAGE(E391:E392)</f>
        <v>14.879468309105899</v>
      </c>
      <c r="G393" s="20">
        <f t="shared" si="142"/>
        <v>0.8130069702967635</v>
      </c>
      <c r="H393" s="8">
        <f>2^-G393</f>
        <v>0.56919426450197641</v>
      </c>
    </row>
    <row r="394" spans="1:9">
      <c r="B394" s="23"/>
      <c r="C394" s="23"/>
      <c r="D394" s="23"/>
    </row>
    <row r="395" spans="1:9">
      <c r="B395" s="24" t="s">
        <v>58</v>
      </c>
      <c r="C395" s="23">
        <v>30.466914665413334</v>
      </c>
      <c r="D395" s="23">
        <v>16.300761074230234</v>
      </c>
      <c r="E395" s="8">
        <f>C395-D395</f>
        <v>14.1661535911831</v>
      </c>
      <c r="G395" s="8">
        <f>E395-$F$387</f>
        <v>9.9692252373964507E-2</v>
      </c>
    </row>
    <row r="396" spans="1:9">
      <c r="B396" s="23"/>
      <c r="C396" s="23">
        <v>30.539747903309863</v>
      </c>
      <c r="D396" s="23">
        <v>16.331066923080609</v>
      </c>
      <c r="E396" s="8">
        <f>C396-D396</f>
        <v>14.208680980229254</v>
      </c>
      <c r="G396" s="8">
        <f t="shared" ref="G396:G397" si="143">E396-$F$387</f>
        <v>0.14221964142011778</v>
      </c>
    </row>
    <row r="397" spans="1:9">
      <c r="B397" s="23" t="s">
        <v>49</v>
      </c>
      <c r="C397" s="23">
        <f>AVERAGE(C395:C396)</f>
        <v>30.5033312843616</v>
      </c>
      <c r="D397" s="23">
        <f>AVERAGE(D395:D396)</f>
        <v>16.315913998655422</v>
      </c>
      <c r="E397" s="8">
        <f>AVERAGE(E395:E396)</f>
        <v>14.187417285706177</v>
      </c>
      <c r="G397" s="20">
        <f t="shared" si="143"/>
        <v>0.12095594689704114</v>
      </c>
      <c r="H397" s="8">
        <f>2^-G397</f>
        <v>0.91957812530227179</v>
      </c>
    </row>
    <row r="398" spans="1:9">
      <c r="B398" s="23"/>
      <c r="C398" s="23"/>
      <c r="D398" s="23"/>
    </row>
    <row r="399" spans="1:9">
      <c r="B399" s="24" t="s">
        <v>59</v>
      </c>
      <c r="C399" s="23">
        <v>30.213529895278274</v>
      </c>
      <c r="D399" s="23">
        <v>16.042392131782652</v>
      </c>
      <c r="E399" s="8">
        <f>C399-D399</f>
        <v>14.171137763495622</v>
      </c>
      <c r="G399" s="8">
        <f>E399-$F$387</f>
        <v>0.10467642468648641</v>
      </c>
    </row>
    <row r="400" spans="1:9">
      <c r="B400" s="23"/>
      <c r="C400" s="23">
        <v>30.248774783260924</v>
      </c>
      <c r="D400" s="23">
        <v>16.062747130260782</v>
      </c>
      <c r="E400" s="8">
        <f>C400-D400</f>
        <v>14.186027653000142</v>
      </c>
      <c r="G400" s="8">
        <f t="shared" ref="G400:G401" si="144">E400-$F$387</f>
        <v>0.11956631419100638</v>
      </c>
    </row>
    <row r="401" spans="2:8">
      <c r="B401" s="23" t="s">
        <v>49</v>
      </c>
      <c r="C401" s="23">
        <f>AVERAGE(C399:C400)</f>
        <v>30.231152339269599</v>
      </c>
      <c r="D401" s="23">
        <f>AVERAGE(D399:D400)</f>
        <v>16.052569631021719</v>
      </c>
      <c r="E401" s="8">
        <f>AVERAGE(E399:E400)</f>
        <v>14.178582708247882</v>
      </c>
      <c r="G401" s="20">
        <f t="shared" si="144"/>
        <v>0.1121213694387464</v>
      </c>
      <c r="H401" s="8">
        <f>2^-G401</f>
        <v>0.92522658833356897</v>
      </c>
    </row>
    <row r="402" spans="2:8">
      <c r="B402" s="23"/>
      <c r="C402" s="23"/>
      <c r="D402" s="23"/>
    </row>
    <row r="403" spans="2:8">
      <c r="B403" s="24" t="s">
        <v>60</v>
      </c>
      <c r="C403" s="23">
        <v>30.213843277435075</v>
      </c>
      <c r="D403" s="23">
        <v>16.454888633283005</v>
      </c>
      <c r="E403" s="8">
        <f>C403-D403</f>
        <v>13.75895464415207</v>
      </c>
      <c r="G403" s="8">
        <f>E403-$F$387</f>
        <v>-0.30750669465706615</v>
      </c>
    </row>
    <row r="404" spans="2:8">
      <c r="B404" s="23"/>
      <c r="C404" s="23">
        <v>30.141614547811248</v>
      </c>
      <c r="D404" s="23">
        <v>16.480895256289653</v>
      </c>
      <c r="E404" s="8">
        <f>C404-D404</f>
        <v>13.660719291521595</v>
      </c>
      <c r="G404" s="8">
        <f t="shared" ref="G404:G405" si="145">E404-$F$387</f>
        <v>-0.40574204728754104</v>
      </c>
    </row>
    <row r="405" spans="2:8">
      <c r="B405" s="23" t="s">
        <v>49</v>
      </c>
      <c r="C405" s="23">
        <f>AVERAGE(C403:C404)</f>
        <v>30.177728912623159</v>
      </c>
      <c r="D405" s="23">
        <f>AVERAGE(D403:D404)</f>
        <v>16.467891944786331</v>
      </c>
      <c r="E405" s="8">
        <f>AVERAGE(E403:E404)</f>
        <v>13.709836967836832</v>
      </c>
      <c r="G405" s="20">
        <f t="shared" si="145"/>
        <v>-0.35662437097230359</v>
      </c>
      <c r="H405" s="8">
        <f>2^-G405</f>
        <v>1.2804264381576085</v>
      </c>
    </row>
    <row r="406" spans="2:8">
      <c r="B406" s="23"/>
      <c r="C406" s="23"/>
      <c r="D406" s="23"/>
    </row>
    <row r="407" spans="2:8">
      <c r="B407" s="24" t="s">
        <v>61</v>
      </c>
      <c r="C407" s="23">
        <v>29.038350065633406</v>
      </c>
      <c r="D407" s="23">
        <v>16.010179960692334</v>
      </c>
      <c r="E407" s="8">
        <f>C407-D407</f>
        <v>13.028170104941072</v>
      </c>
      <c r="G407" s="8">
        <f>E407-$F$387</f>
        <v>-1.0382912338680637</v>
      </c>
    </row>
    <row r="408" spans="2:8">
      <c r="C408" s="23">
        <v>28.861488975956917</v>
      </c>
      <c r="D408" s="23">
        <v>16.376974131441401</v>
      </c>
      <c r="E408" s="8">
        <f>C408-D408</f>
        <v>12.484514844515516</v>
      </c>
      <c r="G408" s="8">
        <f t="shared" ref="G408:G409" si="146">E408-$F$387</f>
        <v>-1.5819464942936197</v>
      </c>
    </row>
    <row r="409" spans="2:8">
      <c r="B409" s="23" t="s">
        <v>49</v>
      </c>
      <c r="C409" s="23">
        <f>AVERAGE(C407:C408)</f>
        <v>28.949919520795163</v>
      </c>
      <c r="D409" s="23">
        <f>AVERAGE(D407:D408)</f>
        <v>16.193577046066867</v>
      </c>
      <c r="E409" s="8">
        <f>AVERAGE(E407:E408)</f>
        <v>12.756342474728294</v>
      </c>
      <c r="G409" s="20">
        <f t="shared" si="146"/>
        <v>-1.3101188640808417</v>
      </c>
      <c r="H409" s="8">
        <f>2^-G409</f>
        <v>2.479619688078373</v>
      </c>
    </row>
    <row r="410" spans="2:8">
      <c r="B410" s="23"/>
    </row>
    <row r="411" spans="2:8">
      <c r="B411" s="25" t="s">
        <v>50</v>
      </c>
      <c r="C411" s="23">
        <v>31.288188815150566</v>
      </c>
      <c r="D411" s="23">
        <v>16.652831669997848</v>
      </c>
      <c r="E411" s="8">
        <f>C411-D411</f>
        <v>14.635357145152717</v>
      </c>
      <c r="G411" s="8">
        <f>E411-$F$387</f>
        <v>0.56889580634358161</v>
      </c>
    </row>
    <row r="412" spans="2:8">
      <c r="B412" s="23"/>
      <c r="C412" s="23">
        <v>31.209767133628461</v>
      </c>
      <c r="D412" s="23">
        <v>17.02411392073288</v>
      </c>
      <c r="E412" s="8">
        <f>C412-D412</f>
        <v>14.185653212895581</v>
      </c>
      <c r="G412" s="8">
        <f t="shared" ref="G412:G413" si="147">E412-$F$387</f>
        <v>0.11919187408644483</v>
      </c>
    </row>
    <row r="413" spans="2:8">
      <c r="B413" s="23" t="s">
        <v>49</v>
      </c>
      <c r="C413" s="23">
        <f>AVERAGE(C411:C412)</f>
        <v>31.248977974389511</v>
      </c>
      <c r="D413" s="23">
        <f>AVERAGE(D411:D412)</f>
        <v>16.838472795365362</v>
      </c>
      <c r="E413" s="8">
        <f>AVERAGE(E411:E412)</f>
        <v>14.410505179024149</v>
      </c>
      <c r="G413" s="20">
        <f t="shared" si="147"/>
        <v>0.34404384021501322</v>
      </c>
      <c r="H413" s="8">
        <f>2^-G413</f>
        <v>0.787829945328682</v>
      </c>
    </row>
    <row r="414" spans="2:8">
      <c r="B414" s="23"/>
      <c r="C414" s="23"/>
      <c r="D414" s="23"/>
    </row>
    <row r="415" spans="2:8">
      <c r="B415" s="25" t="s">
        <v>51</v>
      </c>
      <c r="C415" s="23">
        <v>31.836314498568409</v>
      </c>
      <c r="D415" s="23">
        <v>16.251723489537504</v>
      </c>
      <c r="E415" s="8">
        <f>C415-D415</f>
        <v>15.584591009030905</v>
      </c>
      <c r="G415" s="8">
        <f>E415-$F$387</f>
        <v>1.5181296702217697</v>
      </c>
    </row>
    <row r="416" spans="2:8">
      <c r="B416" s="23"/>
      <c r="C416" s="23">
        <v>31.71357489070235</v>
      </c>
      <c r="D416" s="23">
        <v>16.265051020081899</v>
      </c>
      <c r="E416" s="8">
        <f>C416-D416</f>
        <v>15.448523870620452</v>
      </c>
      <c r="G416" s="8">
        <f t="shared" ref="G416:G417" si="148">E416-$F$387</f>
        <v>1.3820625318113162</v>
      </c>
    </row>
    <row r="417" spans="2:8">
      <c r="B417" s="23" t="s">
        <v>49</v>
      </c>
      <c r="C417" s="23">
        <f>AVERAGE(C415:C416)</f>
        <v>31.77494469463538</v>
      </c>
      <c r="D417" s="23">
        <f>AVERAGE(D415:D416)</f>
        <v>16.258387254809701</v>
      </c>
      <c r="E417" s="8">
        <f>AVERAGE(E415:E416)</f>
        <v>15.516557439825679</v>
      </c>
      <c r="G417" s="20">
        <f t="shared" si="148"/>
        <v>1.450096101016543</v>
      </c>
      <c r="H417" s="8">
        <f>2^-G417</f>
        <v>0.36599704332493016</v>
      </c>
    </row>
    <row r="418" spans="2:8">
      <c r="B418" s="23"/>
      <c r="C418" s="23"/>
      <c r="D418" s="23"/>
    </row>
    <row r="419" spans="2:8">
      <c r="B419" s="25" t="s">
        <v>52</v>
      </c>
      <c r="C419" s="23">
        <v>30.759273386556664</v>
      </c>
      <c r="D419" s="23">
        <v>16.56408498865154</v>
      </c>
      <c r="E419" s="8">
        <f>C419-D419</f>
        <v>14.195188397905124</v>
      </c>
      <c r="G419" s="8">
        <f>E419-$F$387</f>
        <v>0.12872705909598814</v>
      </c>
    </row>
    <row r="420" spans="2:8">
      <c r="B420" s="23"/>
      <c r="C420" s="23">
        <v>30.686004999698721</v>
      </c>
      <c r="D420" s="23">
        <v>16.361640455898879</v>
      </c>
      <c r="E420" s="8">
        <f>C420-D420</f>
        <v>14.324364543799842</v>
      </c>
      <c r="G420" s="8">
        <f t="shared" ref="G420:G421" si="149">E420-$F$387</f>
        <v>0.25790320499070596</v>
      </c>
    </row>
    <row r="421" spans="2:8">
      <c r="B421" s="23" t="s">
        <v>49</v>
      </c>
      <c r="C421" s="23">
        <f>AVERAGE(C419:C420)</f>
        <v>30.722639193127691</v>
      </c>
      <c r="D421" s="23">
        <f>AVERAGE(D419:D420)</f>
        <v>16.462862722275212</v>
      </c>
      <c r="E421" s="8">
        <f>AVERAGE(E419:E420)</f>
        <v>14.259776470852483</v>
      </c>
      <c r="G421" s="20">
        <f t="shared" si="149"/>
        <v>0.19331513204334705</v>
      </c>
      <c r="H421" s="8">
        <f>2^-G421</f>
        <v>0.87459370401156455</v>
      </c>
    </row>
    <row r="422" spans="2:8">
      <c r="B422" s="23"/>
      <c r="C422" s="23"/>
      <c r="D422" s="23"/>
    </row>
    <row r="423" spans="2:8">
      <c r="B423" s="25" t="s">
        <v>53</v>
      </c>
      <c r="C423" s="23">
        <v>30.591896367486438</v>
      </c>
      <c r="D423" s="23">
        <v>16.685727992763983</v>
      </c>
      <c r="E423" s="8">
        <f>C423-D423</f>
        <v>13.906168374722455</v>
      </c>
      <c r="G423" s="8">
        <f>E423-$F$387</f>
        <v>-0.16029296408668081</v>
      </c>
    </row>
    <row r="424" spans="2:8">
      <c r="B424" s="23"/>
      <c r="C424" s="23">
        <v>30.988021909469975</v>
      </c>
      <c r="D424" s="23">
        <v>16.837673343721264</v>
      </c>
      <c r="E424" s="8">
        <f>C424-D424</f>
        <v>14.150348565748711</v>
      </c>
      <c r="G424" s="8">
        <f t="shared" ref="G424:G425" si="150">E424-$F$387</f>
        <v>8.3887226939575399E-2</v>
      </c>
    </row>
    <row r="425" spans="2:8">
      <c r="B425" s="23" t="s">
        <v>49</v>
      </c>
      <c r="C425" s="23">
        <f>AVERAGE(C423:C424)</f>
        <v>30.789959138478206</v>
      </c>
      <c r="D425" s="23">
        <f>AVERAGE(D423:D424)</f>
        <v>16.761700668242625</v>
      </c>
      <c r="E425" s="8">
        <f>AVERAGE(E423:E424)</f>
        <v>14.028258470235583</v>
      </c>
      <c r="G425" s="20">
        <f t="shared" si="150"/>
        <v>-3.8202868573552706E-2</v>
      </c>
      <c r="H425" s="8">
        <f>2^-G425</f>
        <v>1.0268339266754707</v>
      </c>
    </row>
    <row r="426" spans="2:8">
      <c r="B426" s="23"/>
      <c r="C426" s="23"/>
      <c r="D426" s="23"/>
    </row>
    <row r="427" spans="2:8">
      <c r="B427" s="25" t="s">
        <v>54</v>
      </c>
      <c r="C427" s="23">
        <v>30.623658180665192</v>
      </c>
      <c r="D427" s="23">
        <v>15.799449153782287</v>
      </c>
      <c r="E427" s="8">
        <f>C427-D427</f>
        <v>14.824209026882905</v>
      </c>
      <c r="G427" s="8">
        <f>E427-$F$387</f>
        <v>0.7577476880737688</v>
      </c>
    </row>
    <row r="428" spans="2:8">
      <c r="B428" s="23"/>
      <c r="C428" s="23">
        <v>30.202640902830954</v>
      </c>
      <c r="D428" s="23">
        <v>15.805672508931451</v>
      </c>
      <c r="E428" s="8">
        <f>C428-D428</f>
        <v>14.396968393899503</v>
      </c>
      <c r="G428" s="8">
        <f t="shared" ref="G428:G429" si="151">E428-$F$387</f>
        <v>0.33050705509036682</v>
      </c>
    </row>
    <row r="429" spans="2:8">
      <c r="B429" s="23" t="s">
        <v>49</v>
      </c>
      <c r="C429" s="23">
        <f>AVERAGE(C427:C428)</f>
        <v>30.413149541748073</v>
      </c>
      <c r="D429" s="23">
        <f>AVERAGE(D427:D428)</f>
        <v>15.802560831356869</v>
      </c>
      <c r="E429" s="8">
        <f>AVERAGE(E427:E428)</f>
        <v>14.610588710391204</v>
      </c>
      <c r="G429" s="20">
        <f t="shared" si="151"/>
        <v>0.54412737158206781</v>
      </c>
      <c r="H429" s="8">
        <f>2^-G429</f>
        <v>0.68580609368631662</v>
      </c>
    </row>
    <row r="430" spans="2:8">
      <c r="B430" s="23"/>
      <c r="C430" s="23"/>
      <c r="D430" s="23"/>
    </row>
    <row r="431" spans="2:8">
      <c r="B431" s="25" t="s">
        <v>55</v>
      </c>
      <c r="C431" s="23">
        <v>30.1739372515345</v>
      </c>
      <c r="D431" s="23">
        <v>15.805056375190498</v>
      </c>
      <c r="E431" s="8">
        <f>C431-D431</f>
        <v>14.368880876344003</v>
      </c>
      <c r="G431" s="8">
        <f>E431-$F$387</f>
        <v>0.30241953753486683</v>
      </c>
    </row>
    <row r="432" spans="2:8">
      <c r="B432" s="23"/>
      <c r="C432" s="23">
        <v>30.262963448767934</v>
      </c>
      <c r="D432" s="23">
        <v>15.940258669131202</v>
      </c>
      <c r="E432" s="8">
        <f>C432-D432</f>
        <v>14.322704779636732</v>
      </c>
      <c r="G432" s="8">
        <f t="shared" ref="G432:G433" si="152">E432-$F$387</f>
        <v>0.2562434408275962</v>
      </c>
    </row>
    <row r="433" spans="1:8">
      <c r="B433" s="23" t="s">
        <v>49</v>
      </c>
      <c r="C433" s="23">
        <f>AVERAGE(C431:C432)</f>
        <v>30.218450350151215</v>
      </c>
      <c r="D433" s="23">
        <f>AVERAGE(D431:D432)</f>
        <v>15.87265752216085</v>
      </c>
      <c r="E433" s="8">
        <f>AVERAGE(E431:E432)</f>
        <v>14.345792827990367</v>
      </c>
      <c r="G433" s="20">
        <f t="shared" si="152"/>
        <v>0.27933148918123152</v>
      </c>
      <c r="H433" s="8">
        <f>2^-G433</f>
        <v>0.82397273833276907</v>
      </c>
    </row>
    <row r="434" spans="1:8">
      <c r="B434" s="23"/>
      <c r="C434" s="23"/>
      <c r="D434" s="23"/>
    </row>
    <row r="435" spans="1:8">
      <c r="A435" s="8" t="s">
        <v>71</v>
      </c>
      <c r="B435" s="24" t="s">
        <v>56</v>
      </c>
      <c r="C435" s="23">
        <v>34.278562701885384</v>
      </c>
      <c r="D435" s="23">
        <v>14.387721092358552</v>
      </c>
      <c r="E435" s="8">
        <f>C435-D435</f>
        <v>19.890841609526831</v>
      </c>
      <c r="F435" s="8">
        <f>AVERAGE(E437,E441,E445,E449,E453,E457)</f>
        <v>19.503282436380609</v>
      </c>
      <c r="G435" s="8">
        <f>E435-$F$435</f>
        <v>0.38755917314622224</v>
      </c>
    </row>
    <row r="436" spans="1:8">
      <c r="B436" s="23"/>
      <c r="C436" s="23">
        <v>34.075898892472516</v>
      </c>
      <c r="D436" s="23">
        <v>14.591538929339649</v>
      </c>
      <c r="E436" s="8">
        <f>C436-D436</f>
        <v>19.484359963132867</v>
      </c>
      <c r="G436" s="8">
        <f t="shared" ref="G436:G437" si="153">E436-$F$435</f>
        <v>-1.8922473247741323E-2</v>
      </c>
    </row>
    <row r="437" spans="1:8">
      <c r="B437" s="23" t="s">
        <v>49</v>
      </c>
      <c r="C437" s="23">
        <f>AVERAGE(C435:C436)</f>
        <v>34.17723079717895</v>
      </c>
      <c r="D437" s="23">
        <f>AVERAGE(D435:D436)</f>
        <v>14.489630010849101</v>
      </c>
      <c r="E437" s="8">
        <f>AVERAGE(E435:E436)</f>
        <v>19.687600786329849</v>
      </c>
      <c r="G437" s="20">
        <f t="shared" si="153"/>
        <v>0.18431834994924046</v>
      </c>
      <c r="H437" s="8">
        <f>2^-G437</f>
        <v>0.8800647940723193</v>
      </c>
    </row>
    <row r="438" spans="1:8">
      <c r="B438" s="23"/>
      <c r="C438" s="23"/>
      <c r="D438" s="23"/>
    </row>
    <row r="439" spans="1:8">
      <c r="B439" s="24" t="s">
        <v>57</v>
      </c>
      <c r="C439" s="23">
        <v>33.548684424842619</v>
      </c>
      <c r="D439" s="23">
        <v>14.65228735912693</v>
      </c>
      <c r="E439" s="8">
        <f>C439-D439</f>
        <v>18.896397065715689</v>
      </c>
      <c r="G439" s="8">
        <f>E439-$F$435</f>
        <v>-0.60688537066491932</v>
      </c>
    </row>
    <row r="440" spans="1:8">
      <c r="B440" s="23"/>
      <c r="C440" s="23">
        <v>34.382812198120746</v>
      </c>
      <c r="D440" s="23">
        <v>14.797758525240175</v>
      </c>
      <c r="E440" s="8">
        <f>C440-D440</f>
        <v>19.585053672880569</v>
      </c>
      <c r="G440" s="8">
        <f t="shared" ref="G440:G441" si="154">E440-$F$435</f>
        <v>8.1771236499960764E-2</v>
      </c>
    </row>
    <row r="441" spans="1:8">
      <c r="B441" s="23" t="s">
        <v>49</v>
      </c>
      <c r="C441" s="23">
        <f>AVERAGE(C439:C440)</f>
        <v>33.965748311481683</v>
      </c>
      <c r="D441" s="23">
        <f>AVERAGE(D439:D440)</f>
        <v>14.725022942183553</v>
      </c>
      <c r="E441" s="8">
        <f>AVERAGE(E439:E440)</f>
        <v>19.240725369298129</v>
      </c>
      <c r="G441" s="20">
        <f t="shared" si="154"/>
        <v>-0.26255706708247928</v>
      </c>
      <c r="H441" s="8">
        <f>2^-G441</f>
        <v>1.1996030264645714</v>
      </c>
    </row>
    <row r="442" spans="1:8">
      <c r="B442" s="23"/>
      <c r="C442" s="23"/>
      <c r="D442" s="23"/>
    </row>
    <row r="443" spans="1:8">
      <c r="B443" s="24" t="s">
        <v>58</v>
      </c>
      <c r="C443" s="23">
        <v>34.094292407485327</v>
      </c>
      <c r="D443" s="23">
        <v>15.642589143054346</v>
      </c>
      <c r="E443" s="8">
        <f>C443-D443</f>
        <v>18.451703264430982</v>
      </c>
      <c r="G443" s="8">
        <f>E443-$F$435</f>
        <v>-1.0515791719496264</v>
      </c>
    </row>
    <row r="444" spans="1:8">
      <c r="B444" s="23"/>
      <c r="C444" s="23">
        <v>34.167444262383697</v>
      </c>
      <c r="D444" s="23">
        <v>15.214764298028864</v>
      </c>
      <c r="E444" s="8">
        <f>C444-D444</f>
        <v>18.952679964354832</v>
      </c>
      <c r="G444" s="8">
        <f t="shared" ref="G444:G445" si="155">E444-$F$435</f>
        <v>-0.55060247202577628</v>
      </c>
    </row>
    <row r="445" spans="1:8">
      <c r="B445" s="23" t="s">
        <v>49</v>
      </c>
      <c r="C445" s="23">
        <f>AVERAGE(C443:C444)</f>
        <v>34.130868334934512</v>
      </c>
      <c r="D445" s="23">
        <f>AVERAGE(D443:D444)</f>
        <v>15.428676720541606</v>
      </c>
      <c r="E445" s="8">
        <f>AVERAGE(E443:E444)</f>
        <v>18.702191614392909</v>
      </c>
      <c r="G445" s="20">
        <f t="shared" si="155"/>
        <v>-0.80109082198769954</v>
      </c>
      <c r="H445" s="8">
        <f>2^-G445</f>
        <v>1.7424180712849557</v>
      </c>
    </row>
    <row r="446" spans="1:8">
      <c r="B446" s="23"/>
      <c r="C446" s="23"/>
      <c r="D446" s="23"/>
    </row>
    <row r="447" spans="1:8">
      <c r="B447" s="24" t="s">
        <v>59</v>
      </c>
      <c r="C447" s="23">
        <v>36.326719202815958</v>
      </c>
      <c r="D447" s="23">
        <v>15.046278573166083</v>
      </c>
      <c r="E447" s="8">
        <f>C447-D447</f>
        <v>21.280440629649874</v>
      </c>
      <c r="G447" s="8">
        <f>E447-$F$435</f>
        <v>1.7771581932692655</v>
      </c>
    </row>
    <row r="448" spans="1:8">
      <c r="B448" s="23"/>
      <c r="C448" s="23">
        <v>36.82939081037231</v>
      </c>
      <c r="D448" s="23">
        <v>15.129939221584392</v>
      </c>
      <c r="E448" s="8">
        <f>C448-D448</f>
        <v>21.699451588787916</v>
      </c>
      <c r="G448" s="8">
        <f t="shared" ref="G448:G449" si="156">E448-$F$435</f>
        <v>2.1961691524073075</v>
      </c>
    </row>
    <row r="449" spans="2:8">
      <c r="B449" s="23" t="s">
        <v>49</v>
      </c>
      <c r="C449" s="23">
        <f>AVERAGE(C447:C448)</f>
        <v>36.578055006594134</v>
      </c>
      <c r="D449" s="23">
        <f>AVERAGE(D447:D448)</f>
        <v>15.088108897375237</v>
      </c>
      <c r="E449" s="8">
        <f>AVERAGE(E447:E448)</f>
        <v>21.489946109218895</v>
      </c>
      <c r="G449" s="20">
        <f t="shared" si="156"/>
        <v>1.9866636728382865</v>
      </c>
      <c r="H449" s="8">
        <f>2^-G449</f>
        <v>0.25232172391130764</v>
      </c>
    </row>
    <row r="450" spans="2:8">
      <c r="B450" s="23"/>
      <c r="C450" s="23"/>
      <c r="D450" s="23"/>
    </row>
    <row r="451" spans="2:8">
      <c r="B451" s="24" t="s">
        <v>60</v>
      </c>
      <c r="C451" s="23">
        <v>34.410323334360676</v>
      </c>
      <c r="D451" s="23">
        <v>15.232574840651457</v>
      </c>
      <c r="E451" s="8">
        <f>C451-D451</f>
        <v>19.177748493709217</v>
      </c>
      <c r="G451" s="8">
        <f>E451-$F$435</f>
        <v>-0.32553394267139169</v>
      </c>
    </row>
    <row r="452" spans="2:8">
      <c r="B452" s="23"/>
      <c r="C452" s="23">
        <v>33.790261273501024</v>
      </c>
      <c r="D452" s="23">
        <v>15.209189383763084</v>
      </c>
      <c r="E452" s="8">
        <f>C452-D452</f>
        <v>18.581071889737942</v>
      </c>
      <c r="G452" s="8">
        <f t="shared" ref="G452:G453" si="157">E452-$F$435</f>
        <v>-0.92221054664266688</v>
      </c>
    </row>
    <row r="453" spans="2:8">
      <c r="B453" s="23" t="s">
        <v>49</v>
      </c>
      <c r="C453" s="23">
        <f>AVERAGE(C451:C452)</f>
        <v>34.10029230393085</v>
      </c>
      <c r="D453" s="23">
        <f>AVERAGE(D451:D452)</f>
        <v>15.220882112207271</v>
      </c>
      <c r="E453" s="8">
        <f>AVERAGE(E451:E452)</f>
        <v>18.879410191723579</v>
      </c>
      <c r="G453" s="20">
        <f t="shared" si="157"/>
        <v>-0.62387224465702928</v>
      </c>
      <c r="H453" s="8">
        <f>2^-G453</f>
        <v>1.5410057495982958</v>
      </c>
    </row>
    <row r="454" spans="2:8">
      <c r="B454" s="23"/>
      <c r="C454" s="23"/>
      <c r="D454" s="23"/>
    </row>
    <row r="455" spans="2:8">
      <c r="B455" s="24" t="s">
        <v>61</v>
      </c>
      <c r="C455" s="23">
        <v>34.181526588821121</v>
      </c>
      <c r="D455" s="23">
        <v>15.315589819205591</v>
      </c>
      <c r="E455" s="8">
        <f>C455-D455</f>
        <v>18.86593676961553</v>
      </c>
      <c r="G455" s="8">
        <f>E455-$F$435</f>
        <v>-0.63734566676507853</v>
      </c>
    </row>
    <row r="456" spans="2:8">
      <c r="C456" s="23">
        <v>33.917952188369846</v>
      </c>
      <c r="D456" s="23">
        <v>14.744247863344789</v>
      </c>
      <c r="E456" s="8">
        <f>C456-D456</f>
        <v>19.173704325025057</v>
      </c>
      <c r="G456" s="8">
        <f t="shared" ref="G456:G457" si="158">E456-$F$435</f>
        <v>-0.32957811135555204</v>
      </c>
    </row>
    <row r="457" spans="2:8">
      <c r="B457" s="23" t="s">
        <v>49</v>
      </c>
      <c r="C457" s="23">
        <f>AVERAGE(C455:C456)</f>
        <v>34.049739388595484</v>
      </c>
      <c r="D457" s="23">
        <f>AVERAGE(D455:D456)</f>
        <v>15.02991884127519</v>
      </c>
      <c r="E457" s="8">
        <f>AVERAGE(E455:E456)</f>
        <v>19.019820547320293</v>
      </c>
      <c r="G457" s="20">
        <f t="shared" si="158"/>
        <v>-0.48346188906031529</v>
      </c>
      <c r="H457" s="8">
        <f>2^-G457</f>
        <v>1.3980945100896922</v>
      </c>
    </row>
    <row r="458" spans="2:8">
      <c r="B458" s="23"/>
      <c r="C458" s="23"/>
      <c r="D458" s="23"/>
    </row>
    <row r="459" spans="2:8">
      <c r="B459" s="25" t="s">
        <v>50</v>
      </c>
      <c r="C459" s="23">
        <v>34.286950346328503</v>
      </c>
      <c r="D459" s="23">
        <v>15.581664947006116</v>
      </c>
      <c r="E459" s="8">
        <f>C459-D459</f>
        <v>18.705285399322385</v>
      </c>
      <c r="G459" s="8">
        <f>E459-$F$435</f>
        <v>-0.79799703705822367</v>
      </c>
    </row>
    <row r="460" spans="2:8">
      <c r="B460" s="23"/>
      <c r="C460" s="23">
        <v>34.325025388221327</v>
      </c>
      <c r="D460" s="23">
        <v>15.600396752355875</v>
      </c>
      <c r="E460" s="8">
        <f>C460-D460</f>
        <v>18.72462863586545</v>
      </c>
      <c r="G460" s="8">
        <f t="shared" ref="G460:G461" si="159">E460-$F$435</f>
        <v>-0.77865380051515842</v>
      </c>
    </row>
    <row r="461" spans="2:8">
      <c r="B461" s="23" t="s">
        <v>49</v>
      </c>
      <c r="C461" s="23">
        <f>AVERAGE(C459:C460)</f>
        <v>34.305987867274915</v>
      </c>
      <c r="D461" s="23">
        <f>AVERAGE(D459:D460)</f>
        <v>15.591030849680996</v>
      </c>
      <c r="E461" s="8">
        <f>AVERAGE(E459:E460)</f>
        <v>18.714957017593917</v>
      </c>
      <c r="G461" s="20">
        <f t="shared" si="159"/>
        <v>-0.78832541878669105</v>
      </c>
      <c r="H461" s="8">
        <f>2^-G461</f>
        <v>1.7270686361971366</v>
      </c>
    </row>
    <row r="462" spans="2:8">
      <c r="B462" s="23"/>
      <c r="C462" s="23"/>
      <c r="D462" s="23"/>
    </row>
    <row r="463" spans="2:8">
      <c r="B463" s="25" t="s">
        <v>51</v>
      </c>
      <c r="C463" s="23">
        <v>35.123211240226546</v>
      </c>
      <c r="D463" s="23">
        <v>15.155966207762869</v>
      </c>
      <c r="E463" s="8">
        <f>C463-D463</f>
        <v>19.967245032463676</v>
      </c>
      <c r="G463" s="8">
        <f>E463-$F$435</f>
        <v>0.46396259608306778</v>
      </c>
    </row>
    <row r="464" spans="2:8">
      <c r="B464" s="23"/>
      <c r="C464" s="23">
        <v>33.859482841526109</v>
      </c>
      <c r="D464" s="23">
        <v>14.987183781032087</v>
      </c>
      <c r="E464" s="8">
        <f>C464-D464</f>
        <v>18.872299060494022</v>
      </c>
      <c r="G464" s="8">
        <f t="shared" ref="G464:G465" si="160">E464-$F$435</f>
        <v>-0.63098337588658637</v>
      </c>
    </row>
    <row r="465" spans="2:8">
      <c r="B465" s="23" t="s">
        <v>49</v>
      </c>
      <c r="C465" s="23">
        <f>AVERAGE(C463:C464)</f>
        <v>34.491347040876327</v>
      </c>
      <c r="D465" s="23">
        <f>AVERAGE(D463:D464)</f>
        <v>15.071574994397478</v>
      </c>
      <c r="E465" s="8">
        <f>AVERAGE(E463:E464)</f>
        <v>19.419772046478847</v>
      </c>
      <c r="G465" s="20">
        <f t="shared" si="160"/>
        <v>-8.3510389901761073E-2</v>
      </c>
      <c r="H465" s="8">
        <f>2^-G465</f>
        <v>1.0595931262827536</v>
      </c>
    </row>
    <row r="466" spans="2:8">
      <c r="B466" s="23"/>
      <c r="C466" s="23"/>
      <c r="D466" s="23"/>
    </row>
    <row r="467" spans="2:8">
      <c r="B467" s="25" t="s">
        <v>52</v>
      </c>
      <c r="C467" s="23">
        <v>34.351719128431682</v>
      </c>
      <c r="D467" s="23">
        <v>15.900371655509437</v>
      </c>
      <c r="E467" s="8">
        <f>C467-D467</f>
        <v>18.451347472922244</v>
      </c>
      <c r="G467" s="8">
        <f>E467-$F$435</f>
        <v>-1.0519349634583648</v>
      </c>
    </row>
    <row r="468" spans="2:8">
      <c r="B468" s="23"/>
      <c r="C468" s="23">
        <v>33.823359629850685</v>
      </c>
      <c r="D468" s="23">
        <v>15.559336296579092</v>
      </c>
      <c r="E468" s="8">
        <f>C468-D468</f>
        <v>18.264023333271595</v>
      </c>
      <c r="G468" s="8">
        <f t="shared" ref="G468:G469" si="161">E468-$F$435</f>
        <v>-1.2392591031090134</v>
      </c>
    </row>
    <row r="469" spans="2:8">
      <c r="B469" s="23" t="s">
        <v>49</v>
      </c>
      <c r="C469" s="23">
        <f>AVERAGE(C467:C468)</f>
        <v>34.087539379141184</v>
      </c>
      <c r="D469" s="23">
        <f>AVERAGE(D467:D468)</f>
        <v>15.729853976044264</v>
      </c>
      <c r="E469" s="8">
        <f>AVERAGE(E467:E468)</f>
        <v>18.357685403096919</v>
      </c>
      <c r="G469" s="20">
        <f t="shared" si="161"/>
        <v>-1.1455970332836891</v>
      </c>
      <c r="H469" s="8">
        <f>2^-G469</f>
        <v>2.2123766693474032</v>
      </c>
    </row>
    <row r="470" spans="2:8">
      <c r="B470" s="23"/>
      <c r="C470" s="23"/>
      <c r="D470" s="23"/>
    </row>
    <row r="471" spans="2:8">
      <c r="B471" s="25" t="s">
        <v>53</v>
      </c>
      <c r="C471" s="23">
        <v>34.492197136474744</v>
      </c>
      <c r="D471" s="23">
        <v>15.699107132531926</v>
      </c>
      <c r="E471" s="8">
        <f>C471-D471</f>
        <v>18.793090003942815</v>
      </c>
      <c r="G471" s="8">
        <f>E471-$F$435</f>
        <v>-0.71019243243779329</v>
      </c>
    </row>
    <row r="472" spans="2:8">
      <c r="B472" s="23"/>
      <c r="C472" s="23">
        <v>34.264585230712512</v>
      </c>
      <c r="D472" s="23">
        <v>15.428082576727915</v>
      </c>
      <c r="E472" s="8">
        <f>C472-D472</f>
        <v>18.836502653984596</v>
      </c>
      <c r="G472" s="8">
        <f t="shared" ref="G472:G473" si="162">E472-$F$435</f>
        <v>-0.66677978239601288</v>
      </c>
    </row>
    <row r="473" spans="2:8">
      <c r="B473" s="23" t="s">
        <v>49</v>
      </c>
      <c r="C473" s="23">
        <f>AVERAGE(C471:C472)</f>
        <v>34.378391183593628</v>
      </c>
      <c r="D473" s="23">
        <f>AVERAGE(D471:D472)</f>
        <v>15.563594854629921</v>
      </c>
      <c r="E473" s="8">
        <f>AVERAGE(E471:E472)</f>
        <v>18.814796328963705</v>
      </c>
      <c r="G473" s="20">
        <f t="shared" si="162"/>
        <v>-0.68848610741690308</v>
      </c>
      <c r="H473" s="8">
        <f>2^-G473</f>
        <v>1.6115915066899986</v>
      </c>
    </row>
    <row r="474" spans="2:8">
      <c r="B474" s="23"/>
      <c r="C474" s="23"/>
      <c r="D474" s="23"/>
    </row>
    <row r="475" spans="2:8">
      <c r="B475" s="25" t="s">
        <v>54</v>
      </c>
      <c r="C475" s="23">
        <v>34.231904261637041</v>
      </c>
      <c r="D475" s="23">
        <v>14.759693751017933</v>
      </c>
      <c r="E475" s="8">
        <f>C475-D475</f>
        <v>19.472210510619107</v>
      </c>
      <c r="G475" s="8">
        <f>E475-$F$435</f>
        <v>-3.1071925761501973E-2</v>
      </c>
    </row>
    <row r="476" spans="2:8">
      <c r="B476" s="23"/>
      <c r="C476" s="23">
        <v>34.854852944403738</v>
      </c>
      <c r="D476" s="23">
        <v>14.602789094368287</v>
      </c>
      <c r="E476" s="8">
        <f>C476-D476</f>
        <v>20.252063850035452</v>
      </c>
      <c r="G476" s="8">
        <f t="shared" ref="G476:G477" si="163">E476-$F$435</f>
        <v>0.74878141365484296</v>
      </c>
    </row>
    <row r="477" spans="2:8">
      <c r="B477" s="23" t="s">
        <v>49</v>
      </c>
      <c r="C477" s="23">
        <f>AVERAGE(C475:C476)</f>
        <v>34.543378603020386</v>
      </c>
      <c r="D477" s="23">
        <f>AVERAGE(D475:D476)</f>
        <v>14.681241422693109</v>
      </c>
      <c r="E477" s="8">
        <f>AVERAGE(E475:E476)</f>
        <v>19.862137180327281</v>
      </c>
      <c r="G477" s="20">
        <f t="shared" si="163"/>
        <v>0.35885474394667227</v>
      </c>
      <c r="H477" s="8">
        <f>2^-G477</f>
        <v>0.77978335022848833</v>
      </c>
    </row>
    <row r="478" spans="2:8">
      <c r="B478" s="23"/>
      <c r="C478" s="23"/>
      <c r="D478" s="23"/>
    </row>
    <row r="479" spans="2:8">
      <c r="B479" s="25" t="s">
        <v>55</v>
      </c>
      <c r="C479" s="23">
        <v>34.274849190508341</v>
      </c>
      <c r="D479" s="23">
        <v>14.639361613219709</v>
      </c>
      <c r="E479" s="8">
        <f>C479-D479</f>
        <v>19.635487577288632</v>
      </c>
      <c r="G479" s="8">
        <f>E479-$F$435</f>
        <v>0.13220514090802382</v>
      </c>
    </row>
    <row r="480" spans="2:8">
      <c r="B480" s="23"/>
      <c r="C480" s="23">
        <v>33.45250635854994</v>
      </c>
      <c r="D480" s="23">
        <v>14.564721904130666</v>
      </c>
      <c r="E480" s="8">
        <f>C480-D480</f>
        <v>18.887784454419275</v>
      </c>
      <c r="G480" s="8">
        <f t="shared" ref="G480:G481" si="164">E480-$F$435</f>
        <v>-0.6154979819613331</v>
      </c>
    </row>
    <row r="481" spans="1:8">
      <c r="B481" s="23" t="s">
        <v>49</v>
      </c>
      <c r="C481" s="23">
        <f>AVERAGE(C479:C480)</f>
        <v>33.863677774529137</v>
      </c>
      <c r="D481" s="23">
        <f>AVERAGE(D479:D480)</f>
        <v>14.602041758675188</v>
      </c>
      <c r="E481" s="8">
        <f>AVERAGE(E479:E480)</f>
        <v>19.261636015853952</v>
      </c>
      <c r="G481" s="20">
        <f t="shared" si="164"/>
        <v>-0.24164642052665641</v>
      </c>
      <c r="H481" s="8">
        <f>2^-G481</f>
        <v>1.1823411934607142</v>
      </c>
    </row>
    <row r="482" spans="1:8">
      <c r="B482" s="23"/>
      <c r="C482" s="23"/>
      <c r="D482" s="23"/>
    </row>
    <row r="483" spans="1:8">
      <c r="A483" s="8" t="s">
        <v>72</v>
      </c>
      <c r="B483" s="24" t="s">
        <v>56</v>
      </c>
      <c r="C483" s="23">
        <v>19.867054905029949</v>
      </c>
      <c r="D483" s="23">
        <v>14.384122956495009</v>
      </c>
      <c r="E483" s="8">
        <f>C483-D483</f>
        <v>5.4829319485349401</v>
      </c>
      <c r="F483" s="8">
        <f>AVERAGE(E485,E489,E493,E497,E501,E505)</f>
        <v>4.9558833325651621</v>
      </c>
      <c r="G483" s="8">
        <f>E483-$F$483</f>
        <v>0.52704861596977803</v>
      </c>
    </row>
    <row r="484" spans="1:8">
      <c r="B484" s="23"/>
      <c r="C484" s="23">
        <v>19.884173681645098</v>
      </c>
      <c r="D484" s="23">
        <v>14.3222137168451</v>
      </c>
      <c r="E484" s="8">
        <f>C484-D484</f>
        <v>5.561959964799998</v>
      </c>
      <c r="G484" s="8">
        <f t="shared" ref="G484:G485" si="165">E484-$F$483</f>
        <v>0.60607663223483588</v>
      </c>
    </row>
    <row r="485" spans="1:8">
      <c r="B485" s="23" t="s">
        <v>49</v>
      </c>
      <c r="C485" s="23">
        <f>AVERAGE(C483:C484)</f>
        <v>19.875614293337524</v>
      </c>
      <c r="D485" s="23">
        <f>AVERAGE(D483:D484)</f>
        <v>14.353168336670056</v>
      </c>
      <c r="E485" s="8">
        <f>AVERAGE(E483:E484)</f>
        <v>5.5224459566674691</v>
      </c>
      <c r="G485" s="20">
        <f t="shared" si="165"/>
        <v>0.56656262410230696</v>
      </c>
      <c r="H485" s="8">
        <f>2^-G485</f>
        <v>0.67522366630522179</v>
      </c>
    </row>
    <row r="486" spans="1:8">
      <c r="B486" s="23"/>
      <c r="C486" s="23"/>
      <c r="D486" s="23"/>
    </row>
    <row r="487" spans="1:8">
      <c r="B487" s="24" t="s">
        <v>57</v>
      </c>
      <c r="C487" s="23">
        <v>20.175717087421678</v>
      </c>
      <c r="D487" s="23">
        <v>14.377899490060734</v>
      </c>
      <c r="E487" s="8">
        <f>C487-D487</f>
        <v>5.7978175973609432</v>
      </c>
      <c r="G487" s="8">
        <f>E487-$F$483</f>
        <v>0.84193426479578104</v>
      </c>
    </row>
    <row r="488" spans="1:8">
      <c r="B488" s="23"/>
      <c r="C488" s="23">
        <v>20.145186385183401</v>
      </c>
      <c r="D488" s="23">
        <v>14.623735187644099</v>
      </c>
      <c r="E488" s="8">
        <f>C488-D488</f>
        <v>5.5214511975393012</v>
      </c>
      <c r="G488" s="8">
        <f t="shared" ref="G488:G489" si="166">E488-$F$483</f>
        <v>0.56556786497413913</v>
      </c>
    </row>
    <row r="489" spans="1:8">
      <c r="B489" s="23" t="s">
        <v>49</v>
      </c>
      <c r="C489" s="23">
        <f>AVERAGE(C487:C488)</f>
        <v>20.160451736302541</v>
      </c>
      <c r="D489" s="23">
        <f>AVERAGE(D487:D488)</f>
        <v>14.500817338852418</v>
      </c>
      <c r="E489" s="8">
        <f>AVERAGE(E487:E488)</f>
        <v>5.6596343974501222</v>
      </c>
      <c r="G489" s="20">
        <f t="shared" si="166"/>
        <v>0.70375106488496009</v>
      </c>
      <c r="H489" s="8">
        <f>2^-G489</f>
        <v>0.61397377317802149</v>
      </c>
    </row>
    <row r="490" spans="1:8">
      <c r="B490" s="23"/>
      <c r="C490" s="23"/>
      <c r="D490" s="23"/>
    </row>
    <row r="491" spans="1:8">
      <c r="B491" s="24" t="s">
        <v>58</v>
      </c>
      <c r="C491" s="23">
        <v>20.523418380317974</v>
      </c>
      <c r="D491" s="23">
        <v>15.003969374804399</v>
      </c>
      <c r="E491" s="8">
        <f>C491-D491</f>
        <v>5.5194490055135752</v>
      </c>
      <c r="G491" s="8">
        <f>E491-$F$483</f>
        <v>0.56356567294841309</v>
      </c>
    </row>
    <row r="492" spans="1:8">
      <c r="B492" s="23"/>
      <c r="C492" s="23">
        <v>20.235328645184101</v>
      </c>
      <c r="D492" s="23">
        <v>14.793153816414399</v>
      </c>
      <c r="E492" s="8">
        <f>C492-D492</f>
        <v>5.4421748287697014</v>
      </c>
      <c r="G492" s="8">
        <f t="shared" ref="G492:G493" si="167">E492-$F$483</f>
        <v>0.48629149620453926</v>
      </c>
    </row>
    <row r="493" spans="1:8">
      <c r="B493" s="23" t="s">
        <v>49</v>
      </c>
      <c r="C493" s="23">
        <f>AVERAGE(C491:C492)</f>
        <v>20.379373512751037</v>
      </c>
      <c r="D493" s="23">
        <f>AVERAGE(D491:D492)</f>
        <v>14.898561595609399</v>
      </c>
      <c r="E493" s="8">
        <f>AVERAGE(E491:E492)</f>
        <v>5.4808119171416383</v>
      </c>
      <c r="G493" s="20">
        <f t="shared" si="167"/>
        <v>0.52492858457647618</v>
      </c>
      <c r="H493" s="8">
        <f>2^-G493</f>
        <v>0.69499351222115391</v>
      </c>
    </row>
    <row r="494" spans="1:8">
      <c r="B494" s="23"/>
      <c r="C494" s="23"/>
      <c r="D494" s="23"/>
    </row>
    <row r="495" spans="1:8">
      <c r="B495" s="24" t="s">
        <v>59</v>
      </c>
      <c r="C495" s="23">
        <v>18.950707306143709</v>
      </c>
      <c r="D495" s="23">
        <v>14.726502369673879</v>
      </c>
      <c r="E495" s="8">
        <f>C495-D495</f>
        <v>4.22420493646983</v>
      </c>
      <c r="G495" s="8">
        <f>E495-$F$483</f>
        <v>-0.73167839609533214</v>
      </c>
    </row>
    <row r="496" spans="1:8">
      <c r="B496" s="23"/>
      <c r="C496" s="23">
        <v>18.9941763145141</v>
      </c>
      <c r="D496" s="23">
        <v>14.7943715371414</v>
      </c>
      <c r="E496" s="8">
        <f>C496-D496</f>
        <v>4.1998047773726999</v>
      </c>
      <c r="G496" s="8">
        <f t="shared" ref="G496:G497" si="168">E496-$F$483</f>
        <v>-0.75607855519246225</v>
      </c>
    </row>
    <row r="497" spans="2:8">
      <c r="B497" s="23" t="s">
        <v>49</v>
      </c>
      <c r="C497" s="23">
        <f>AVERAGE(C495:C496)</f>
        <v>18.972441810328903</v>
      </c>
      <c r="D497" s="23">
        <f>AVERAGE(D495:D496)</f>
        <v>14.760436953407639</v>
      </c>
      <c r="E497" s="8">
        <f>AVERAGE(E495:E496)</f>
        <v>4.2120048569212649</v>
      </c>
      <c r="G497" s="20">
        <f t="shared" si="168"/>
        <v>-0.7438784756438972</v>
      </c>
      <c r="H497" s="8">
        <f>2^-G497</f>
        <v>1.6746719043187983</v>
      </c>
    </row>
    <row r="498" spans="2:8">
      <c r="B498" s="23"/>
      <c r="C498" s="23"/>
      <c r="D498" s="23"/>
    </row>
    <row r="499" spans="2:8">
      <c r="B499" s="24" t="s">
        <v>60</v>
      </c>
      <c r="C499" s="23">
        <v>19.42246116183772</v>
      </c>
      <c r="D499" s="23">
        <v>15.51406447638756</v>
      </c>
      <c r="E499" s="8">
        <f>C499-D499</f>
        <v>3.9083966854501604</v>
      </c>
      <c r="G499" s="8">
        <f>E499-$F$483</f>
        <v>-1.0474866471150017</v>
      </c>
    </row>
    <row r="500" spans="2:8">
      <c r="B500" s="23"/>
      <c r="C500" s="23">
        <v>19.445137914514401</v>
      </c>
      <c r="D500" s="23">
        <v>15.5220093573624</v>
      </c>
      <c r="E500" s="8">
        <f>C500-D500</f>
        <v>3.9231285571520012</v>
      </c>
      <c r="G500" s="8">
        <f t="shared" ref="G500:G501" si="169">E500-$F$483</f>
        <v>-1.032754775413161</v>
      </c>
    </row>
    <row r="501" spans="2:8">
      <c r="B501" s="23" t="s">
        <v>49</v>
      </c>
      <c r="C501" s="23">
        <f>AVERAGE(C499:C500)</f>
        <v>19.433799538176061</v>
      </c>
      <c r="D501" s="23">
        <f>AVERAGE(D499:D500)</f>
        <v>15.51803691687498</v>
      </c>
      <c r="E501" s="8">
        <f>AVERAGE(E499:E500)</f>
        <v>3.9157626213010808</v>
      </c>
      <c r="G501" s="20">
        <f t="shared" si="169"/>
        <v>-1.0401207112640813</v>
      </c>
      <c r="H501" s="8">
        <f>2^-G501</f>
        <v>2.0563997064602111</v>
      </c>
    </row>
    <row r="502" spans="2:8">
      <c r="B502" s="23"/>
      <c r="C502" s="23"/>
      <c r="D502" s="23"/>
    </row>
    <row r="503" spans="2:8">
      <c r="B503" s="24" t="s">
        <v>61</v>
      </c>
      <c r="C503" s="23">
        <v>19.558346291536104</v>
      </c>
      <c r="D503" s="23">
        <v>14.594065901794414</v>
      </c>
      <c r="E503" s="8">
        <f>C503-D503</f>
        <v>4.9642803897416901</v>
      </c>
      <c r="G503" s="8">
        <f>E503-$F$483</f>
        <v>8.3970571765279445E-3</v>
      </c>
    </row>
    <row r="504" spans="2:8">
      <c r="C504" s="23">
        <v>19.5956429486295</v>
      </c>
      <c r="D504" s="23">
        <v>14.670642846552401</v>
      </c>
      <c r="E504" s="8">
        <f>C504-D504</f>
        <v>4.9250001020770995</v>
      </c>
      <c r="G504" s="8">
        <f t="shared" ref="G504:G505" si="170">E504-$F$483</f>
        <v>-3.088323048806263E-2</v>
      </c>
    </row>
    <row r="505" spans="2:8">
      <c r="B505" s="23" t="s">
        <v>49</v>
      </c>
      <c r="C505" s="23">
        <f>AVERAGE(C503:C504)</f>
        <v>19.5769946200828</v>
      </c>
      <c r="D505" s="23">
        <f>AVERAGE(D503:D504)</f>
        <v>14.632354374173406</v>
      </c>
      <c r="E505" s="8">
        <f>AVERAGE(E503:E504)</f>
        <v>4.9446402459093948</v>
      </c>
      <c r="G505" s="20">
        <f t="shared" si="170"/>
        <v>-1.1243086655767343E-2</v>
      </c>
      <c r="H505" s="8">
        <f>2^-G505</f>
        <v>1.0078235591643452</v>
      </c>
    </row>
    <row r="506" spans="2:8">
      <c r="B506" s="23"/>
      <c r="D506" s="23"/>
    </row>
    <row r="507" spans="2:8">
      <c r="B507" s="25" t="s">
        <v>50</v>
      </c>
      <c r="C507" s="23">
        <v>21.368312045195637</v>
      </c>
      <c r="D507" s="23">
        <v>15.340311192544434</v>
      </c>
      <c r="E507" s="8">
        <f>C507-D507</f>
        <v>6.0280008526512034</v>
      </c>
      <c r="G507" s="8">
        <f>E507-$F$483</f>
        <v>1.0721175200860413</v>
      </c>
    </row>
    <row r="508" spans="2:8">
      <c r="B508" s="23"/>
      <c r="C508" s="23">
        <v>21.446927495629399</v>
      </c>
      <c r="D508" s="23">
        <v>15.614371541414901</v>
      </c>
      <c r="E508" s="8">
        <f>C508-D508</f>
        <v>5.8325559542144987</v>
      </c>
      <c r="G508" s="8">
        <f t="shared" ref="G508:G509" si="171">E508-$F$483</f>
        <v>0.87667262164933657</v>
      </c>
    </row>
    <row r="509" spans="2:8">
      <c r="B509" s="23" t="s">
        <v>49</v>
      </c>
      <c r="C509" s="23">
        <f>AVERAGE(C507:C508)</f>
        <v>21.407619770412516</v>
      </c>
      <c r="D509" s="23">
        <f>AVERAGE(D507:D508)</f>
        <v>15.477341366979667</v>
      </c>
      <c r="E509" s="8">
        <f>AVERAGE(E507:E508)</f>
        <v>5.9302784034328511</v>
      </c>
      <c r="G509" s="20">
        <f t="shared" si="171"/>
        <v>0.97439507086768895</v>
      </c>
      <c r="H509" s="8">
        <f>2^-G509</f>
        <v>0.50895320790177545</v>
      </c>
    </row>
    <row r="510" spans="2:8">
      <c r="B510" s="23"/>
      <c r="C510" s="23"/>
      <c r="D510" s="23"/>
    </row>
    <row r="511" spans="2:8">
      <c r="B511" s="25" t="s">
        <v>51</v>
      </c>
      <c r="C511" s="23">
        <v>20.2653481049494</v>
      </c>
      <c r="D511" s="23">
        <v>14.69290251940085</v>
      </c>
      <c r="E511" s="8">
        <f>C511-D511</f>
        <v>5.5724455855485502</v>
      </c>
      <c r="G511" s="8">
        <f>E511-$F$483</f>
        <v>0.61656225298338807</v>
      </c>
    </row>
    <row r="512" spans="2:8">
      <c r="B512" s="23"/>
      <c r="C512" s="23">
        <v>20.2658681541864</v>
      </c>
      <c r="D512" s="23">
        <v>14.534276352742401</v>
      </c>
      <c r="E512" s="8">
        <f>C512-D512</f>
        <v>5.731591801443999</v>
      </c>
      <c r="G512" s="8">
        <f t="shared" ref="G512:G513" si="172">E512-$F$483</f>
        <v>0.77570846887883693</v>
      </c>
    </row>
    <row r="513" spans="2:8">
      <c r="B513" s="23" t="s">
        <v>49</v>
      </c>
      <c r="C513" s="23">
        <f>AVERAGE(C511:C512)</f>
        <v>20.265608129567902</v>
      </c>
      <c r="D513" s="23">
        <f>AVERAGE(D511:D512)</f>
        <v>14.613589436071624</v>
      </c>
      <c r="E513" s="8">
        <f>AVERAGE(E511:E512)</f>
        <v>5.6520186934962746</v>
      </c>
      <c r="G513" s="20">
        <f t="shared" si="172"/>
        <v>0.6961353609311125</v>
      </c>
      <c r="H513" s="8">
        <f>2^-G513</f>
        <v>0.61722338971591462</v>
      </c>
    </row>
    <row r="514" spans="2:8">
      <c r="B514" s="23"/>
      <c r="C514" s="23"/>
      <c r="D514" s="23"/>
    </row>
    <row r="515" spans="2:8">
      <c r="B515" s="25" t="s">
        <v>52</v>
      </c>
      <c r="C515" s="23">
        <v>20.618619709831641</v>
      </c>
      <c r="D515" s="23">
        <v>15.379821736643649</v>
      </c>
      <c r="E515" s="8">
        <f>C515-D515</f>
        <v>5.2387979731879923</v>
      </c>
      <c r="G515" s="8">
        <f>E515-$F$483</f>
        <v>0.28291464062283023</v>
      </c>
    </row>
    <row r="516" spans="2:8">
      <c r="B516" s="23"/>
      <c r="C516" s="23">
        <v>20.635832684545299</v>
      </c>
      <c r="D516" s="23">
        <v>15.7452876480034</v>
      </c>
      <c r="E516" s="8">
        <f>C516-D516</f>
        <v>4.8905450365418996</v>
      </c>
      <c r="G516" s="8">
        <f t="shared" ref="G516:G517" si="173">E516-$F$483</f>
        <v>-6.5338296023262465E-2</v>
      </c>
    </row>
    <row r="517" spans="2:8">
      <c r="B517" s="23" t="s">
        <v>49</v>
      </c>
      <c r="C517" s="23">
        <f>AVERAGE(C515:C516)</f>
        <v>20.62722619718847</v>
      </c>
      <c r="D517" s="23">
        <f>AVERAGE(D515:D516)</f>
        <v>15.562554692323523</v>
      </c>
      <c r="E517" s="8">
        <f>AVERAGE(E515:E516)</f>
        <v>5.064671504864946</v>
      </c>
      <c r="G517" s="20">
        <f t="shared" si="173"/>
        <v>0.10878817229978388</v>
      </c>
      <c r="H517" s="8">
        <f>2^-G517</f>
        <v>0.92736669962710061</v>
      </c>
    </row>
    <row r="518" spans="2:8">
      <c r="B518" s="23"/>
      <c r="C518" s="23"/>
      <c r="D518" s="23"/>
    </row>
    <row r="519" spans="2:8">
      <c r="B519" s="25" t="s">
        <v>53</v>
      </c>
      <c r="C519" s="23">
        <v>19.023837365143301</v>
      </c>
      <c r="D519" s="23">
        <v>15.113950632420314</v>
      </c>
      <c r="E519" s="8">
        <f>C519-D519</f>
        <v>3.9098867327229865</v>
      </c>
      <c r="G519" s="8">
        <f>E519-$F$483</f>
        <v>-1.0459965998421756</v>
      </c>
    </row>
    <row r="520" spans="2:8">
      <c r="B520" s="23"/>
      <c r="C520" s="23">
        <v>19.0656927456292</v>
      </c>
      <c r="D520" s="23">
        <v>15.315381645145299</v>
      </c>
      <c r="E520" s="8">
        <f>C520-D520</f>
        <v>3.7503111004839003</v>
      </c>
      <c r="G520" s="8">
        <f t="shared" ref="G520:G521" si="174">E520-$F$483</f>
        <v>-1.2055722320812619</v>
      </c>
    </row>
    <row r="521" spans="2:8">
      <c r="B521" s="23" t="s">
        <v>49</v>
      </c>
      <c r="C521" s="23">
        <f>AVERAGE(C519:C520)</f>
        <v>19.04476505538625</v>
      </c>
      <c r="D521" s="23">
        <f>AVERAGE(D519:D520)</f>
        <v>15.214666138782807</v>
      </c>
      <c r="E521" s="8">
        <f>AVERAGE(E519:E520)</f>
        <v>3.8300989166034434</v>
      </c>
      <c r="G521" s="20">
        <f t="shared" si="174"/>
        <v>-1.1257844159617187</v>
      </c>
      <c r="H521" s="8">
        <f>2^-G521</f>
        <v>2.1822016401494002</v>
      </c>
    </row>
    <row r="522" spans="2:8">
      <c r="B522" s="23"/>
      <c r="C522" s="23"/>
      <c r="D522" s="23"/>
    </row>
    <row r="523" spans="2:8">
      <c r="B523" s="25" t="s">
        <v>54</v>
      </c>
      <c r="C523" s="23">
        <v>21.036559122629527</v>
      </c>
      <c r="D523" s="23">
        <v>14.397866941982576</v>
      </c>
      <c r="E523" s="8">
        <f>C523-D523</f>
        <v>6.6386921806469505</v>
      </c>
      <c r="G523" s="8">
        <f>E523-$F$483</f>
        <v>1.6828088480817884</v>
      </c>
    </row>
    <row r="524" spans="2:8">
      <c r="B524" s="23"/>
      <c r="C524" s="23">
        <v>21.054357685424101</v>
      </c>
      <c r="D524" s="23">
        <v>14.3543286489124</v>
      </c>
      <c r="E524" s="8">
        <f>C524-D524</f>
        <v>6.700029036511701</v>
      </c>
      <c r="G524" s="8">
        <f t="shared" ref="G524:G525" si="175">E524-$F$483</f>
        <v>1.7441457039465389</v>
      </c>
    </row>
    <row r="525" spans="2:8">
      <c r="B525" s="23" t="s">
        <v>49</v>
      </c>
      <c r="C525" s="23">
        <f>AVERAGE(C523:C524)</f>
        <v>21.045458404026814</v>
      </c>
      <c r="D525" s="23">
        <f>AVERAGE(D523:D524)</f>
        <v>14.376097795447489</v>
      </c>
      <c r="E525" s="8">
        <f>AVERAGE(E523:E524)</f>
        <v>6.6693606085793258</v>
      </c>
      <c r="G525" s="20">
        <f t="shared" si="175"/>
        <v>1.7134772760141637</v>
      </c>
      <c r="H525" s="8">
        <f>2^-G525</f>
        <v>0.30492423507527727</v>
      </c>
    </row>
    <row r="526" spans="2:8">
      <c r="B526" s="23"/>
      <c r="C526" s="23"/>
      <c r="D526" s="23"/>
    </row>
    <row r="527" spans="2:8">
      <c r="B527" s="25" t="s">
        <v>55</v>
      </c>
      <c r="C527" s="23">
        <v>19.07275879516747</v>
      </c>
      <c r="D527" s="23">
        <v>14.408064933345987</v>
      </c>
      <c r="E527" s="8">
        <f>C527-D527</f>
        <v>4.6646938618214833</v>
      </c>
      <c r="G527" s="8">
        <f>E527-$F$483</f>
        <v>-0.29118947074367885</v>
      </c>
    </row>
    <row r="528" spans="2:8">
      <c r="B528" s="23"/>
      <c r="C528" s="23">
        <v>19.0854298745286</v>
      </c>
      <c r="D528" s="23">
        <v>14.4439007545254</v>
      </c>
      <c r="E528" s="8">
        <f>C528-D528</f>
        <v>4.6415291200032005</v>
      </c>
      <c r="G528" s="8">
        <f t="shared" ref="G528:G529" si="176">E528-$F$483</f>
        <v>-0.31435421256196161</v>
      </c>
    </row>
    <row r="529" spans="1:8">
      <c r="B529" s="23" t="s">
        <v>49</v>
      </c>
      <c r="C529" s="23">
        <f>AVERAGE(C527:C528)</f>
        <v>19.079094334848037</v>
      </c>
      <c r="D529" s="23">
        <f>AVERAGE(D527:D528)</f>
        <v>14.425982843935692</v>
      </c>
      <c r="E529" s="8">
        <f>AVERAGE(E527:E528)</f>
        <v>4.6531114909123419</v>
      </c>
      <c r="G529" s="20">
        <f t="shared" si="176"/>
        <v>-0.30277184165282023</v>
      </c>
      <c r="H529" s="8">
        <f>2^-G529</f>
        <v>1.2335120777600586</v>
      </c>
    </row>
    <row r="530" spans="1:8">
      <c r="B530" s="23"/>
    </row>
    <row r="531" spans="1:8">
      <c r="A531" s="8" t="s">
        <v>108</v>
      </c>
      <c r="B531" s="24" t="s">
        <v>56</v>
      </c>
      <c r="C531" s="23">
        <v>18.760770162498495</v>
      </c>
      <c r="D531" s="23">
        <v>14.888195626405842</v>
      </c>
      <c r="E531" s="8">
        <f>C531-D531</f>
        <v>3.8725745360926531</v>
      </c>
      <c r="F531" s="8">
        <f>AVERAGE(E533,E537,E541,E545,E549,E553)</f>
        <v>4.8654814993676689</v>
      </c>
      <c r="G531" s="8">
        <f>E531-$F$531</f>
        <v>-0.99290696327501582</v>
      </c>
    </row>
    <row r="532" spans="1:8">
      <c r="B532" s="23"/>
      <c r="C532" s="23">
        <v>18.555826425489698</v>
      </c>
      <c r="D532" s="23">
        <v>14.5954286425482</v>
      </c>
      <c r="E532" s="8">
        <f>C532-D532</f>
        <v>3.9603977829414987</v>
      </c>
      <c r="G532" s="8">
        <f t="shared" ref="G532:G533" si="177">E532-$F$531</f>
        <v>-0.90508371642617025</v>
      </c>
    </row>
    <row r="533" spans="1:8">
      <c r="B533" s="23" t="s">
        <v>49</v>
      </c>
      <c r="C533" s="23">
        <f>AVERAGE(C531:C532)</f>
        <v>18.658298293994097</v>
      </c>
      <c r="D533" s="23">
        <f>AVERAGE(D531:D532)</f>
        <v>14.741812134477021</v>
      </c>
      <c r="E533" s="8">
        <f>AVERAGE(E531:E532)</f>
        <v>3.9164861595170759</v>
      </c>
      <c r="G533" s="20">
        <f t="shared" si="177"/>
        <v>-0.94899533985059303</v>
      </c>
      <c r="H533" s="8">
        <f>2^-G533</f>
        <v>1.9305278138015289</v>
      </c>
    </row>
    <row r="534" spans="1:8">
      <c r="B534" s="23"/>
      <c r="C534" s="23"/>
      <c r="D534" s="23"/>
    </row>
    <row r="535" spans="1:8">
      <c r="B535" s="24" t="s">
        <v>57</v>
      </c>
      <c r="C535" s="23">
        <v>19.392881052229857</v>
      </c>
      <c r="D535" s="23">
        <v>14.850987854589853</v>
      </c>
      <c r="E535" s="8">
        <f>C535-D535</f>
        <v>4.5418931976400039</v>
      </c>
      <c r="G535" s="8">
        <f>E535-$F$531</f>
        <v>-0.32358830172766506</v>
      </c>
    </row>
    <row r="536" spans="1:8">
      <c r="B536" s="23"/>
      <c r="C536" s="23">
        <v>19.4794178264831</v>
      </c>
      <c r="D536" s="23">
        <v>14.5643189187596</v>
      </c>
      <c r="E536" s="8">
        <f>C536-D536</f>
        <v>4.9150989077235003</v>
      </c>
      <c r="G536" s="8">
        <f t="shared" ref="G536:G537" si="178">E536-$F$531</f>
        <v>4.9617408355831394E-2</v>
      </c>
    </row>
    <row r="537" spans="1:8">
      <c r="B537" s="23" t="s">
        <v>49</v>
      </c>
      <c r="C537" s="23">
        <f>AVERAGE(C535:C536)</f>
        <v>19.436149439356477</v>
      </c>
      <c r="D537" s="23">
        <f>AVERAGE(D535:D536)</f>
        <v>14.707653386674727</v>
      </c>
      <c r="E537" s="8">
        <f>AVERAGE(E535:E536)</f>
        <v>4.7284960526817521</v>
      </c>
      <c r="G537" s="20">
        <f t="shared" si="178"/>
        <v>-0.13698544668591683</v>
      </c>
      <c r="H537" s="8">
        <f>2^-G537</f>
        <v>1.0996050568951401</v>
      </c>
    </row>
    <row r="538" spans="1:8">
      <c r="B538" s="23"/>
      <c r="C538" s="23"/>
      <c r="D538" s="23"/>
    </row>
    <row r="539" spans="1:8">
      <c r="B539" s="24" t="s">
        <v>58</v>
      </c>
      <c r="C539" s="23">
        <v>21.153294518730391</v>
      </c>
      <c r="D539" s="23">
        <v>15.418343838112646</v>
      </c>
      <c r="E539" s="8">
        <f>C539-D539</f>
        <v>5.7349506806177448</v>
      </c>
      <c r="G539" s="8">
        <f>E539-$F$531</f>
        <v>0.86946918125007588</v>
      </c>
    </row>
    <row r="540" spans="1:8">
      <c r="B540" s="23"/>
      <c r="C540" s="23">
        <v>21.444274562845099</v>
      </c>
      <c r="D540" s="23">
        <v>15.634672947002301</v>
      </c>
      <c r="E540" s="8">
        <f>C540-D540</f>
        <v>5.8096016158427979</v>
      </c>
      <c r="G540" s="8">
        <f t="shared" ref="G540:G541" si="179">E540-$F$531</f>
        <v>0.94412011647512895</v>
      </c>
    </row>
    <row r="541" spans="1:8">
      <c r="B541" s="23" t="s">
        <v>49</v>
      </c>
      <c r="C541" s="23">
        <f>AVERAGE(C539:C540)</f>
        <v>21.298784540787743</v>
      </c>
      <c r="D541" s="23">
        <f>AVERAGE(D539:D540)</f>
        <v>15.526508392557474</v>
      </c>
      <c r="E541" s="8">
        <f>AVERAGE(E539:E540)</f>
        <v>5.7722761482302714</v>
      </c>
      <c r="G541" s="20">
        <f t="shared" si="179"/>
        <v>0.90679464886260241</v>
      </c>
      <c r="H541" s="8">
        <f>2^-G541</f>
        <v>0.53336880396156616</v>
      </c>
    </row>
    <row r="542" spans="1:8">
      <c r="B542" s="23"/>
      <c r="C542" s="23"/>
      <c r="D542" s="23"/>
    </row>
    <row r="543" spans="1:8">
      <c r="B543" s="24" t="s">
        <v>59</v>
      </c>
      <c r="C543" s="23">
        <v>19.883092790454977</v>
      </c>
      <c r="D543" s="23">
        <v>15.239311572689799</v>
      </c>
      <c r="E543" s="8">
        <f>C543-D543</f>
        <v>4.6437812177651789</v>
      </c>
      <c r="G543" s="8">
        <f>E543-$F$531</f>
        <v>-0.22170028160249</v>
      </c>
    </row>
    <row r="544" spans="1:8">
      <c r="B544" s="23"/>
      <c r="C544" s="23">
        <v>19.7854327648154</v>
      </c>
      <c r="D544" s="23">
        <v>15.3342586452455</v>
      </c>
      <c r="E544" s="8">
        <f>C544-D544</f>
        <v>4.4511741195699006</v>
      </c>
      <c r="G544" s="8">
        <f t="shared" ref="G544:G545" si="180">E544-$F$531</f>
        <v>-0.41430737979776833</v>
      </c>
    </row>
    <row r="545" spans="2:8">
      <c r="B545" s="23" t="s">
        <v>49</v>
      </c>
      <c r="C545" s="23">
        <f>AVERAGE(C543:C544)</f>
        <v>19.834262777635189</v>
      </c>
      <c r="D545" s="23">
        <f>AVERAGE(D543:D544)</f>
        <v>15.286785108967649</v>
      </c>
      <c r="E545" s="8">
        <f>AVERAGE(E543:E544)</f>
        <v>4.5474776686675398</v>
      </c>
      <c r="G545" s="20">
        <f t="shared" si="180"/>
        <v>-0.31800383070012916</v>
      </c>
      <c r="H545" s="8">
        <f>2^-G545</f>
        <v>1.2466045043035929</v>
      </c>
    </row>
    <row r="546" spans="2:8">
      <c r="B546" s="23"/>
      <c r="C546" s="23"/>
      <c r="D546" s="23"/>
    </row>
    <row r="547" spans="2:8">
      <c r="B547" s="24" t="s">
        <v>60</v>
      </c>
      <c r="C547" s="23">
        <v>20.427031096660432</v>
      </c>
      <c r="D547" s="23">
        <v>15.386645161403377</v>
      </c>
      <c r="E547" s="8">
        <f>C547-D547</f>
        <v>5.0403859352570546</v>
      </c>
      <c r="G547" s="8">
        <f>E547-$F$531</f>
        <v>0.17490443588938565</v>
      </c>
    </row>
    <row r="548" spans="2:8">
      <c r="B548" s="23"/>
      <c r="C548" s="23">
        <v>20.463582649825099</v>
      </c>
      <c r="D548" s="23">
        <v>15.3856927946252</v>
      </c>
      <c r="E548" s="8">
        <f>C548-D548</f>
        <v>5.0778898551998992</v>
      </c>
      <c r="G548" s="8">
        <f t="shared" ref="G548:G549" si="181">E548-$F$531</f>
        <v>0.21240835583223028</v>
      </c>
    </row>
    <row r="549" spans="2:8">
      <c r="B549" s="23" t="s">
        <v>49</v>
      </c>
      <c r="C549" s="23">
        <f>AVERAGE(C547:C548)</f>
        <v>20.445306873242764</v>
      </c>
      <c r="D549" s="23">
        <f>AVERAGE(D547:D548)</f>
        <v>15.38616897801429</v>
      </c>
      <c r="E549" s="8">
        <f>AVERAGE(E547:E548)</f>
        <v>5.0591378952284769</v>
      </c>
      <c r="G549" s="20">
        <f t="shared" si="181"/>
        <v>0.19365639586080796</v>
      </c>
      <c r="H549" s="8">
        <f>2^-G549</f>
        <v>0.87438684678958345</v>
      </c>
    </row>
    <row r="550" spans="2:8">
      <c r="B550" s="23"/>
      <c r="C550" s="23"/>
      <c r="D550" s="23"/>
    </row>
    <row r="551" spans="2:8">
      <c r="B551" s="24" t="s">
        <v>61</v>
      </c>
      <c r="C551" s="23">
        <v>20.582594524747869</v>
      </c>
      <c r="D551" s="23">
        <v>15.396783880986074</v>
      </c>
      <c r="E551" s="8">
        <f>C551-D551</f>
        <v>5.1858106437617941</v>
      </c>
      <c r="G551" s="8">
        <f>E551-$F$531</f>
        <v>0.32032914439412519</v>
      </c>
    </row>
    <row r="552" spans="2:8">
      <c r="C552" s="23">
        <v>20.546548264825201</v>
      </c>
      <c r="D552" s="23">
        <v>15.3943287648252</v>
      </c>
      <c r="E552" s="8">
        <f>C552-D552</f>
        <v>5.1522195000000011</v>
      </c>
      <c r="G552" s="8">
        <f t="shared" ref="G552:G553" si="182">E552-$F$531</f>
        <v>0.28673800063233212</v>
      </c>
    </row>
    <row r="553" spans="2:8">
      <c r="B553" s="23" t="s">
        <v>49</v>
      </c>
      <c r="C553" s="23">
        <f>AVERAGE(C551:C552)</f>
        <v>20.564571394786533</v>
      </c>
      <c r="D553" s="23">
        <f>AVERAGE(D551:D552)</f>
        <v>15.395556322905637</v>
      </c>
      <c r="E553" s="8">
        <f>AVERAGE(E551:E552)</f>
        <v>5.1690150718808976</v>
      </c>
      <c r="G553" s="20">
        <f t="shared" si="182"/>
        <v>0.30353357251322866</v>
      </c>
      <c r="H553" s="8">
        <f>2^-G553</f>
        <v>0.81026539243924123</v>
      </c>
    </row>
    <row r="554" spans="2:8">
      <c r="B554" s="23"/>
      <c r="C554" s="23"/>
      <c r="D554" s="23"/>
    </row>
    <row r="555" spans="2:8">
      <c r="B555" s="25" t="s">
        <v>50</v>
      </c>
      <c r="C555" s="23">
        <v>23.152679735086735</v>
      </c>
      <c r="D555" s="23">
        <v>15.66163506226288</v>
      </c>
      <c r="E555" s="8">
        <f>C555-D555</f>
        <v>7.4910446728238558</v>
      </c>
      <c r="G555" s="8">
        <f>E555-$F$531</f>
        <v>2.6255631734561868</v>
      </c>
    </row>
    <row r="556" spans="2:8">
      <c r="B556" s="23"/>
      <c r="C556" s="23">
        <v>23.464318648154499</v>
      </c>
      <c r="D556" s="23">
        <v>15.3824567214893</v>
      </c>
      <c r="E556" s="8">
        <f>C556-D556</f>
        <v>8.0818619266651996</v>
      </c>
      <c r="G556" s="8">
        <f t="shared" ref="G556:G557" si="183">E556-$F$531</f>
        <v>3.2163804272975307</v>
      </c>
    </row>
    <row r="557" spans="2:8">
      <c r="B557" s="23" t="s">
        <v>49</v>
      </c>
      <c r="C557" s="23">
        <f>AVERAGE(C555:C556)</f>
        <v>23.308499191620619</v>
      </c>
      <c r="D557" s="23">
        <f>AVERAGE(D555:D556)</f>
        <v>15.52204589187609</v>
      </c>
      <c r="E557" s="8">
        <f>AVERAGE(E555:E556)</f>
        <v>7.7864532997445277</v>
      </c>
      <c r="G557" s="20">
        <f t="shared" si="183"/>
        <v>2.9209718003768588</v>
      </c>
      <c r="H557" s="8">
        <f>2^-G557</f>
        <v>0.13203828402866113</v>
      </c>
    </row>
    <row r="558" spans="2:8">
      <c r="B558" s="23"/>
      <c r="C558" s="23"/>
      <c r="D558" s="23"/>
    </row>
    <row r="559" spans="2:8">
      <c r="B559" s="25" t="s">
        <v>51</v>
      </c>
      <c r="C559" s="23">
        <v>22.29395267240734</v>
      </c>
      <c r="D559" s="23">
        <v>15.26509684859677</v>
      </c>
      <c r="E559" s="8">
        <f>C559-D559</f>
        <v>7.0288558238105701</v>
      </c>
      <c r="G559" s="8">
        <f>E559-$F$531</f>
        <v>2.1633743244429011</v>
      </c>
    </row>
    <row r="560" spans="2:8">
      <c r="B560" s="23"/>
      <c r="C560" s="23">
        <v>22.4551287468251</v>
      </c>
      <c r="D560" s="23">
        <v>15.8980004714966</v>
      </c>
      <c r="E560" s="8">
        <f>C560-D560</f>
        <v>6.5571282753285001</v>
      </c>
      <c r="G560" s="8">
        <f t="shared" ref="G560:G561" si="184">E560-$F$531</f>
        <v>1.6916467759608311</v>
      </c>
    </row>
    <row r="561" spans="2:8">
      <c r="B561" s="23" t="s">
        <v>49</v>
      </c>
      <c r="C561" s="23">
        <f>AVERAGE(C559:C560)</f>
        <v>22.37454070961622</v>
      </c>
      <c r="D561" s="23">
        <f>AVERAGE(D559:D560)</f>
        <v>15.581548660046685</v>
      </c>
      <c r="E561" s="8">
        <f>AVERAGE(E559:E560)</f>
        <v>6.7929920495695351</v>
      </c>
      <c r="G561" s="20">
        <f t="shared" si="184"/>
        <v>1.9275105502018661</v>
      </c>
      <c r="H561" s="8">
        <f>2^-G561</f>
        <v>0.26288239782385447</v>
      </c>
    </row>
    <row r="562" spans="2:8">
      <c r="B562" s="23"/>
      <c r="C562" s="23"/>
      <c r="D562" s="23"/>
    </row>
    <row r="563" spans="2:8">
      <c r="B563" s="25" t="s">
        <v>52</v>
      </c>
      <c r="C563" s="23">
        <v>21.626135190781454</v>
      </c>
      <c r="D563" s="23">
        <v>15.689114355074443</v>
      </c>
      <c r="E563" s="8">
        <f>C563-D563</f>
        <v>5.9370208357070116</v>
      </c>
      <c r="G563" s="8">
        <f>E563-$F$531</f>
        <v>1.0715393363393426</v>
      </c>
    </row>
    <row r="564" spans="2:8">
      <c r="B564" s="23"/>
      <c r="C564" s="23">
        <v>21.656926459262198</v>
      </c>
      <c r="D564" s="23">
        <v>15.6354281649259</v>
      </c>
      <c r="E564" s="8">
        <f>C564-D564</f>
        <v>6.0214982943362987</v>
      </c>
      <c r="G564" s="8">
        <f t="shared" ref="G564:G565" si="185">E564-$F$531</f>
        <v>1.1560167949686297</v>
      </c>
    </row>
    <row r="565" spans="2:8">
      <c r="B565" s="23" t="s">
        <v>49</v>
      </c>
      <c r="C565" s="23">
        <f>AVERAGE(C563:C564)</f>
        <v>21.641530825021825</v>
      </c>
      <c r="D565" s="23">
        <f>AVERAGE(D563:D564)</f>
        <v>15.662271260000171</v>
      </c>
      <c r="E565" s="8">
        <f>AVERAGE(E563:E564)</f>
        <v>5.9792595650216551</v>
      </c>
      <c r="G565" s="20">
        <f t="shared" si="185"/>
        <v>1.1137780656539862</v>
      </c>
      <c r="H565" s="8">
        <f>2^-G565</f>
        <v>0.46208236434934202</v>
      </c>
    </row>
    <row r="566" spans="2:8">
      <c r="B566" s="23"/>
      <c r="C566" s="23"/>
      <c r="D566" s="23"/>
    </row>
    <row r="567" spans="2:8">
      <c r="B567" s="25" t="s">
        <v>53</v>
      </c>
      <c r="C567" s="23">
        <v>20.654778201479953</v>
      </c>
      <c r="D567" s="23">
        <v>16.189901697231114</v>
      </c>
      <c r="E567" s="8">
        <f>C567-D567</f>
        <v>4.4648765042488385</v>
      </c>
      <c r="G567" s="8">
        <f>E567-$F$531</f>
        <v>-0.40060499511883041</v>
      </c>
    </row>
    <row r="568" spans="2:8">
      <c r="B568" s="23"/>
      <c r="C568" s="23">
        <v>20.515432846926501</v>
      </c>
      <c r="D568" s="23">
        <v>16.3441443726411</v>
      </c>
      <c r="E568" s="8">
        <f>C568-D568</f>
        <v>4.1712884742854008</v>
      </c>
      <c r="G568" s="8">
        <f t="shared" ref="G568:G569" si="186">E568-$F$531</f>
        <v>-0.6941930250822681</v>
      </c>
    </row>
    <row r="569" spans="2:8">
      <c r="B569" s="23" t="s">
        <v>49</v>
      </c>
      <c r="C569" s="23">
        <f>AVERAGE(C567:C568)</f>
        <v>20.585105524203229</v>
      </c>
      <c r="D569" s="23">
        <f>AVERAGE(D567:D568)</f>
        <v>16.267023034936109</v>
      </c>
      <c r="E569" s="8">
        <f>AVERAGE(E567:E568)</f>
        <v>4.3180824892671197</v>
      </c>
      <c r="G569" s="20">
        <f t="shared" si="186"/>
        <v>-0.54739901010054925</v>
      </c>
      <c r="H569" s="8">
        <f>2^-G569</f>
        <v>1.4614485194571656</v>
      </c>
    </row>
    <row r="570" spans="2:8">
      <c r="B570" s="23"/>
      <c r="C570" s="23"/>
      <c r="D570" s="23"/>
    </row>
    <row r="571" spans="2:8">
      <c r="B571" s="25" t="s">
        <v>54</v>
      </c>
      <c r="C571" s="23">
        <v>19.503675434566066</v>
      </c>
      <c r="D571" s="23">
        <v>14.931533487623787</v>
      </c>
      <c r="E571" s="8">
        <f>C571-D571</f>
        <v>4.5721419469422795</v>
      </c>
      <c r="G571" s="8">
        <f>E571-$F$531</f>
        <v>-0.29333955242538945</v>
      </c>
    </row>
    <row r="572" spans="2:8">
      <c r="B572" s="23"/>
      <c r="C572" s="23">
        <v>19.425619389642101</v>
      </c>
      <c r="D572" s="23">
        <v>14.5245178638499</v>
      </c>
      <c r="E572" s="8">
        <f>C572-D572</f>
        <v>4.9011015257922015</v>
      </c>
      <c r="G572" s="8">
        <f t="shared" ref="G572:G573" si="187">E572-$F$531</f>
        <v>3.5620026424532547E-2</v>
      </c>
    </row>
    <row r="573" spans="2:8">
      <c r="B573" s="23" t="s">
        <v>49</v>
      </c>
      <c r="C573" s="23">
        <f>AVERAGE(C571:C572)</f>
        <v>19.464647412104085</v>
      </c>
      <c r="D573" s="23">
        <f>AVERAGE(D571:D572)</f>
        <v>14.728025675736843</v>
      </c>
      <c r="E573" s="8">
        <f>AVERAGE(E571:E572)</f>
        <v>4.7366217363672405</v>
      </c>
      <c r="G573" s="20">
        <f t="shared" si="187"/>
        <v>-0.12885976300042845</v>
      </c>
      <c r="H573" s="8">
        <f>2^-G573</f>
        <v>1.0934291656668933</v>
      </c>
    </row>
    <row r="574" spans="2:8">
      <c r="B574" s="23"/>
      <c r="C574" s="23"/>
      <c r="D574" s="23"/>
    </row>
    <row r="575" spans="2:8">
      <c r="B575" s="25" t="s">
        <v>55</v>
      </c>
      <c r="C575" s="23">
        <v>19.277996795853603</v>
      </c>
      <c r="D575" s="23">
        <v>14.637747433779774</v>
      </c>
      <c r="E575" s="8">
        <f>C575-D575</f>
        <v>4.6402493620738294</v>
      </c>
      <c r="G575" s="8">
        <f>E575-$F$531</f>
        <v>-0.22523213729383951</v>
      </c>
    </row>
    <row r="576" spans="2:8">
      <c r="B576" s="23"/>
      <c r="C576" s="23">
        <v>19.534315763482098</v>
      </c>
      <c r="D576" s="23">
        <v>14.3495874141342</v>
      </c>
      <c r="E576" s="8">
        <f>C576-D576</f>
        <v>5.1847283493478979</v>
      </c>
      <c r="G576" s="8">
        <f t="shared" ref="G576:G577" si="188">E576-$F$531</f>
        <v>0.31924684998022901</v>
      </c>
    </row>
    <row r="577" spans="1:8">
      <c r="B577" s="23" t="s">
        <v>49</v>
      </c>
      <c r="C577" s="23">
        <f>AVERAGE(C575:C576)</f>
        <v>19.406156279667851</v>
      </c>
      <c r="D577" s="23">
        <f>AVERAGE(D575:D576)</f>
        <v>14.493667423956987</v>
      </c>
      <c r="E577" s="8">
        <f>AVERAGE(E575:E576)</f>
        <v>4.9124888557108637</v>
      </c>
      <c r="G577" s="20">
        <f t="shared" si="188"/>
        <v>4.7007356343194751E-2</v>
      </c>
      <c r="H577" s="8">
        <f>2^-G577</f>
        <v>0.96794209131680098</v>
      </c>
    </row>
    <row r="579" spans="1:8">
      <c r="A579" s="8" t="s">
        <v>73</v>
      </c>
      <c r="B579" s="24" t="s">
        <v>56</v>
      </c>
      <c r="C579" s="23">
        <v>19.549805275225623</v>
      </c>
      <c r="D579" s="23">
        <v>15.533254046431843</v>
      </c>
      <c r="E579" s="8">
        <f>C579-D579</f>
        <v>4.0165512287937801</v>
      </c>
      <c r="F579" s="8">
        <f>AVERAGE(E581,E585,E589,E593,E597,E601)</f>
        <v>3.7465597000476492</v>
      </c>
      <c r="G579" s="8">
        <f>E579-$F$579</f>
        <v>0.26999152874613097</v>
      </c>
    </row>
    <row r="580" spans="1:8">
      <c r="B580" s="23"/>
      <c r="C580" s="23">
        <v>19.647772087616065</v>
      </c>
      <c r="D580" s="23">
        <v>16.229715229335085</v>
      </c>
      <c r="E580" s="8">
        <f>C580-D580</f>
        <v>3.4180568582809805</v>
      </c>
      <c r="G580" s="8">
        <f t="shared" ref="G580:G581" si="189">E580-$F$579</f>
        <v>-0.32850284176666866</v>
      </c>
    </row>
    <row r="581" spans="1:8">
      <c r="B581" s="23" t="s">
        <v>49</v>
      </c>
      <c r="C581" s="23">
        <f>AVERAGE(C579:C580)</f>
        <v>19.598788681420842</v>
      </c>
      <c r="D581" s="23">
        <f>AVERAGE(D579:D580)</f>
        <v>15.881484637883464</v>
      </c>
      <c r="E581" s="8">
        <f>AVERAGE(E579:E580)</f>
        <v>3.7173040435373803</v>
      </c>
      <c r="G581" s="20">
        <f t="shared" si="189"/>
        <v>-2.9255656510268846E-2</v>
      </c>
      <c r="H581" s="8">
        <f>2^-G581</f>
        <v>1.0204854809984791</v>
      </c>
    </row>
    <row r="582" spans="1:8">
      <c r="B582" s="23"/>
      <c r="C582" s="23"/>
      <c r="D582" s="23"/>
    </row>
    <row r="583" spans="1:8">
      <c r="B583" s="24" t="s">
        <v>57</v>
      </c>
      <c r="C583" s="23">
        <v>19.578907482087821</v>
      </c>
      <c r="D583" s="23">
        <v>15.848905447403988</v>
      </c>
      <c r="E583" s="8">
        <f>C583-D583</f>
        <v>3.7300020346838334</v>
      </c>
      <c r="G583" s="8">
        <f>E583-$F$579</f>
        <v>-1.6557665363815754E-2</v>
      </c>
    </row>
    <row r="584" spans="1:8">
      <c r="B584" s="23"/>
      <c r="C584" s="23">
        <v>19.75891827969777</v>
      </c>
      <c r="D584" s="23">
        <v>15.803646120620563</v>
      </c>
      <c r="E584" s="8">
        <f>C584-D584</f>
        <v>3.9552721590772073</v>
      </c>
      <c r="G584" s="8">
        <f t="shared" ref="G584:G585" si="190">E584-$F$579</f>
        <v>0.20871245902955815</v>
      </c>
    </row>
    <row r="585" spans="1:8">
      <c r="B585" s="23" t="s">
        <v>49</v>
      </c>
      <c r="C585" s="23">
        <f>AVERAGE(C583:C584)</f>
        <v>19.668912880892798</v>
      </c>
      <c r="D585" s="23">
        <f>AVERAGE(D583:D584)</f>
        <v>15.826275784012275</v>
      </c>
      <c r="E585" s="8">
        <f>AVERAGE(E583:E584)</f>
        <v>3.8426370968805204</v>
      </c>
      <c r="G585" s="20">
        <f t="shared" si="190"/>
        <v>9.6077396832871198E-2</v>
      </c>
      <c r="H585" s="8">
        <f>2^-G585</f>
        <v>0.93557330541300598</v>
      </c>
    </row>
    <row r="586" spans="1:8">
      <c r="B586" s="23"/>
      <c r="C586" s="23"/>
      <c r="D586" s="23"/>
    </row>
    <row r="587" spans="1:8">
      <c r="B587" s="24" t="s">
        <v>58</v>
      </c>
      <c r="C587" s="23">
        <v>19.461000840653703</v>
      </c>
      <c r="D587" s="23">
        <v>16.300761074230234</v>
      </c>
      <c r="E587" s="8">
        <f>C587-D587</f>
        <v>3.1602397664234694</v>
      </c>
      <c r="G587" s="8">
        <f>E587-$F$579</f>
        <v>-0.58631993362417978</v>
      </c>
    </row>
    <row r="588" spans="1:8">
      <c r="B588" s="23"/>
      <c r="C588" s="23">
        <v>20.028786285289012</v>
      </c>
      <c r="D588" s="23">
        <v>16.331066923080609</v>
      </c>
      <c r="E588" s="8">
        <f>C588-D588</f>
        <v>3.697719362208403</v>
      </c>
      <c r="G588" s="8">
        <f t="shared" ref="G588:G589" si="191">E588-$F$579</f>
        <v>-4.8840337839246128E-2</v>
      </c>
    </row>
    <row r="589" spans="1:8">
      <c r="B589" s="23" t="s">
        <v>49</v>
      </c>
      <c r="C589" s="23">
        <f>AVERAGE(C587:C588)</f>
        <v>19.744893562971356</v>
      </c>
      <c r="D589" s="23">
        <f>AVERAGE(D587:D588)</f>
        <v>16.315913998655422</v>
      </c>
      <c r="E589" s="8">
        <f>AVERAGE(E587:E588)</f>
        <v>3.4289795643159362</v>
      </c>
      <c r="G589" s="20">
        <f t="shared" si="191"/>
        <v>-0.31758013573171295</v>
      </c>
      <c r="H589" s="8">
        <f>2^-G589</f>
        <v>1.246238451541257</v>
      </c>
    </row>
    <row r="590" spans="1:8">
      <c r="B590" s="23"/>
      <c r="C590" s="23"/>
      <c r="D590" s="23"/>
    </row>
    <row r="591" spans="1:8">
      <c r="B591" s="24" t="s">
        <v>59</v>
      </c>
      <c r="C591" s="23">
        <v>20.220649244401578</v>
      </c>
      <c r="D591" s="23">
        <v>16.042392131782652</v>
      </c>
      <c r="E591" s="8">
        <f>C591-D591</f>
        <v>4.1782571126189261</v>
      </c>
      <c r="G591" s="8">
        <f>E591-$F$579</f>
        <v>0.43169741257127692</v>
      </c>
    </row>
    <row r="592" spans="1:8">
      <c r="B592" s="23"/>
      <c r="C592" s="23">
        <v>20.187366198187807</v>
      </c>
      <c r="D592" s="23">
        <v>16.062747130260782</v>
      </c>
      <c r="E592" s="8">
        <f>C592-D592</f>
        <v>4.1246190679270249</v>
      </c>
      <c r="G592" s="8">
        <f t="shared" ref="G592:G593" si="192">E592-$F$579</f>
        <v>0.37805936787937577</v>
      </c>
    </row>
    <row r="593" spans="2:8">
      <c r="B593" s="23" t="s">
        <v>49</v>
      </c>
      <c r="C593" s="23">
        <f>AVERAGE(C591:C592)</f>
        <v>20.204007721294694</v>
      </c>
      <c r="D593" s="23">
        <f>AVERAGE(D591:D592)</f>
        <v>16.052569631021719</v>
      </c>
      <c r="E593" s="8">
        <f>AVERAGE(E591:E592)</f>
        <v>4.1514380902729755</v>
      </c>
      <c r="G593" s="20">
        <f t="shared" si="192"/>
        <v>0.40487839022532635</v>
      </c>
      <c r="H593" s="8">
        <f>2^-G593</f>
        <v>0.75529995695424612</v>
      </c>
    </row>
    <row r="594" spans="2:8">
      <c r="B594" s="23"/>
      <c r="C594" s="23"/>
      <c r="D594" s="23"/>
    </row>
    <row r="595" spans="2:8">
      <c r="B595" s="24" t="s">
        <v>60</v>
      </c>
      <c r="C595" s="23">
        <v>19.974469933394278</v>
      </c>
      <c r="D595" s="23">
        <v>16.454888633283005</v>
      </c>
      <c r="E595" s="8">
        <f>C595-D595</f>
        <v>3.5195813001112732</v>
      </c>
      <c r="G595" s="8">
        <f>E595-$F$579</f>
        <v>-0.22697839993637592</v>
      </c>
    </row>
    <row r="596" spans="2:8">
      <c r="B596" s="23"/>
      <c r="C596" s="23">
        <v>19.954733329927876</v>
      </c>
      <c r="D596" s="23">
        <v>16.480895256289653</v>
      </c>
      <c r="E596" s="8">
        <f>C596-D596</f>
        <v>3.4738380736382233</v>
      </c>
      <c r="G596" s="8">
        <f t="shared" ref="G596:G597" si="193">E596-$F$579</f>
        <v>-0.27272162640942588</v>
      </c>
    </row>
    <row r="597" spans="2:8">
      <c r="B597" s="23" t="s">
        <v>49</v>
      </c>
      <c r="C597" s="23">
        <f>AVERAGE(C595:C596)</f>
        <v>19.964601631661075</v>
      </c>
      <c r="D597" s="23">
        <f>AVERAGE(D595:D596)</f>
        <v>16.467891944786331</v>
      </c>
      <c r="E597" s="8">
        <f>AVERAGE(E595:E596)</f>
        <v>3.4967096868747483</v>
      </c>
      <c r="G597" s="20">
        <f t="shared" si="193"/>
        <v>-0.2498500131729009</v>
      </c>
      <c r="H597" s="8">
        <f>2^-G597</f>
        <v>1.1890834879536825</v>
      </c>
    </row>
    <row r="598" spans="2:8">
      <c r="B598" s="23"/>
      <c r="C598" s="23"/>
      <c r="D598" s="23"/>
    </row>
    <row r="599" spans="2:8">
      <c r="B599" s="24" t="s">
        <v>61</v>
      </c>
      <c r="C599" s="23">
        <v>19.847339754676941</v>
      </c>
      <c r="D599" s="23">
        <v>16.010179960692334</v>
      </c>
      <c r="E599" s="8">
        <f>C599-D599</f>
        <v>3.8371597939846076</v>
      </c>
      <c r="G599" s="8">
        <f>E599-$F$579</f>
        <v>9.0600093936958448E-2</v>
      </c>
    </row>
    <row r="600" spans="2:8">
      <c r="C600" s="23">
        <v>20.057419642824062</v>
      </c>
      <c r="D600" s="23">
        <v>16.21</v>
      </c>
      <c r="E600" s="8">
        <f>C600-D600</f>
        <v>3.847419642824061</v>
      </c>
      <c r="G600" s="8">
        <f t="shared" ref="G600:G601" si="194">E600-$F$579</f>
        <v>0.10085994277641186</v>
      </c>
    </row>
    <row r="601" spans="2:8">
      <c r="B601" s="23" t="s">
        <v>49</v>
      </c>
      <c r="C601" s="23">
        <f>AVERAGE(C599:C600)</f>
        <v>19.952379698750502</v>
      </c>
      <c r="D601" s="23">
        <f>AVERAGE(D599:D600)</f>
        <v>16.110089980346167</v>
      </c>
      <c r="E601" s="8">
        <f>AVERAGE(E599:E600)</f>
        <v>3.8422897184043343</v>
      </c>
      <c r="G601" s="20">
        <f t="shared" si="194"/>
        <v>9.5730018356685154E-2</v>
      </c>
      <c r="H601" s="8">
        <f>2^-G601</f>
        <v>0.9357986040037356</v>
      </c>
    </row>
    <row r="602" spans="2:8">
      <c r="B602" s="23"/>
      <c r="C602" s="23"/>
      <c r="D602" s="23"/>
    </row>
    <row r="603" spans="2:8">
      <c r="B603" s="25" t="s">
        <v>50</v>
      </c>
      <c r="C603" s="23">
        <v>20.111884943495262</v>
      </c>
      <c r="D603" s="23">
        <v>16.652831669997848</v>
      </c>
      <c r="E603" s="8">
        <f>C603-D603</f>
        <v>3.459053273497414</v>
      </c>
      <c r="G603" s="8">
        <f>E603-$F$579</f>
        <v>-0.28750642655023517</v>
      </c>
    </row>
    <row r="604" spans="2:8">
      <c r="B604" s="23"/>
      <c r="C604" s="23">
        <v>20.103290603186341</v>
      </c>
      <c r="D604" s="23">
        <v>17.02411392073288</v>
      </c>
      <c r="E604" s="8">
        <f>C604-D604</f>
        <v>3.0791766824534612</v>
      </c>
      <c r="G604" s="8">
        <f t="shared" ref="G604:G605" si="195">E604-$F$579</f>
        <v>-0.66738301759418794</v>
      </c>
    </row>
    <row r="605" spans="2:8">
      <c r="B605" s="23" t="s">
        <v>49</v>
      </c>
      <c r="C605" s="23">
        <f>AVERAGE(C603:C604)</f>
        <v>20.107587773340803</v>
      </c>
      <c r="D605" s="23">
        <f>AVERAGE(D603:D604)</f>
        <v>16.838472795365362</v>
      </c>
      <c r="E605" s="8">
        <f>AVERAGE(E603:E604)</f>
        <v>3.2691149779754376</v>
      </c>
      <c r="G605" s="20">
        <f t="shared" si="195"/>
        <v>-0.47744472207221156</v>
      </c>
      <c r="H605" s="8">
        <f>2^-G605</f>
        <v>1.3922755055434914</v>
      </c>
    </row>
    <row r="606" spans="2:8">
      <c r="B606" s="23"/>
      <c r="C606" s="23"/>
      <c r="D606" s="23"/>
    </row>
    <row r="607" spans="2:8">
      <c r="B607" s="25" t="s">
        <v>51</v>
      </c>
      <c r="C607" s="23">
        <v>20.52455538459062</v>
      </c>
      <c r="D607" s="23">
        <v>16.251723489537504</v>
      </c>
      <c r="E607" s="8">
        <f>C607-D607</f>
        <v>4.2728318950531161</v>
      </c>
      <c r="G607" s="8">
        <f>E607-$F$579</f>
        <v>0.52627219500546696</v>
      </c>
    </row>
    <row r="608" spans="2:8">
      <c r="B608" s="23"/>
      <c r="C608" s="23">
        <v>20.611817263426726</v>
      </c>
      <c r="D608" s="23">
        <v>17.265051020081881</v>
      </c>
      <c r="E608" s="8">
        <f>C608-D608</f>
        <v>3.3467662433448453</v>
      </c>
      <c r="G608" s="8">
        <f t="shared" ref="G608:G609" si="196">E608-$F$579</f>
        <v>-0.39979345670280386</v>
      </c>
    </row>
    <row r="609" spans="2:8">
      <c r="B609" s="23" t="s">
        <v>49</v>
      </c>
      <c r="C609" s="23">
        <f>AVERAGE(C607:C608)</f>
        <v>20.568186324008671</v>
      </c>
      <c r="D609" s="23">
        <f>AVERAGE(D607:D608)</f>
        <v>16.758387254809691</v>
      </c>
      <c r="E609" s="8">
        <f>AVERAGE(E607:E608)</f>
        <v>3.8097990691989807</v>
      </c>
      <c r="G609" s="20">
        <f t="shared" si="196"/>
        <v>6.3239369151331548E-2</v>
      </c>
      <c r="H609" s="8">
        <f>2^-G609</f>
        <v>0.95711264275491403</v>
      </c>
    </row>
    <row r="610" spans="2:8">
      <c r="B610" s="23"/>
      <c r="C610" s="23"/>
      <c r="D610" s="23"/>
    </row>
    <row r="611" spans="2:8">
      <c r="B611" s="25" t="s">
        <v>52</v>
      </c>
      <c r="C611" s="23">
        <v>19.777155526625048</v>
      </c>
      <c r="D611" s="23">
        <v>16.56408498865154</v>
      </c>
      <c r="E611" s="8">
        <f>C611-D611</f>
        <v>3.2130705379735076</v>
      </c>
      <c r="G611" s="8">
        <f>E611-$F$579</f>
        <v>-0.53348916207414154</v>
      </c>
    </row>
    <row r="612" spans="2:8">
      <c r="B612" s="23"/>
      <c r="C612" s="23">
        <v>19.7507064182773</v>
      </c>
      <c r="D612" s="23">
        <v>16.361640455898879</v>
      </c>
      <c r="E612" s="8">
        <f>C612-D612</f>
        <v>3.3890659623784209</v>
      </c>
      <c r="G612" s="8">
        <f t="shared" ref="G612:G613" si="197">E612-$F$579</f>
        <v>-0.35749373766922821</v>
      </c>
    </row>
    <row r="613" spans="2:8">
      <c r="B613" s="23" t="s">
        <v>49</v>
      </c>
      <c r="C613" s="23">
        <f>AVERAGE(C611:C612)</f>
        <v>19.763930972451174</v>
      </c>
      <c r="D613" s="23">
        <f>AVERAGE(D611:D612)</f>
        <v>16.462862722275212</v>
      </c>
      <c r="E613" s="8">
        <f>AVERAGE(E611:E612)</f>
        <v>3.3010682501759643</v>
      </c>
      <c r="G613" s="20">
        <f t="shared" si="197"/>
        <v>-0.44549144987168487</v>
      </c>
      <c r="H613" s="8">
        <f>2^-G613</f>
        <v>1.3617779231885589</v>
      </c>
    </row>
    <row r="614" spans="2:8">
      <c r="B614" s="23"/>
      <c r="C614" s="23"/>
      <c r="D614" s="23"/>
    </row>
    <row r="615" spans="2:8">
      <c r="B615" s="25" t="s">
        <v>53</v>
      </c>
      <c r="C615" s="23">
        <v>20.826650782482194</v>
      </c>
      <c r="D615" s="23">
        <v>16.685727992763983</v>
      </c>
      <c r="E615" s="8">
        <f>C615-D615</f>
        <v>4.1409227897182106</v>
      </c>
      <c r="G615" s="8">
        <f>E615-$F$579</f>
        <v>0.39436308967056144</v>
      </c>
    </row>
    <row r="616" spans="2:8">
      <c r="B616" s="23"/>
      <c r="C616" s="23">
        <v>20.896670991974453</v>
      </c>
      <c r="D616" s="23">
        <v>16.837673343721264</v>
      </c>
      <c r="E616" s="8">
        <f>C616-D616</f>
        <v>4.0589976482531895</v>
      </c>
      <c r="G616" s="8">
        <f t="shared" ref="G616:G617" si="198">E616-$F$579</f>
        <v>0.31243794820554038</v>
      </c>
    </row>
    <row r="617" spans="2:8">
      <c r="B617" s="23" t="s">
        <v>49</v>
      </c>
      <c r="C617" s="23">
        <f>AVERAGE(C615:C616)</f>
        <v>20.861660887228325</v>
      </c>
      <c r="D617" s="23">
        <f>AVERAGE(D615:D616)</f>
        <v>16.761700668242625</v>
      </c>
      <c r="E617" s="8">
        <f>AVERAGE(E615:E616)</f>
        <v>4.0999602189857001</v>
      </c>
      <c r="G617" s="20">
        <f t="shared" si="198"/>
        <v>0.35340051893805091</v>
      </c>
      <c r="H617" s="8">
        <f>2^-G617</f>
        <v>0.78273696377151258</v>
      </c>
    </row>
    <row r="618" spans="2:8">
      <c r="B618" s="23"/>
      <c r="C618" s="23"/>
      <c r="D618" s="23"/>
    </row>
    <row r="619" spans="2:8">
      <c r="B619" s="25" t="s">
        <v>54</v>
      </c>
      <c r="C619" s="23">
        <v>20.499439481001385</v>
      </c>
      <c r="D619" s="23">
        <v>15.799449153782287</v>
      </c>
      <c r="E619" s="8">
        <f>C619-D619</f>
        <v>4.6999903272190977</v>
      </c>
      <c r="G619" s="8">
        <f>E619-$F$579</f>
        <v>0.95343062717144855</v>
      </c>
    </row>
    <row r="620" spans="2:8">
      <c r="B620" s="23"/>
      <c r="C620" s="23">
        <v>20.775536946685644</v>
      </c>
      <c r="D620" s="23">
        <v>15.805672508931451</v>
      </c>
      <c r="E620" s="8">
        <f>C620-D620</f>
        <v>4.9698644377541932</v>
      </c>
      <c r="G620" s="8">
        <f t="shared" ref="G620:G621" si="199">E620-$F$579</f>
        <v>1.223304737706544</v>
      </c>
    </row>
    <row r="621" spans="2:8">
      <c r="B621" s="23" t="s">
        <v>49</v>
      </c>
      <c r="C621" s="23">
        <f>AVERAGE(C619:C620)</f>
        <v>20.637488213843515</v>
      </c>
      <c r="D621" s="23">
        <f>AVERAGE(D619:D620)</f>
        <v>15.802560831356869</v>
      </c>
      <c r="E621" s="8">
        <f>AVERAGE(E619:E620)</f>
        <v>4.8349273824866454</v>
      </c>
      <c r="G621" s="20">
        <f t="shared" si="199"/>
        <v>1.0883676824389963</v>
      </c>
      <c r="H621" s="8">
        <f>2^-G621</f>
        <v>0.47029318048121582</v>
      </c>
    </row>
    <row r="622" spans="2:8">
      <c r="B622" s="23"/>
      <c r="C622" s="23"/>
      <c r="D622" s="23"/>
    </row>
    <row r="623" spans="2:8">
      <c r="B623" s="25" t="s">
        <v>55</v>
      </c>
      <c r="C623" s="23">
        <v>19.843610648011378</v>
      </c>
      <c r="D623" s="23">
        <v>15.805056375190498</v>
      </c>
      <c r="E623" s="8">
        <f>C623-D623</f>
        <v>4.0385542728208801</v>
      </c>
      <c r="G623" s="8">
        <f>E623-$F$579</f>
        <v>0.29199457277323093</v>
      </c>
    </row>
    <row r="624" spans="2:8">
      <c r="B624" s="23"/>
      <c r="C624" s="23">
        <v>19.795937987847907</v>
      </c>
      <c r="D624" s="23">
        <v>15.940258669131202</v>
      </c>
      <c r="E624" s="8">
        <f>C624-D624</f>
        <v>3.8556793187167049</v>
      </c>
      <c r="G624" s="8">
        <f t="shared" ref="G624:G625" si="200">E624-$F$579</f>
        <v>0.10911961866905573</v>
      </c>
    </row>
    <row r="625" spans="1:8">
      <c r="B625" s="23" t="s">
        <v>49</v>
      </c>
      <c r="C625" s="23">
        <f>AVERAGE(C623:C624)</f>
        <v>19.819774317929642</v>
      </c>
      <c r="D625" s="23">
        <f>AVERAGE(D623:D624)</f>
        <v>15.87265752216085</v>
      </c>
      <c r="E625" s="8">
        <f>AVERAGE(E623:E624)</f>
        <v>3.9471167957687925</v>
      </c>
      <c r="G625" s="20">
        <f t="shared" si="200"/>
        <v>0.20055709572114333</v>
      </c>
      <c r="H625" s="8">
        <f>2^-G625</f>
        <v>0.87021446567686955</v>
      </c>
    </row>
    <row r="626" spans="1:8">
      <c r="B626" s="23"/>
      <c r="C626" s="23"/>
      <c r="D626" s="23"/>
    </row>
    <row r="627" spans="1:8">
      <c r="A627" s="8" t="s">
        <v>74</v>
      </c>
      <c r="B627" s="24" t="s">
        <v>56</v>
      </c>
      <c r="C627" s="23">
        <v>19.59101534572374</v>
      </c>
      <c r="D627" s="23">
        <v>15.533254046431843</v>
      </c>
      <c r="E627" s="8">
        <f>C627-D627</f>
        <v>4.0577612992918972</v>
      </c>
      <c r="F627" s="8">
        <f>AVERAGE(E629,E633,E637,E641,E645,E649)</f>
        <v>5.1750144817501491</v>
      </c>
      <c r="G627" s="8">
        <f>E627-$F$627</f>
        <v>-1.1172531824582519</v>
      </c>
    </row>
    <row r="628" spans="1:8">
      <c r="B628" s="23"/>
      <c r="C628" s="23">
        <v>19.919100411622551</v>
      </c>
      <c r="D628" s="23">
        <v>16.229715229335085</v>
      </c>
      <c r="E628" s="8">
        <f>C628-D628</f>
        <v>3.6893851822874666</v>
      </c>
      <c r="G628" s="8">
        <f t="shared" ref="G628:G629" si="201">E628-$F$627</f>
        <v>-1.4856292994626825</v>
      </c>
    </row>
    <row r="629" spans="1:8">
      <c r="B629" s="23" t="s">
        <v>49</v>
      </c>
      <c r="C629" s="23">
        <f>AVERAGE(C627:C628)</f>
        <v>19.755057878673146</v>
      </c>
      <c r="D629" s="23">
        <f>AVERAGE(D627:D628)</f>
        <v>15.881484637883464</v>
      </c>
      <c r="E629" s="8">
        <f>AVERAGE(E627:E628)</f>
        <v>3.8735732407896819</v>
      </c>
      <c r="G629" s="20">
        <f t="shared" si="201"/>
        <v>-1.3014412409604672</v>
      </c>
      <c r="H629" s="8">
        <f>2^-G629</f>
        <v>2.4647498628691284</v>
      </c>
    </row>
    <row r="630" spans="1:8">
      <c r="B630" s="23"/>
      <c r="C630" s="23"/>
      <c r="D630" s="23"/>
    </row>
    <row r="631" spans="1:8">
      <c r="B631" s="24" t="s">
        <v>57</v>
      </c>
      <c r="C631" s="23">
        <v>20.105942277761315</v>
      </c>
      <c r="D631" s="23">
        <v>15.848905447403988</v>
      </c>
      <c r="E631" s="8">
        <f>C631-D631</f>
        <v>4.2570368303573272</v>
      </c>
      <c r="G631" s="8">
        <f>E631-$F$627</f>
        <v>-0.91797765139282195</v>
      </c>
    </row>
    <row r="632" spans="1:8">
      <c r="B632" s="23"/>
      <c r="C632" s="23">
        <v>20.274280732778177</v>
      </c>
      <c r="D632" s="23">
        <v>15.803646120620563</v>
      </c>
      <c r="E632" s="8">
        <f>C632-D632</f>
        <v>4.4706346121576139</v>
      </c>
      <c r="G632" s="8">
        <f t="shared" ref="G632:G633" si="202">E632-$F$627</f>
        <v>-0.70437986959253518</v>
      </c>
    </row>
    <row r="633" spans="1:8">
      <c r="B633" s="23" t="s">
        <v>49</v>
      </c>
      <c r="C633" s="23">
        <f>AVERAGE(C631:C632)</f>
        <v>20.190111505269748</v>
      </c>
      <c r="D633" s="23">
        <f>AVERAGE(D631:D632)</f>
        <v>15.826275784012275</v>
      </c>
      <c r="E633" s="8">
        <f>AVERAGE(E631:E632)</f>
        <v>4.3638357212574705</v>
      </c>
      <c r="G633" s="20">
        <f t="shared" si="202"/>
        <v>-0.81117876049267856</v>
      </c>
      <c r="H633" s="8">
        <f>2^-G633</f>
        <v>1.7546444973140343</v>
      </c>
    </row>
    <row r="634" spans="1:8">
      <c r="B634" s="23"/>
      <c r="C634" s="23"/>
      <c r="D634" s="23"/>
    </row>
    <row r="635" spans="1:8">
      <c r="B635" s="24" t="s">
        <v>58</v>
      </c>
      <c r="C635" s="23">
        <v>20.967406429421825</v>
      </c>
      <c r="D635" s="23">
        <v>16.300761074230234</v>
      </c>
      <c r="E635" s="8">
        <f>C635-D635</f>
        <v>4.6666453551915907</v>
      </c>
      <c r="G635" s="8">
        <f>E635-$F$627</f>
        <v>-0.50836912655855837</v>
      </c>
    </row>
    <row r="636" spans="1:8">
      <c r="B636" s="23"/>
      <c r="C636" s="23">
        <v>21.299365688939343</v>
      </c>
      <c r="D636" s="23">
        <v>16.331066923080609</v>
      </c>
      <c r="E636" s="8">
        <f>C636-D636</f>
        <v>4.9682987658587336</v>
      </c>
      <c r="G636" s="8">
        <f t="shared" ref="G636:G637" si="203">E636-$F$627</f>
        <v>-0.20671571589141546</v>
      </c>
    </row>
    <row r="637" spans="1:8">
      <c r="B637" s="23" t="s">
        <v>49</v>
      </c>
      <c r="C637" s="23">
        <f>AVERAGE(C635:C636)</f>
        <v>21.133386059180584</v>
      </c>
      <c r="D637" s="23">
        <f>AVERAGE(D635:D636)</f>
        <v>16.315913998655422</v>
      </c>
      <c r="E637" s="8">
        <f>AVERAGE(E635:E636)</f>
        <v>4.8174720605251622</v>
      </c>
      <c r="G637" s="20">
        <f t="shared" si="203"/>
        <v>-0.35754242122498692</v>
      </c>
      <c r="H637" s="8">
        <f>2^-G637</f>
        <v>1.2812414890664516</v>
      </c>
    </row>
    <row r="638" spans="1:8">
      <c r="B638" s="23"/>
      <c r="C638" s="23"/>
      <c r="D638" s="23"/>
    </row>
    <row r="639" spans="1:8">
      <c r="B639" s="24" t="s">
        <v>59</v>
      </c>
      <c r="C639" s="23">
        <v>22.36325747579011</v>
      </c>
      <c r="D639" s="23">
        <v>16.042392131782652</v>
      </c>
      <c r="E639" s="8">
        <f>C639-D639</f>
        <v>6.3208653440074585</v>
      </c>
      <c r="G639" s="8">
        <f>E639-$F$627</f>
        <v>1.1458508622573094</v>
      </c>
    </row>
    <row r="640" spans="1:8">
      <c r="B640" s="23"/>
      <c r="C640" s="23">
        <v>22.443762777065192</v>
      </c>
      <c r="D640" s="23">
        <v>16.062747130260782</v>
      </c>
      <c r="E640" s="8">
        <f>C640-D640</f>
        <v>6.3810156468044106</v>
      </c>
      <c r="G640" s="8">
        <f t="shared" ref="G640:G641" si="204">E640-$F$627</f>
        <v>1.2060011650542615</v>
      </c>
    </row>
    <row r="641" spans="2:8">
      <c r="B641" s="23" t="s">
        <v>49</v>
      </c>
      <c r="C641" s="23">
        <f>AVERAGE(C639:C640)</f>
        <v>22.403510126427651</v>
      </c>
      <c r="D641" s="23">
        <f>AVERAGE(D639:D640)</f>
        <v>16.052569631021719</v>
      </c>
      <c r="E641" s="8">
        <f>AVERAGE(E639:E640)</f>
        <v>6.3509404954059345</v>
      </c>
      <c r="G641" s="20">
        <f t="shared" si="204"/>
        <v>1.1759260136557854</v>
      </c>
      <c r="H641" s="8">
        <f>2^-G641</f>
        <v>0.44259957973051334</v>
      </c>
    </row>
    <row r="642" spans="2:8">
      <c r="B642" s="23"/>
      <c r="C642" s="23"/>
      <c r="D642" s="23"/>
    </row>
    <row r="643" spans="2:8">
      <c r="B643" s="24" t="s">
        <v>60</v>
      </c>
      <c r="C643" s="23">
        <v>22.626676765350801</v>
      </c>
      <c r="D643" s="23">
        <v>16.454888633283005</v>
      </c>
      <c r="E643" s="8">
        <f>C643-D643</f>
        <v>6.1717881320677961</v>
      </c>
      <c r="G643" s="8">
        <f>E643-$F$627</f>
        <v>0.99677365031764698</v>
      </c>
    </row>
    <row r="644" spans="2:8">
      <c r="B644" s="23"/>
      <c r="C644" s="23">
        <v>23.021695776391638</v>
      </c>
      <c r="D644" s="23">
        <v>16.480895256289653</v>
      </c>
      <c r="E644" s="8">
        <f>C644-D644</f>
        <v>6.5408005201019854</v>
      </c>
      <c r="G644" s="8">
        <f t="shared" ref="G644:G645" si="205">E644-$F$627</f>
        <v>1.3657860383518363</v>
      </c>
    </row>
    <row r="645" spans="2:8">
      <c r="B645" s="23" t="s">
        <v>49</v>
      </c>
      <c r="C645" s="23">
        <f>AVERAGE(C643:C644)</f>
        <v>22.82418627087122</v>
      </c>
      <c r="D645" s="23">
        <f>AVERAGE(D643:D644)</f>
        <v>16.467891944786331</v>
      </c>
      <c r="E645" s="8">
        <f>AVERAGE(E643:E644)</f>
        <v>6.3562943260848908</v>
      </c>
      <c r="G645" s="20">
        <f t="shared" si="205"/>
        <v>1.1812798443347416</v>
      </c>
      <c r="H645" s="8">
        <f>2^-G645</f>
        <v>0.44096013980373588</v>
      </c>
    </row>
    <row r="646" spans="2:8">
      <c r="B646" s="23"/>
      <c r="C646" s="23"/>
      <c r="D646" s="23"/>
    </row>
    <row r="647" spans="2:8">
      <c r="B647" s="24" t="s">
        <v>61</v>
      </c>
      <c r="C647" s="23">
        <v>21.356122053567841</v>
      </c>
      <c r="D647" s="23">
        <v>16.010179960692334</v>
      </c>
      <c r="E647" s="8">
        <f>C647-D647</f>
        <v>5.3459420928755073</v>
      </c>
      <c r="G647" s="8">
        <f>E647-$F$627</f>
        <v>0.17092761112535815</v>
      </c>
    </row>
    <row r="648" spans="2:8">
      <c r="C648" s="23">
        <v>21.43</v>
      </c>
      <c r="D648" s="23">
        <v>16.2</v>
      </c>
      <c r="E648" s="8">
        <f>C648-D648</f>
        <v>5.23</v>
      </c>
      <c r="G648" s="8">
        <f t="shared" ref="G648:G649" si="206">E648-$F$627</f>
        <v>5.4985518249851317E-2</v>
      </c>
    </row>
    <row r="649" spans="2:8">
      <c r="B649" s="23" t="s">
        <v>49</v>
      </c>
      <c r="C649" s="23">
        <f>AVERAGE(C647:C648)</f>
        <v>21.393061026783919</v>
      </c>
      <c r="D649" s="23">
        <f>AVERAGE(D647:D648)</f>
        <v>16.105089980346165</v>
      </c>
      <c r="E649" s="8">
        <f>AVERAGE(E647:E648)</f>
        <v>5.2879710464377538</v>
      </c>
      <c r="G649" s="20">
        <f t="shared" si="206"/>
        <v>0.11295656468760473</v>
      </c>
      <c r="H649" s="8">
        <f>2^-G649</f>
        <v>0.92469111742956911</v>
      </c>
    </row>
    <row r="650" spans="2:8">
      <c r="B650" s="23"/>
      <c r="D650" s="23"/>
    </row>
    <row r="651" spans="2:8">
      <c r="B651" s="25" t="s">
        <v>50</v>
      </c>
      <c r="C651" s="23">
        <v>24.5043738683387</v>
      </c>
      <c r="D651" s="23">
        <v>16.652831669997848</v>
      </c>
      <c r="E651" s="8">
        <f>C651-D651</f>
        <v>7.8515421983408515</v>
      </c>
      <c r="G651" s="8">
        <f>E651-$F$627</f>
        <v>2.6765277165907024</v>
      </c>
    </row>
    <row r="652" spans="2:8">
      <c r="B652" s="23"/>
      <c r="C652" s="23">
        <v>24.348832295502099</v>
      </c>
      <c r="D652" s="23">
        <v>16.024113920732901</v>
      </c>
      <c r="E652" s="8">
        <f>C652-D652</f>
        <v>8.3247183747691977</v>
      </c>
      <c r="G652" s="8">
        <f t="shared" ref="G652:G653" si="207">E652-$F$627</f>
        <v>3.1497038930190486</v>
      </c>
    </row>
    <row r="653" spans="2:8">
      <c r="B653" s="23" t="s">
        <v>49</v>
      </c>
      <c r="C653" s="23">
        <f>AVERAGE(C651:C652)</f>
        <v>24.426603081920398</v>
      </c>
      <c r="D653" s="23">
        <f>AVERAGE(D651:D652)</f>
        <v>16.338472795365377</v>
      </c>
      <c r="E653" s="8">
        <f>AVERAGE(E651:E652)</f>
        <v>8.0881302865550246</v>
      </c>
      <c r="G653" s="20">
        <f t="shared" si="207"/>
        <v>2.9131158048048755</v>
      </c>
      <c r="H653" s="8">
        <f>2^-G653</f>
        <v>0.13275924132991324</v>
      </c>
    </row>
    <row r="654" spans="2:8">
      <c r="B654" s="23"/>
      <c r="C654" s="23"/>
      <c r="D654" s="23"/>
    </row>
    <row r="655" spans="2:8">
      <c r="B655" s="25" t="s">
        <v>51</v>
      </c>
      <c r="C655" s="23">
        <v>23.190138256413114</v>
      </c>
      <c r="D655" s="23">
        <v>16.251723489537504</v>
      </c>
      <c r="E655" s="8">
        <f>C655-D655</f>
        <v>6.93841476687561</v>
      </c>
      <c r="G655" s="8">
        <f>E655-$F$627</f>
        <v>1.7634002851254609</v>
      </c>
    </row>
    <row r="656" spans="2:8">
      <c r="B656" s="23"/>
      <c r="C656" s="23">
        <v>23.367677522411832</v>
      </c>
      <c r="D656" s="23">
        <v>17.265051020081881</v>
      </c>
      <c r="E656" s="8">
        <f>C656-D656</f>
        <v>6.1026265023299509</v>
      </c>
      <c r="G656" s="8">
        <f t="shared" ref="G656:G657" si="208">E656-$F$627</f>
        <v>0.92761202057980174</v>
      </c>
    </row>
    <row r="657" spans="2:8">
      <c r="B657" s="23" t="s">
        <v>49</v>
      </c>
      <c r="C657" s="23">
        <f>AVERAGE(C655:C656)</f>
        <v>23.278907889412473</v>
      </c>
      <c r="D657" s="23">
        <f>AVERAGE(D655:D656)</f>
        <v>16.758387254809691</v>
      </c>
      <c r="E657" s="8">
        <f>AVERAGE(E655:E656)</f>
        <v>6.5205206346027804</v>
      </c>
      <c r="G657" s="20">
        <f t="shared" si="208"/>
        <v>1.3455061528526313</v>
      </c>
      <c r="H657" s="8">
        <f>2^-G657</f>
        <v>0.39351590356437816</v>
      </c>
    </row>
    <row r="658" spans="2:8">
      <c r="B658" s="23"/>
      <c r="C658" s="23"/>
      <c r="D658" s="23"/>
    </row>
    <row r="659" spans="2:8">
      <c r="B659" s="25" t="s">
        <v>52</v>
      </c>
      <c r="C659" s="23">
        <v>21.341644855495527</v>
      </c>
      <c r="D659" s="23">
        <v>16.56408498865154</v>
      </c>
      <c r="E659" s="8">
        <f>C659-D659</f>
        <v>4.7775598668439869</v>
      </c>
      <c r="G659" s="8">
        <f>E659-$F$627</f>
        <v>-0.39745461490616218</v>
      </c>
    </row>
    <row r="660" spans="2:8">
      <c r="B660" s="23"/>
      <c r="C660" s="23">
        <v>21.489711852765176</v>
      </c>
      <c r="D660" s="23">
        <v>16.361640455898879</v>
      </c>
      <c r="E660" s="8">
        <f>C660-D660</f>
        <v>5.1280713968662965</v>
      </c>
      <c r="G660" s="8">
        <f t="shared" ref="G660:G661" si="209">E660-$F$627</f>
        <v>-4.694308488385257E-2</v>
      </c>
    </row>
    <row r="661" spans="2:8">
      <c r="B661" s="23" t="s">
        <v>49</v>
      </c>
      <c r="C661" s="23">
        <f>AVERAGE(C659:C660)</f>
        <v>21.41567835413035</v>
      </c>
      <c r="D661" s="23">
        <f>AVERAGE(D659:D660)</f>
        <v>16.462862722275212</v>
      </c>
      <c r="E661" s="8">
        <f>AVERAGE(E659:E660)</f>
        <v>4.9528156318551417</v>
      </c>
      <c r="G661" s="20">
        <f t="shared" si="209"/>
        <v>-0.22219884989500738</v>
      </c>
      <c r="H661" s="8">
        <f>2^-G661</f>
        <v>1.1665101414189882</v>
      </c>
    </row>
    <row r="662" spans="2:8">
      <c r="B662" s="23"/>
      <c r="C662" s="23"/>
      <c r="D662" s="23"/>
    </row>
    <row r="663" spans="2:8">
      <c r="B663" s="25" t="s">
        <v>53</v>
      </c>
      <c r="C663" s="23">
        <v>23.092756249309165</v>
      </c>
      <c r="D663" s="23">
        <v>16.685727992763983</v>
      </c>
      <c r="E663" s="8">
        <f>C663-D663</f>
        <v>6.4070282565451819</v>
      </c>
      <c r="G663" s="8">
        <f>E663-$F$627</f>
        <v>1.2320137747950328</v>
      </c>
    </row>
    <row r="664" spans="2:8">
      <c r="B664" s="23"/>
      <c r="C664" s="23">
        <v>23.276315322848561</v>
      </c>
      <c r="D664" s="23">
        <v>16.837673343721264</v>
      </c>
      <c r="E664" s="8">
        <f>C664-D664</f>
        <v>6.4386419791272971</v>
      </c>
      <c r="G664" s="8">
        <f t="shared" ref="G664:G665" si="210">E664-$F$627</f>
        <v>1.263627497377148</v>
      </c>
    </row>
    <row r="665" spans="2:8">
      <c r="B665" s="23" t="s">
        <v>49</v>
      </c>
      <c r="C665" s="23">
        <f>AVERAGE(C663:C664)</f>
        <v>23.184535786078861</v>
      </c>
      <c r="D665" s="23">
        <f>AVERAGE(D663:D664)</f>
        <v>16.761700668242625</v>
      </c>
      <c r="E665" s="8">
        <f>AVERAGE(E663:E664)</f>
        <v>6.4228351178362395</v>
      </c>
      <c r="G665" s="20">
        <f t="shared" si="210"/>
        <v>1.2478206360860904</v>
      </c>
      <c r="H665" s="8">
        <f>2^-G665</f>
        <v>0.42108382504552977</v>
      </c>
    </row>
    <row r="666" spans="2:8">
      <c r="B666" s="23"/>
      <c r="C666" s="23"/>
      <c r="D666" s="23"/>
    </row>
    <row r="667" spans="2:8">
      <c r="B667" s="25" t="s">
        <v>54</v>
      </c>
      <c r="C667" s="23">
        <v>23.780069757396198</v>
      </c>
      <c r="D667" s="23">
        <v>15.799449153782287</v>
      </c>
      <c r="E667" s="8">
        <f>C667-D667</f>
        <v>7.9806206036139109</v>
      </c>
      <c r="G667" s="8">
        <f>E667-$F$627</f>
        <v>2.8056061218637618</v>
      </c>
    </row>
    <row r="668" spans="2:8">
      <c r="B668" s="23"/>
      <c r="C668" s="23">
        <v>23.087429775424901</v>
      </c>
      <c r="D668" s="23">
        <v>15.805672508931451</v>
      </c>
      <c r="E668" s="8">
        <f>C668-D668</f>
        <v>7.2817572664934502</v>
      </c>
      <c r="G668" s="8">
        <f t="shared" ref="G668:G669" si="211">E668-$F$627</f>
        <v>2.1067427847433011</v>
      </c>
    </row>
    <row r="669" spans="2:8">
      <c r="B669" s="23" t="s">
        <v>49</v>
      </c>
      <c r="C669" s="23">
        <f>AVERAGE(C667:C668)</f>
        <v>23.43374976641055</v>
      </c>
      <c r="D669" s="23">
        <f>AVERAGE(D667:D668)</f>
        <v>15.802560831356869</v>
      </c>
      <c r="E669" s="8">
        <f>AVERAGE(E667:E668)</f>
        <v>7.6311889350536806</v>
      </c>
      <c r="G669" s="20">
        <f t="shared" si="211"/>
        <v>2.4561744533035315</v>
      </c>
      <c r="H669" s="8">
        <f>2^-G669</f>
        <v>0.18222913554183023</v>
      </c>
    </row>
    <row r="670" spans="2:8">
      <c r="B670" s="23"/>
      <c r="C670" s="23"/>
      <c r="D670" s="23"/>
    </row>
    <row r="671" spans="2:8">
      <c r="B671" s="25" t="s">
        <v>55</v>
      </c>
      <c r="C671" s="23">
        <v>22.154073281462068</v>
      </c>
      <c r="D671" s="23">
        <v>15.805056375190498</v>
      </c>
      <c r="E671" s="8">
        <f>C671-D671</f>
        <v>6.3490169062715704</v>
      </c>
      <c r="G671" s="8">
        <f>E671-$F$627</f>
        <v>1.1740024245214213</v>
      </c>
    </row>
    <row r="672" spans="2:8">
      <c r="B672" s="23"/>
      <c r="C672" s="23">
        <v>22.566233939282569</v>
      </c>
      <c r="D672" s="23">
        <v>15.940258669131202</v>
      </c>
      <c r="E672" s="8">
        <f>C672-D672</f>
        <v>6.6259752701513666</v>
      </c>
      <c r="G672" s="8">
        <f t="shared" ref="G672:G673" si="212">E672-$F$627</f>
        <v>1.4509607884012174</v>
      </c>
    </row>
    <row r="673" spans="1:8">
      <c r="B673" s="23" t="s">
        <v>49</v>
      </c>
      <c r="C673" s="23">
        <f>AVERAGE(C671:C672)</f>
        <v>22.360153610372318</v>
      </c>
      <c r="D673" s="23">
        <f>AVERAGE(D671:D672)</f>
        <v>15.87265752216085</v>
      </c>
      <c r="E673" s="8">
        <f>AVERAGE(E671:E672)</f>
        <v>6.4874960882114685</v>
      </c>
      <c r="G673" s="20">
        <f t="shared" si="212"/>
        <v>1.3124816064613194</v>
      </c>
      <c r="H673" s="8">
        <f>2^-G673</f>
        <v>0.4026277162282641</v>
      </c>
    </row>
    <row r="674" spans="1:8">
      <c r="B674" s="23"/>
      <c r="C674" s="23"/>
      <c r="D674" s="23"/>
    </row>
    <row r="675" spans="1:8">
      <c r="A675" s="8" t="s">
        <v>75</v>
      </c>
      <c r="B675" s="24" t="s">
        <v>56</v>
      </c>
      <c r="C675" s="23">
        <v>23.461527460436606</v>
      </c>
      <c r="D675" s="23">
        <v>14.387721092358552</v>
      </c>
      <c r="E675" s="8">
        <f>C675-D675</f>
        <v>9.0738063680780545</v>
      </c>
      <c r="F675" s="8">
        <f>AVERAGE(E677,E681,E685,E689,E693,E697)</f>
        <v>9.2371066645713373</v>
      </c>
      <c r="G675" s="8">
        <f>E675-$F$675</f>
        <v>-0.16330029649328281</v>
      </c>
    </row>
    <row r="676" spans="1:8">
      <c r="B676" s="23"/>
      <c r="C676" s="23">
        <v>23.425852028243021</v>
      </c>
      <c r="D676" s="23">
        <v>14.591538929339649</v>
      </c>
      <c r="E676" s="8">
        <f>C676-D676</f>
        <v>8.8343130989033725</v>
      </c>
      <c r="G676" s="8">
        <f t="shared" ref="G676:G677" si="213">E676-$F$675</f>
        <v>-0.40279356566796487</v>
      </c>
    </row>
    <row r="677" spans="1:8">
      <c r="B677" s="23" t="s">
        <v>49</v>
      </c>
      <c r="C677" s="23">
        <f>AVERAGE(C675:C676)</f>
        <v>23.443689744339814</v>
      </c>
      <c r="D677" s="23">
        <f>AVERAGE(D675:D676)</f>
        <v>14.489630010849101</v>
      </c>
      <c r="E677" s="8">
        <f>AVERAGE(E675:E676)</f>
        <v>8.9540597334907126</v>
      </c>
      <c r="G677" s="20">
        <f t="shared" si="213"/>
        <v>-0.28304693108062473</v>
      </c>
      <c r="H677" s="8">
        <f>2^-G677</f>
        <v>1.2167619394340792</v>
      </c>
    </row>
    <row r="678" spans="1:8">
      <c r="B678" s="23"/>
      <c r="C678" s="23"/>
      <c r="D678" s="23"/>
    </row>
    <row r="679" spans="1:8">
      <c r="B679" s="24" t="s">
        <v>57</v>
      </c>
      <c r="C679" s="23">
        <v>23.757104297939854</v>
      </c>
      <c r="D679" s="23">
        <v>14.65228735912693</v>
      </c>
      <c r="E679" s="8">
        <f>C679-D679</f>
        <v>9.1048169388129239</v>
      </c>
      <c r="G679" s="8">
        <f>E679-$F$675</f>
        <v>-0.13228972575841347</v>
      </c>
    </row>
    <row r="680" spans="1:8">
      <c r="B680" s="23"/>
      <c r="C680" s="23">
        <v>23.378695330087467</v>
      </c>
      <c r="D680" s="23">
        <v>14.797758525240175</v>
      </c>
      <c r="E680" s="8">
        <f>C680-D680</f>
        <v>8.5809368048472923</v>
      </c>
      <c r="G680" s="8">
        <f t="shared" ref="G680:G681" si="214">E680-$F$675</f>
        <v>-0.65616985972404507</v>
      </c>
    </row>
    <row r="681" spans="1:8">
      <c r="B681" s="23" t="s">
        <v>49</v>
      </c>
      <c r="C681" s="23">
        <f>AVERAGE(C679:C680)</f>
        <v>23.567899814013661</v>
      </c>
      <c r="D681" s="23">
        <f>AVERAGE(D679:D680)</f>
        <v>14.725022942183553</v>
      </c>
      <c r="E681" s="8">
        <f>AVERAGE(E679:E680)</f>
        <v>8.8428768718301072</v>
      </c>
      <c r="G681" s="20">
        <f t="shared" si="214"/>
        <v>-0.39422979274123016</v>
      </c>
      <c r="H681" s="8">
        <f>2^-G681</f>
        <v>1.314240943027019</v>
      </c>
    </row>
    <row r="682" spans="1:8">
      <c r="B682" s="23"/>
      <c r="C682" s="23"/>
      <c r="D682" s="23"/>
    </row>
    <row r="683" spans="1:8">
      <c r="B683" s="24" t="s">
        <v>58</v>
      </c>
      <c r="C683" s="23">
        <v>24.129601266150047</v>
      </c>
      <c r="D683" s="23">
        <v>15.642589143054346</v>
      </c>
      <c r="E683" s="8">
        <f>C683-D683</f>
        <v>8.4870121230957007</v>
      </c>
      <c r="G683" s="8">
        <f>E683-$F$675</f>
        <v>-0.75009454147563659</v>
      </c>
    </row>
    <row r="684" spans="1:8">
      <c r="B684" s="23"/>
      <c r="C684" s="23">
        <v>24.009035464389697</v>
      </c>
      <c r="D684" s="23">
        <v>15.214764298028864</v>
      </c>
      <c r="E684" s="8">
        <f>C684-D684</f>
        <v>8.7942711663608328</v>
      </c>
      <c r="G684" s="8">
        <f t="shared" ref="G684:G685" si="215">E684-$F$675</f>
        <v>-0.4428354982105045</v>
      </c>
    </row>
    <row r="685" spans="1:8">
      <c r="B685" s="23" t="s">
        <v>49</v>
      </c>
      <c r="C685" s="23">
        <f>AVERAGE(C683:C684)</f>
        <v>24.069318365269872</v>
      </c>
      <c r="D685" s="23">
        <f>AVERAGE(D683:D684)</f>
        <v>15.428676720541606</v>
      </c>
      <c r="E685" s="8">
        <f>AVERAGE(E683:E684)</f>
        <v>8.6406416447282659</v>
      </c>
      <c r="G685" s="20">
        <f t="shared" si="215"/>
        <v>-0.59646501984307143</v>
      </c>
      <c r="H685" s="8">
        <f>2^-G685</f>
        <v>1.512007210820062</v>
      </c>
    </row>
    <row r="686" spans="1:8">
      <c r="B686" s="23"/>
      <c r="C686" s="23"/>
      <c r="D686" s="23"/>
    </row>
    <row r="687" spans="1:8">
      <c r="B687" s="24" t="s">
        <v>59</v>
      </c>
      <c r="C687" s="23">
        <v>24.382537611538002</v>
      </c>
      <c r="D687" s="23">
        <v>15.046278573166083</v>
      </c>
      <c r="E687" s="8">
        <f>C687-D687</f>
        <v>9.3362590383719191</v>
      </c>
      <c r="G687" s="8">
        <f>E687-$F$675</f>
        <v>9.9152373800581728E-2</v>
      </c>
    </row>
    <row r="688" spans="1:8">
      <c r="B688" s="23"/>
      <c r="C688" s="23">
        <v>24.551732268710509</v>
      </c>
      <c r="D688" s="23">
        <v>15.129939221584392</v>
      </c>
      <c r="E688" s="8">
        <f>C688-D688</f>
        <v>9.4217930471261173</v>
      </c>
      <c r="G688" s="8">
        <f t="shared" ref="G688:G689" si="216">E688-$F$675</f>
        <v>0.18468638255477998</v>
      </c>
    </row>
    <row r="689" spans="2:8">
      <c r="B689" s="23" t="s">
        <v>49</v>
      </c>
      <c r="C689" s="23">
        <f>AVERAGE(C687:C688)</f>
        <v>24.467134940124254</v>
      </c>
      <c r="D689" s="23">
        <f>AVERAGE(D687:D688)</f>
        <v>15.088108897375237</v>
      </c>
      <c r="E689" s="8">
        <f>AVERAGE(E687:E688)</f>
        <v>9.3790260427490182</v>
      </c>
      <c r="G689" s="20">
        <f t="shared" si="216"/>
        <v>0.14191937817768085</v>
      </c>
      <c r="H689" s="8">
        <f>2^-G689</f>
        <v>0.90631258412696003</v>
      </c>
    </row>
    <row r="690" spans="2:8">
      <c r="B690" s="23"/>
      <c r="C690" s="23"/>
      <c r="D690" s="23"/>
    </row>
    <row r="691" spans="2:8">
      <c r="B691" s="24" t="s">
        <v>60</v>
      </c>
      <c r="C691" s="23">
        <v>25.20783809328541</v>
      </c>
      <c r="D691" s="23">
        <v>15.232574840651457</v>
      </c>
      <c r="E691" s="8">
        <f>C691-D691</f>
        <v>9.9752632526339529</v>
      </c>
      <c r="G691" s="8">
        <f>E691-$F$675</f>
        <v>0.73815658806261553</v>
      </c>
    </row>
    <row r="692" spans="2:8">
      <c r="B692" s="23"/>
      <c r="C692" s="23">
        <v>24.903186546468842</v>
      </c>
      <c r="D692" s="23">
        <v>15.209189383763084</v>
      </c>
      <c r="E692" s="8">
        <f>C692-D692</f>
        <v>9.6939971627057577</v>
      </c>
      <c r="G692" s="8">
        <f t="shared" ref="G692:G693" si="217">E692-$F$675</f>
        <v>0.4568904981344204</v>
      </c>
    </row>
    <row r="693" spans="2:8">
      <c r="B693" s="23" t="s">
        <v>49</v>
      </c>
      <c r="C693" s="23">
        <f>AVERAGE(C691:C692)</f>
        <v>25.055512319877124</v>
      </c>
      <c r="D693" s="23">
        <f>AVERAGE(D691:D692)</f>
        <v>15.220882112207271</v>
      </c>
      <c r="E693" s="8">
        <f>AVERAGE(E691:E692)</f>
        <v>9.8346302076698553</v>
      </c>
      <c r="G693" s="20">
        <f t="shared" si="217"/>
        <v>0.59752354309851796</v>
      </c>
      <c r="H693" s="8">
        <f>2^-G693</f>
        <v>0.66088742800974709</v>
      </c>
    </row>
    <row r="694" spans="2:8">
      <c r="B694" s="23"/>
      <c r="C694" s="23"/>
      <c r="D694" s="23"/>
    </row>
    <row r="695" spans="2:8">
      <c r="B695" s="24" t="s">
        <v>61</v>
      </c>
      <c r="C695" s="23">
        <v>24.805667077927112</v>
      </c>
      <c r="D695" s="23">
        <v>15.315589819205591</v>
      </c>
      <c r="E695" s="8">
        <f>C695-D695</f>
        <v>9.4900772587215201</v>
      </c>
      <c r="G695" s="8">
        <f>E695-$F$675</f>
        <v>0.25297059415018275</v>
      </c>
    </row>
    <row r="696" spans="2:8">
      <c r="C696" s="23">
        <v>24.796981578543409</v>
      </c>
      <c r="D696" s="23">
        <v>14.744247863344789</v>
      </c>
      <c r="E696" s="8">
        <f>C696-D696</f>
        <v>10.05273371519862</v>
      </c>
      <c r="G696" s="8">
        <f t="shared" ref="G696:G697" si="218">E696-$F$675</f>
        <v>0.81562705062728291</v>
      </c>
    </row>
    <row r="697" spans="2:8">
      <c r="B697" s="23" t="s">
        <v>49</v>
      </c>
      <c r="C697" s="23">
        <f>AVERAGE(C695:C696)</f>
        <v>24.80132432823526</v>
      </c>
      <c r="D697" s="23">
        <f>AVERAGE(D695:D696)</f>
        <v>15.02991884127519</v>
      </c>
      <c r="E697" s="8">
        <f>AVERAGE(E695:E696)</f>
        <v>9.7714054869600702</v>
      </c>
      <c r="G697" s="20">
        <f t="shared" si="218"/>
        <v>0.53429882238873283</v>
      </c>
      <c r="H697" s="8">
        <f>2^-G697</f>
        <v>0.69049418865046686</v>
      </c>
    </row>
    <row r="698" spans="2:8">
      <c r="B698" s="23"/>
      <c r="D698" s="23"/>
    </row>
    <row r="699" spans="2:8">
      <c r="B699" s="25" t="s">
        <v>50</v>
      </c>
      <c r="C699" s="23">
        <v>23.733010566317212</v>
      </c>
      <c r="D699" s="23">
        <v>15.581664947006116</v>
      </c>
      <c r="E699" s="8">
        <f>C699-D699</f>
        <v>8.1513456193110958</v>
      </c>
      <c r="G699" s="8">
        <f>E699-$F$675</f>
        <v>-1.0857610452602415</v>
      </c>
    </row>
    <row r="700" spans="2:8">
      <c r="B700" s="23"/>
      <c r="C700" s="23">
        <v>23.803394003822348</v>
      </c>
      <c r="D700" s="23">
        <v>15.600396752355875</v>
      </c>
      <c r="E700" s="8">
        <f>C700-D700</f>
        <v>8.2029972514664724</v>
      </c>
      <c r="G700" s="8">
        <f t="shared" ref="G700:G701" si="219">E700-$F$675</f>
        <v>-1.0341094131048649</v>
      </c>
    </row>
    <row r="701" spans="2:8">
      <c r="B701" s="23" t="s">
        <v>49</v>
      </c>
      <c r="C701" s="23">
        <f>AVERAGE(C699:C700)</f>
        <v>23.76820228506978</v>
      </c>
      <c r="D701" s="23">
        <f>AVERAGE(D699:D700)</f>
        <v>15.591030849680996</v>
      </c>
      <c r="E701" s="8">
        <f>AVERAGE(E699:E700)</f>
        <v>8.1771714353887841</v>
      </c>
      <c r="G701" s="20">
        <f t="shared" si="219"/>
        <v>-1.0599352291825532</v>
      </c>
      <c r="H701" s="8">
        <f>2^-G701</f>
        <v>2.0848379193035149</v>
      </c>
    </row>
    <row r="702" spans="2:8">
      <c r="B702" s="23"/>
      <c r="C702" s="23"/>
      <c r="D702" s="23"/>
    </row>
    <row r="703" spans="2:8">
      <c r="B703" s="25" t="s">
        <v>51</v>
      </c>
      <c r="C703" s="23">
        <v>25.656183998653759</v>
      </c>
      <c r="D703" s="23">
        <v>15.155966207762869</v>
      </c>
      <c r="E703" s="8">
        <f>C703-D703</f>
        <v>10.50021779089089</v>
      </c>
      <c r="G703" s="8">
        <f>E703-$F$675</f>
        <v>1.2631111263195525</v>
      </c>
    </row>
    <row r="704" spans="2:8">
      <c r="B704" s="23"/>
      <c r="C704" s="23">
        <v>25.194485228364936</v>
      </c>
      <c r="D704" s="23">
        <v>14.987183781032087</v>
      </c>
      <c r="E704" s="8">
        <f>C704-D704</f>
        <v>10.207301447332849</v>
      </c>
      <c r="G704" s="8">
        <f t="shared" ref="G704:G705" si="220">E704-$F$675</f>
        <v>0.97019478276151183</v>
      </c>
    </row>
    <row r="705" spans="2:8">
      <c r="B705" s="23" t="s">
        <v>49</v>
      </c>
      <c r="C705" s="23">
        <f>AVERAGE(C703:C704)</f>
        <v>25.425334613509349</v>
      </c>
      <c r="D705" s="23">
        <f>AVERAGE(D703:D704)</f>
        <v>15.071574994397478</v>
      </c>
      <c r="E705" s="8">
        <f>AVERAGE(E703:E704)</f>
        <v>10.353759619111869</v>
      </c>
      <c r="G705" s="20">
        <f t="shared" si="220"/>
        <v>1.1166529545405321</v>
      </c>
      <c r="H705" s="8">
        <f>2^-G705</f>
        <v>0.46116247990087722</v>
      </c>
    </row>
    <row r="706" spans="2:8">
      <c r="B706" s="23"/>
      <c r="C706" s="23"/>
      <c r="D706" s="23"/>
    </row>
    <row r="707" spans="2:8">
      <c r="B707" s="25" t="s">
        <v>52</v>
      </c>
      <c r="C707" s="23">
        <v>24.762553395731047</v>
      </c>
      <c r="D707" s="23">
        <v>15.900371655509437</v>
      </c>
      <c r="E707" s="8">
        <f>C707-D707</f>
        <v>8.8621817402216099</v>
      </c>
      <c r="G707" s="8">
        <f>E707-$F$675</f>
        <v>-0.37492492434972746</v>
      </c>
    </row>
    <row r="708" spans="2:8" ht="17.100000000000001" customHeight="1">
      <c r="B708" s="23"/>
      <c r="C708" s="23">
        <v>24.547594857040355</v>
      </c>
      <c r="D708" s="23">
        <v>15.559336296579092</v>
      </c>
      <c r="E708" s="8">
        <f>C708-D708</f>
        <v>8.9882585604612633</v>
      </c>
      <c r="G708" s="8">
        <f t="shared" ref="G708:G709" si="221">E708-$F$675</f>
        <v>-0.24884810411007408</v>
      </c>
    </row>
    <row r="709" spans="2:8" ht="17.100000000000001" customHeight="1">
      <c r="B709" s="23" t="s">
        <v>49</v>
      </c>
      <c r="C709" s="23">
        <f>AVERAGE(C707:C708)</f>
        <v>24.655074126385699</v>
      </c>
      <c r="D709" s="23">
        <f>AVERAGE(D707:D708)</f>
        <v>15.729853976044264</v>
      </c>
      <c r="E709" s="8">
        <f>AVERAGE(E707:E708)</f>
        <v>8.9252201503414366</v>
      </c>
      <c r="G709" s="20">
        <f t="shared" si="221"/>
        <v>-0.31188651422990077</v>
      </c>
      <c r="H709" s="8">
        <f>2^-G709</f>
        <v>1.2413298417734591</v>
      </c>
    </row>
    <row r="710" spans="2:8" ht="17.100000000000001" customHeight="1">
      <c r="B710" s="23"/>
      <c r="C710" s="23"/>
      <c r="D710" s="23"/>
    </row>
    <row r="711" spans="2:8">
      <c r="B711" s="25" t="s">
        <v>53</v>
      </c>
      <c r="C711" s="23">
        <v>25.363052447167355</v>
      </c>
      <c r="D711" s="23">
        <v>15.699107132531926</v>
      </c>
      <c r="E711" s="8">
        <f>C711-D711</f>
        <v>9.6639453146354288</v>
      </c>
      <c r="G711" s="8">
        <f>E711-$F$675</f>
        <v>0.4268386500640915</v>
      </c>
    </row>
    <row r="712" spans="2:8">
      <c r="B712" s="23"/>
      <c r="C712" s="23">
        <v>25.521141800293176</v>
      </c>
      <c r="D712" s="23">
        <v>15.428082576727915</v>
      </c>
      <c r="E712" s="8">
        <f>C712-D712</f>
        <v>10.093059223565261</v>
      </c>
      <c r="G712" s="8">
        <f t="shared" ref="G712:G713" si="222">E712-$F$675</f>
        <v>0.85595255899392342</v>
      </c>
    </row>
    <row r="713" spans="2:8">
      <c r="B713" s="23" t="s">
        <v>49</v>
      </c>
      <c r="C713" s="23">
        <f>AVERAGE(C711:C712)</f>
        <v>25.442097123730264</v>
      </c>
      <c r="D713" s="23">
        <f>AVERAGE(D711:D712)</f>
        <v>15.563594854629921</v>
      </c>
      <c r="E713" s="8">
        <f>AVERAGE(E711:E712)</f>
        <v>9.8785022691003448</v>
      </c>
      <c r="G713" s="20">
        <f t="shared" si="222"/>
        <v>0.64139560452900746</v>
      </c>
      <c r="H713" s="8">
        <f>2^-G713</f>
        <v>0.64109248191958212</v>
      </c>
    </row>
    <row r="714" spans="2:8">
      <c r="B714" s="23"/>
      <c r="C714" s="23"/>
      <c r="D714" s="23"/>
    </row>
    <row r="715" spans="2:8">
      <c r="B715" s="25" t="s">
        <v>54</v>
      </c>
      <c r="C715" s="23">
        <v>24.585804832219825</v>
      </c>
      <c r="D715" s="23">
        <v>14.759693751017933</v>
      </c>
      <c r="E715" s="8">
        <f>C715-D715</f>
        <v>9.8261110812018924</v>
      </c>
      <c r="G715" s="8">
        <f>E715-$F$675</f>
        <v>0.58900441663055503</v>
      </c>
    </row>
    <row r="716" spans="2:8">
      <c r="B716" s="23"/>
      <c r="C716" s="23">
        <v>24.850074279254354</v>
      </c>
      <c r="D716" s="23">
        <v>14.602789094368287</v>
      </c>
      <c r="E716" s="8">
        <f>C716-D716</f>
        <v>10.247285184886067</v>
      </c>
      <c r="G716" s="8">
        <f t="shared" ref="G716:G717" si="223">E716-$F$675</f>
        <v>1.0101785203147298</v>
      </c>
    </row>
    <row r="717" spans="2:8">
      <c r="B717" s="23" t="s">
        <v>49</v>
      </c>
      <c r="C717" s="23">
        <f>AVERAGE(C715:C716)</f>
        <v>24.71793955573709</v>
      </c>
      <c r="D717" s="23">
        <f>AVERAGE(D715:D716)</f>
        <v>14.681241422693109</v>
      </c>
      <c r="E717" s="8">
        <f>AVERAGE(E715:E716)</f>
        <v>10.036698133043981</v>
      </c>
      <c r="G717" s="20">
        <f t="shared" si="223"/>
        <v>0.79959146847264329</v>
      </c>
      <c r="H717" s="8">
        <f>2^-G717</f>
        <v>0.57451184040714587</v>
      </c>
    </row>
    <row r="718" spans="2:8">
      <c r="B718" s="23"/>
      <c r="C718" s="23"/>
      <c r="D718" s="23"/>
    </row>
    <row r="719" spans="2:8">
      <c r="B719" s="25" t="s">
        <v>55</v>
      </c>
      <c r="C719" s="23">
        <v>24.445601789981499</v>
      </c>
      <c r="D719" s="23">
        <v>14.639361613219709</v>
      </c>
      <c r="E719" s="8">
        <f>C719-D719</f>
        <v>9.8062401767617899</v>
      </c>
      <c r="G719" s="8">
        <f>E719-$F$675</f>
        <v>0.56913351219045261</v>
      </c>
    </row>
    <row r="720" spans="2:8">
      <c r="B720" s="23"/>
      <c r="C720" s="23">
        <v>25.261131050094495</v>
      </c>
      <c r="D720" s="23">
        <v>14.564721904130666</v>
      </c>
      <c r="E720" s="8">
        <f>C720-D720</f>
        <v>10.696409145963829</v>
      </c>
      <c r="G720" s="8">
        <f t="shared" ref="G720:G721" si="224">E720-$F$675</f>
        <v>1.4593024813924913</v>
      </c>
    </row>
    <row r="721" spans="1:8">
      <c r="B721" s="23" t="s">
        <v>49</v>
      </c>
      <c r="C721" s="23">
        <f>AVERAGE(C719:C720)</f>
        <v>24.853366420037997</v>
      </c>
      <c r="D721" s="23">
        <f>AVERAGE(D719:D720)</f>
        <v>14.602041758675188</v>
      </c>
      <c r="E721" s="8">
        <f>AVERAGE(E719:E720)</f>
        <v>10.251324661362808</v>
      </c>
      <c r="G721" s="20">
        <f t="shared" si="224"/>
        <v>1.0142179967914711</v>
      </c>
      <c r="H721" s="8">
        <f>2^-G721</f>
        <v>0.49509661930317878</v>
      </c>
    </row>
    <row r="722" spans="1:8">
      <c r="B722" s="23"/>
      <c r="C722" s="23"/>
      <c r="D722" s="23"/>
    </row>
    <row r="723" spans="1:8">
      <c r="A723" s="8" t="s">
        <v>76</v>
      </c>
      <c r="B723" s="24" t="s">
        <v>56</v>
      </c>
      <c r="C723" s="23">
        <v>22.263238780165125</v>
      </c>
      <c r="D723" s="23">
        <v>14.452227382852746</v>
      </c>
      <c r="E723" s="8">
        <f>C723-D723</f>
        <v>7.8110113973123791</v>
      </c>
      <c r="F723" s="8">
        <f>AVERAGE(E725,E729,E733,E737,E741,E745)</f>
        <v>8.9272496285150336</v>
      </c>
      <c r="G723" s="8">
        <f>E723-$F$723</f>
        <v>-1.1162382312026544</v>
      </c>
    </row>
    <row r="724" spans="1:8">
      <c r="B724" s="23"/>
      <c r="C724" s="23">
        <v>22.323467890012399</v>
      </c>
      <c r="D724" s="23">
        <v>14.233679240087399</v>
      </c>
      <c r="E724" s="8">
        <f>C724-D724</f>
        <v>8.0897886499249996</v>
      </c>
      <c r="G724" s="8">
        <f t="shared" ref="G724:G725" si="225">E724-$F$723</f>
        <v>-0.83746097859003399</v>
      </c>
    </row>
    <row r="725" spans="1:8">
      <c r="B725" s="23" t="s">
        <v>49</v>
      </c>
      <c r="C725" s="23">
        <f>AVERAGE(C723:C724)</f>
        <v>22.29335333508876</v>
      </c>
      <c r="D725" s="23">
        <f>AVERAGE(D723:D724)</f>
        <v>14.342953311470072</v>
      </c>
      <c r="E725" s="8">
        <f>AVERAGE(E723:E724)</f>
        <v>7.9504000236186894</v>
      </c>
      <c r="G725" s="20">
        <f t="shared" si="225"/>
        <v>-0.9768496048963442</v>
      </c>
      <c r="H725" s="8">
        <f>2^-G725</f>
        <v>1.9681628603814771</v>
      </c>
    </row>
    <row r="726" spans="1:8">
      <c r="B726" s="23"/>
      <c r="C726" s="23"/>
      <c r="D726" s="23"/>
    </row>
    <row r="727" spans="1:8">
      <c r="B727" s="24" t="s">
        <v>57</v>
      </c>
      <c r="C727" s="23">
        <v>22.443594719193886</v>
      </c>
      <c r="D727" s="23">
        <v>14.563012794819015</v>
      </c>
      <c r="E727" s="8">
        <f>C727-D727</f>
        <v>7.8805819243748712</v>
      </c>
      <c r="G727" s="8">
        <f>E727-$F$723</f>
        <v>-1.0466677041401624</v>
      </c>
    </row>
    <row r="728" spans="1:8">
      <c r="B728" s="23"/>
      <c r="C728" s="23">
        <v>22.4969274265212</v>
      </c>
      <c r="D728" s="23">
        <v>14.225008002455599</v>
      </c>
      <c r="E728" s="8">
        <f>C728-D728</f>
        <v>8.2719194240656009</v>
      </c>
      <c r="G728" s="8">
        <f t="shared" ref="G728:G729" si="226">E728-$F$723</f>
        <v>-0.65533020444943269</v>
      </c>
    </row>
    <row r="729" spans="1:8">
      <c r="B729" s="23" t="s">
        <v>49</v>
      </c>
      <c r="C729" s="23">
        <f>AVERAGE(C727:C728)</f>
        <v>22.470261072857543</v>
      </c>
      <c r="D729" s="23">
        <f>AVERAGE(D727:D728)</f>
        <v>14.394010398637306</v>
      </c>
      <c r="E729" s="8">
        <f>AVERAGE(E727:E728)</f>
        <v>8.0762506742202369</v>
      </c>
      <c r="G729" s="20">
        <f t="shared" si="226"/>
        <v>-0.85099895429479666</v>
      </c>
      <c r="H729" s="8">
        <f>2^-G729</f>
        <v>1.8037494493566166</v>
      </c>
    </row>
    <row r="730" spans="1:8">
      <c r="B730" s="23"/>
      <c r="C730" s="23"/>
      <c r="D730" s="23"/>
    </row>
    <row r="731" spans="1:8">
      <c r="B731" s="24" t="s">
        <v>58</v>
      </c>
      <c r="C731" s="23">
        <v>24.080887580279189</v>
      </c>
      <c r="D731" s="23">
        <v>15.500095605200894</v>
      </c>
      <c r="E731" s="8">
        <f>C731-D731</f>
        <v>8.5807919750782951</v>
      </c>
      <c r="G731" s="8">
        <f>E731-$F$723</f>
        <v>-0.34645765343673851</v>
      </c>
    </row>
    <row r="732" spans="1:8">
      <c r="B732" s="23"/>
      <c r="C732" s="23">
        <v>24.066927567512401</v>
      </c>
      <c r="D732" s="23">
        <v>15.444863418974901</v>
      </c>
      <c r="E732" s="8">
        <f>C732-D732</f>
        <v>8.6220641485375005</v>
      </c>
      <c r="G732" s="8">
        <f t="shared" ref="G732:G733" si="227">E732-$F$723</f>
        <v>-0.30518547997753309</v>
      </c>
    </row>
    <row r="733" spans="1:8">
      <c r="B733" s="23" t="s">
        <v>49</v>
      </c>
      <c r="C733" s="23">
        <f>AVERAGE(C731:C732)</f>
        <v>24.073907573895795</v>
      </c>
      <c r="D733" s="23">
        <f>AVERAGE(D731:D732)</f>
        <v>15.472479512087897</v>
      </c>
      <c r="E733" s="8">
        <f>AVERAGE(E731:E732)</f>
        <v>8.6014280618078978</v>
      </c>
      <c r="G733" s="20">
        <f t="shared" si="227"/>
        <v>-0.3258215667071358</v>
      </c>
      <c r="H733" s="8">
        <f>2^-G733</f>
        <v>1.253377992394676</v>
      </c>
    </row>
    <row r="734" spans="1:8">
      <c r="B734" s="23"/>
      <c r="C734" s="23"/>
      <c r="D734" s="23"/>
    </row>
    <row r="735" spans="1:8">
      <c r="B735" s="24" t="s">
        <v>59</v>
      </c>
      <c r="C735" s="23">
        <v>24.183704822827053</v>
      </c>
      <c r="D735" s="23">
        <v>14.483801272268195</v>
      </c>
      <c r="E735" s="8">
        <f>C735-D735</f>
        <v>9.699903550558858</v>
      </c>
      <c r="G735" s="8">
        <f>E735-$F$723</f>
        <v>0.77265392204382444</v>
      </c>
    </row>
    <row r="736" spans="1:8">
      <c r="B736" s="23"/>
      <c r="C736" s="23">
        <v>24.2378726954562</v>
      </c>
      <c r="D736" s="23">
        <v>14.3941874692852</v>
      </c>
      <c r="E736" s="8">
        <f>C736-D736</f>
        <v>9.8436852261710008</v>
      </c>
      <c r="G736" s="8">
        <f t="shared" ref="G736:G737" si="228">E736-$F$723</f>
        <v>0.91643559765596727</v>
      </c>
    </row>
    <row r="737" spans="2:8">
      <c r="B737" s="23" t="s">
        <v>49</v>
      </c>
      <c r="C737" s="23">
        <f>AVERAGE(C735:C736)</f>
        <v>24.210788759141629</v>
      </c>
      <c r="D737" s="23">
        <f>AVERAGE(D735:D736)</f>
        <v>14.438994370776697</v>
      </c>
      <c r="E737" s="8">
        <f>AVERAGE(E735:E736)</f>
        <v>9.7717943883649294</v>
      </c>
      <c r="G737" s="20">
        <f t="shared" si="228"/>
        <v>0.84454475984989585</v>
      </c>
      <c r="H737" s="8">
        <f>2^-G737</f>
        <v>0.55688650605317569</v>
      </c>
    </row>
    <row r="738" spans="2:8">
      <c r="B738" s="23"/>
      <c r="C738" s="23"/>
      <c r="D738" s="23"/>
    </row>
    <row r="739" spans="2:8">
      <c r="B739" s="24" t="s">
        <v>60</v>
      </c>
      <c r="C739" s="23">
        <v>24.291926615518708</v>
      </c>
      <c r="D739" s="23">
        <v>14.868388090679556</v>
      </c>
      <c r="E739" s="8">
        <f>C739-D739</f>
        <v>9.4235385248391523</v>
      </c>
      <c r="G739" s="8">
        <f>E739-$F$723</f>
        <v>0.49628889632411877</v>
      </c>
    </row>
    <row r="740" spans="2:8">
      <c r="B740" s="23"/>
      <c r="C740" s="23">
        <v>24.565729794653201</v>
      </c>
      <c r="D740" s="23">
        <v>14.2658179246252</v>
      </c>
      <c r="E740" s="8">
        <f>C740-D740</f>
        <v>10.299911870028001</v>
      </c>
      <c r="G740" s="8">
        <f t="shared" ref="G740:G741" si="229">E740-$F$723</f>
        <v>1.3726622415129679</v>
      </c>
    </row>
    <row r="741" spans="2:8">
      <c r="B741" s="23" t="s">
        <v>49</v>
      </c>
      <c r="C741" s="23">
        <f>AVERAGE(C739:C740)</f>
        <v>24.428828205085956</v>
      </c>
      <c r="D741" s="23">
        <f>AVERAGE(D739:D740)</f>
        <v>14.567103007652378</v>
      </c>
      <c r="E741" s="8">
        <f>AVERAGE(E739:E740)</f>
        <v>9.8617251974335769</v>
      </c>
      <c r="G741" s="20">
        <f t="shared" si="229"/>
        <v>0.93447556891854333</v>
      </c>
      <c r="H741" s="8">
        <f>2^-G741</f>
        <v>0.52323263454053381</v>
      </c>
    </row>
    <row r="742" spans="2:8">
      <c r="B742" s="23"/>
      <c r="C742" s="23"/>
      <c r="D742" s="23"/>
    </row>
    <row r="743" spans="2:8">
      <c r="B743" s="24" t="s">
        <v>61</v>
      </c>
      <c r="C743" s="23">
        <v>24.06051707365107</v>
      </c>
      <c r="D743" s="23">
        <v>14.79809842243823</v>
      </c>
      <c r="E743" s="8">
        <f>C743-D743</f>
        <v>9.2624186512128404</v>
      </c>
      <c r="G743" s="8">
        <f>E743-$F$723</f>
        <v>0.3351690226978068</v>
      </c>
    </row>
    <row r="744" spans="2:8">
      <c r="C744" s="23">
        <v>24.016566628645101</v>
      </c>
      <c r="D744" s="23">
        <v>14.6751864285682</v>
      </c>
      <c r="E744" s="8">
        <f>C744-D744</f>
        <v>9.3413802000769017</v>
      </c>
      <c r="G744" s="8">
        <f t="shared" ref="G744:G745" si="230">E744-$F$723</f>
        <v>0.41413057156186817</v>
      </c>
    </row>
    <row r="745" spans="2:8">
      <c r="B745" s="23" t="s">
        <v>49</v>
      </c>
      <c r="C745" s="23">
        <f>AVERAGE(C743:C744)</f>
        <v>24.038541851148086</v>
      </c>
      <c r="D745" s="23">
        <f>AVERAGE(D743:D744)</f>
        <v>14.736642425503215</v>
      </c>
      <c r="E745" s="8">
        <f>AVERAGE(E743:E744)</f>
        <v>9.301899425644871</v>
      </c>
      <c r="G745" s="20">
        <f t="shared" si="230"/>
        <v>0.37464979712983748</v>
      </c>
      <c r="H745" s="8">
        <f>2^-G745</f>
        <v>0.77129261519595327</v>
      </c>
    </row>
    <row r="746" spans="2:8">
      <c r="B746" s="23"/>
      <c r="C746" s="23"/>
      <c r="D746" s="23"/>
    </row>
    <row r="747" spans="2:8">
      <c r="B747" s="25" t="s">
        <v>50</v>
      </c>
      <c r="C747" s="23">
        <v>24.228939980444046</v>
      </c>
      <c r="D747" s="23">
        <v>16.124220976090733</v>
      </c>
      <c r="E747" s="8">
        <f>C747-D747</f>
        <v>8.1047190043533135</v>
      </c>
      <c r="G747" s="8">
        <f>E747-$F$723</f>
        <v>-0.82253062416172007</v>
      </c>
    </row>
    <row r="748" spans="2:8">
      <c r="B748" s="23"/>
      <c r="C748" s="23">
        <v>24.145286482562401</v>
      </c>
      <c r="D748" s="23">
        <v>16.235874692651201</v>
      </c>
      <c r="E748" s="8">
        <f>C748-D748</f>
        <v>7.9094117899112</v>
      </c>
      <c r="G748" s="8">
        <f t="shared" ref="G748:G749" si="231">E748-$F$723</f>
        <v>-1.0178378386038336</v>
      </c>
    </row>
    <row r="749" spans="2:8">
      <c r="B749" s="23" t="s">
        <v>49</v>
      </c>
      <c r="C749" s="23">
        <f>AVERAGE(C747:C748)</f>
        <v>24.187113231503226</v>
      </c>
      <c r="D749" s="23">
        <f>AVERAGE(D747:D748)</f>
        <v>16.180047834370967</v>
      </c>
      <c r="E749" s="8">
        <f>AVERAGE(E747:E748)</f>
        <v>8.0070653971322567</v>
      </c>
      <c r="G749" s="20">
        <f t="shared" si="231"/>
        <v>-0.92018423138277683</v>
      </c>
      <c r="H749" s="8">
        <f>2^-G749</f>
        <v>1.8923569309872894</v>
      </c>
    </row>
    <row r="750" spans="2:8">
      <c r="B750" s="23"/>
      <c r="C750" s="23"/>
      <c r="D750" s="23"/>
    </row>
    <row r="751" spans="2:8">
      <c r="B751" s="25" t="s">
        <v>51</v>
      </c>
      <c r="C751" s="23">
        <v>24.61355645782746</v>
      </c>
      <c r="D751" s="23">
        <v>14.37758828908448</v>
      </c>
      <c r="E751" s="8">
        <f>C751-D751</f>
        <v>10.23596816874298</v>
      </c>
      <c r="G751" s="8">
        <f>E751-$F$723</f>
        <v>1.3087185402279466</v>
      </c>
    </row>
    <row r="752" spans="2:8">
      <c r="B752" s="23"/>
      <c r="C752" s="23">
        <v>24.584528648265099</v>
      </c>
      <c r="D752" s="23">
        <v>14.2958649569286</v>
      </c>
      <c r="E752" s="8">
        <f>C752-D752</f>
        <v>10.288663691336499</v>
      </c>
      <c r="G752" s="8">
        <f t="shared" ref="G752:G753" si="232">E752-$F$723</f>
        <v>1.3614140628214653</v>
      </c>
    </row>
    <row r="753" spans="2:8">
      <c r="B753" s="23" t="s">
        <v>49</v>
      </c>
      <c r="C753" s="23">
        <f>AVERAGE(C751:C752)</f>
        <v>24.599042553046282</v>
      </c>
      <c r="D753" s="23">
        <f>AVERAGE(D751:D752)</f>
        <v>14.336726623006541</v>
      </c>
      <c r="E753" s="8">
        <f>AVERAGE(E751:E752)</f>
        <v>10.26231593003974</v>
      </c>
      <c r="G753" s="20">
        <f t="shared" si="232"/>
        <v>1.3350663015247068</v>
      </c>
      <c r="H753" s="8">
        <f>2^-G753</f>
        <v>0.39637385184645119</v>
      </c>
    </row>
    <row r="754" spans="2:8">
      <c r="B754" s="23"/>
      <c r="C754" s="23"/>
      <c r="D754" s="23"/>
    </row>
    <row r="755" spans="2:8">
      <c r="B755" s="25" t="s">
        <v>52</v>
      </c>
      <c r="C755" s="23">
        <v>23.783133607250317</v>
      </c>
      <c r="D755" s="23">
        <v>15.026900744127101</v>
      </c>
      <c r="E755" s="8">
        <f>C755-D755</f>
        <v>8.7562328631232162</v>
      </c>
      <c r="G755" s="8">
        <f>E755-$F$723</f>
        <v>-0.17101676539181732</v>
      </c>
    </row>
    <row r="756" spans="2:8">
      <c r="B756" s="23"/>
      <c r="C756" s="23">
        <v>23.8456297429614</v>
      </c>
      <c r="D756" s="23">
        <v>15.155264827425199</v>
      </c>
      <c r="E756" s="8">
        <f>C756-D756</f>
        <v>8.6903649155362004</v>
      </c>
      <c r="G756" s="8">
        <f t="shared" ref="G756:G757" si="233">E756-$F$723</f>
        <v>-0.23688471297883318</v>
      </c>
    </row>
    <row r="757" spans="2:8">
      <c r="B757" s="23" t="s">
        <v>49</v>
      </c>
      <c r="C757" s="23">
        <f>AVERAGE(C755:C756)</f>
        <v>23.814381675105857</v>
      </c>
      <c r="D757" s="23">
        <f>AVERAGE(D755:D756)</f>
        <v>15.09108278577615</v>
      </c>
      <c r="E757" s="8">
        <f>AVERAGE(E755:E756)</f>
        <v>8.7232988893297083</v>
      </c>
      <c r="G757" s="20">
        <f t="shared" si="233"/>
        <v>-0.20395073918532525</v>
      </c>
      <c r="H757" s="8">
        <f>2^-G757</f>
        <v>1.1518483118232692</v>
      </c>
    </row>
    <row r="758" spans="2:8">
      <c r="B758" s="23"/>
      <c r="C758" s="23"/>
      <c r="D758" s="23"/>
    </row>
    <row r="759" spans="2:8">
      <c r="B759" s="25" t="s">
        <v>53</v>
      </c>
      <c r="C759" s="23">
        <v>25.222527679443782</v>
      </c>
      <c r="D759" s="23">
        <v>15.327806658741487</v>
      </c>
      <c r="E759" s="8">
        <f>C759-D759</f>
        <v>9.8947210207022955</v>
      </c>
      <c r="G759" s="8">
        <f>E759-$F$723</f>
        <v>0.96747139218726197</v>
      </c>
    </row>
    <row r="760" spans="2:8">
      <c r="B760" s="23"/>
      <c r="C760" s="23">
        <v>25.3283567902455</v>
      </c>
      <c r="D760" s="23">
        <v>15.4425745628758</v>
      </c>
      <c r="E760" s="8">
        <f>C760-D760</f>
        <v>9.8857822273697007</v>
      </c>
      <c r="G760" s="8">
        <f t="shared" ref="G760:G761" si="234">E760-$F$723</f>
        <v>0.95853259885466713</v>
      </c>
    </row>
    <row r="761" spans="2:8">
      <c r="B761" s="23" t="s">
        <v>49</v>
      </c>
      <c r="C761" s="23">
        <f>AVERAGE(C759:C760)</f>
        <v>25.27544223484464</v>
      </c>
      <c r="D761" s="23">
        <f>AVERAGE(D759:D760)</f>
        <v>15.385190610808642</v>
      </c>
      <c r="E761" s="8">
        <f>AVERAGE(E759:E760)</f>
        <v>9.8902516240359972</v>
      </c>
      <c r="G761" s="20">
        <f t="shared" si="234"/>
        <v>0.96300199552096366</v>
      </c>
      <c r="H761" s="8">
        <f>2^-G761</f>
        <v>0.51298836310784424</v>
      </c>
    </row>
    <row r="762" spans="2:8">
      <c r="B762" s="23"/>
      <c r="C762" s="23"/>
      <c r="D762" s="23"/>
    </row>
    <row r="763" spans="2:8">
      <c r="B763" s="25" t="s">
        <v>54</v>
      </c>
      <c r="C763" s="23">
        <v>22.763711633091184</v>
      </c>
      <c r="D763" s="23">
        <v>14.822085851867095</v>
      </c>
      <c r="E763" s="8">
        <f>C763-D763</f>
        <v>7.9416257812240882</v>
      </c>
      <c r="G763" s="8">
        <f>E763-$F$723</f>
        <v>-0.98562384729094532</v>
      </c>
    </row>
    <row r="764" spans="2:8">
      <c r="B764" s="23"/>
      <c r="C764" s="23">
        <v>22.696297492652</v>
      </c>
      <c r="D764" s="23">
        <v>14.842528749265201</v>
      </c>
      <c r="E764" s="8">
        <f>C764-D764</f>
        <v>7.8537687433867998</v>
      </c>
      <c r="G764" s="8">
        <f t="shared" ref="G764:G765" si="235">E764-$F$723</f>
        <v>-1.0734808851282338</v>
      </c>
    </row>
    <row r="765" spans="2:8">
      <c r="B765" s="23" t="s">
        <v>49</v>
      </c>
      <c r="C765" s="23">
        <f>AVERAGE(C763:C764)</f>
        <v>22.730004562871592</v>
      </c>
      <c r="D765" s="23">
        <f>AVERAGE(D763:D764)</f>
        <v>14.832307300566148</v>
      </c>
      <c r="E765" s="8">
        <f>AVERAGE(E763:E764)</f>
        <v>7.897697262305444</v>
      </c>
      <c r="G765" s="20">
        <f t="shared" si="235"/>
        <v>-1.0295523662095896</v>
      </c>
      <c r="H765" s="8">
        <f>2^-G765</f>
        <v>2.0413907583780264</v>
      </c>
    </row>
    <row r="766" spans="2:8">
      <c r="B766" s="23"/>
      <c r="C766" s="23"/>
      <c r="D766" s="23"/>
    </row>
    <row r="767" spans="2:8">
      <c r="B767" s="25" t="s">
        <v>55</v>
      </c>
      <c r="C767" s="23">
        <v>23.881845409133984</v>
      </c>
      <c r="D767" s="23">
        <v>14.635433906877186</v>
      </c>
      <c r="E767" s="8">
        <f>C767-D767</f>
        <v>9.2464115022567981</v>
      </c>
      <c r="G767" s="8">
        <f>E767-$F$723</f>
        <v>0.31916187374176452</v>
      </c>
    </row>
    <row r="768" spans="2:8">
      <c r="B768" s="23"/>
      <c r="C768" s="23">
        <v>23.915287492652499</v>
      </c>
      <c r="D768" s="23">
        <v>14.5985282425814</v>
      </c>
      <c r="E768" s="8">
        <f>C768-D768</f>
        <v>9.3167592500710992</v>
      </c>
      <c r="G768" s="8">
        <f t="shared" ref="G768:G769" si="236">E768-$F$723</f>
        <v>0.38950962155606561</v>
      </c>
    </row>
    <row r="769" spans="1:8">
      <c r="B769" s="23" t="s">
        <v>49</v>
      </c>
      <c r="C769" s="23">
        <f>AVERAGE(C767:C768)</f>
        <v>23.898566450893242</v>
      </c>
      <c r="D769" s="23">
        <f>AVERAGE(D767:D768)</f>
        <v>14.616981074729292</v>
      </c>
      <c r="E769" s="8">
        <f>AVERAGE(E767:E768)</f>
        <v>9.2815853761639495</v>
      </c>
      <c r="G769" s="20">
        <f t="shared" si="236"/>
        <v>0.35433574764891596</v>
      </c>
      <c r="H769" s="8">
        <f>2^-G769</f>
        <v>0.78222971806827368</v>
      </c>
    </row>
    <row r="770" spans="1:8">
      <c r="B770" s="23"/>
      <c r="C770" s="23"/>
      <c r="D770" s="23"/>
    </row>
    <row r="771" spans="1:8">
      <c r="A771" s="8" t="s">
        <v>77</v>
      </c>
      <c r="B771" s="24" t="s">
        <v>56</v>
      </c>
      <c r="C771" s="23">
        <v>21.325395498835331</v>
      </c>
      <c r="D771" s="23">
        <v>14.888195626405842</v>
      </c>
      <c r="E771" s="8">
        <f>C771-D771</f>
        <v>6.4371998724294883</v>
      </c>
      <c r="F771" s="8">
        <f>AVERAGE(E773,E777,E781,E785,E789,E793)</f>
        <v>6.8586153155138412</v>
      </c>
      <c r="G771" s="8">
        <f>E771-$F$771</f>
        <v>-0.42141544308435286</v>
      </c>
    </row>
    <row r="772" spans="1:8">
      <c r="B772" s="23"/>
      <c r="C772" s="23">
        <v>21.525820001245201</v>
      </c>
      <c r="D772" s="23">
        <v>14.762329745610201</v>
      </c>
      <c r="E772" s="8">
        <f>C772-D772</f>
        <v>6.7634902556350003</v>
      </c>
      <c r="G772" s="8">
        <f t="shared" ref="G772:G773" si="237">E772-$F$771</f>
        <v>-9.5125059878840901E-2</v>
      </c>
    </row>
    <row r="773" spans="1:8">
      <c r="B773" s="23" t="s">
        <v>49</v>
      </c>
      <c r="C773" s="23">
        <f>AVERAGE(C771:C772)</f>
        <v>21.425607750040264</v>
      </c>
      <c r="D773" s="23">
        <f>AVERAGE(D771:D772)</f>
        <v>14.825262686008021</v>
      </c>
      <c r="E773" s="8">
        <f>AVERAGE(E771:E772)</f>
        <v>6.6003450640322443</v>
      </c>
      <c r="G773" s="20">
        <f t="shared" si="237"/>
        <v>-0.25827025148159688</v>
      </c>
      <c r="H773" s="8">
        <f>2^-G773</f>
        <v>1.1960438235686772</v>
      </c>
    </row>
    <row r="774" spans="1:8">
      <c r="B774" s="23"/>
      <c r="C774" s="23"/>
      <c r="D774" s="23"/>
    </row>
    <row r="775" spans="1:8">
      <c r="B775" s="24" t="s">
        <v>57</v>
      </c>
      <c r="C775" s="23">
        <v>21.294522730270625</v>
      </c>
      <c r="D775" s="23">
        <v>14.850987854589853</v>
      </c>
      <c r="E775" s="8">
        <f>C775-D775</f>
        <v>6.443534875680772</v>
      </c>
      <c r="G775" s="8">
        <f>E775-$F$771</f>
        <v>-0.41508043983306919</v>
      </c>
    </row>
    <row r="776" spans="1:8">
      <c r="B776" s="23"/>
      <c r="C776" s="23">
        <v>21.324662749656198</v>
      </c>
      <c r="D776" s="23">
        <v>14.8145284699155</v>
      </c>
      <c r="E776" s="8">
        <f>C776-D776</f>
        <v>6.5101342797406989</v>
      </c>
      <c r="G776" s="8">
        <f t="shared" ref="G776:G777" si="238">E776-$F$771</f>
        <v>-0.34848103577314227</v>
      </c>
    </row>
    <row r="777" spans="1:8">
      <c r="B777" s="23" t="s">
        <v>49</v>
      </c>
      <c r="C777" s="23">
        <f>AVERAGE(C775:C776)</f>
        <v>21.309592739963414</v>
      </c>
      <c r="D777" s="23">
        <f>AVERAGE(D775:D776)</f>
        <v>14.832758162252677</v>
      </c>
      <c r="E777" s="8">
        <f>AVERAGE(E775:E776)</f>
        <v>6.4768345777107355</v>
      </c>
      <c r="G777" s="20">
        <f t="shared" si="238"/>
        <v>-0.38178073780310573</v>
      </c>
      <c r="H777" s="8">
        <f>2^-G777</f>
        <v>1.30294911084024</v>
      </c>
    </row>
    <row r="778" spans="1:8">
      <c r="B778" s="23"/>
      <c r="C778" s="23"/>
      <c r="D778" s="23"/>
    </row>
    <row r="779" spans="1:8">
      <c r="B779" s="24" t="s">
        <v>58</v>
      </c>
      <c r="C779" s="23">
        <v>22.366160516759635</v>
      </c>
      <c r="D779" s="23">
        <v>15.418343838112646</v>
      </c>
      <c r="E779" s="8">
        <f>C779-D779</f>
        <v>6.9478166786469888</v>
      </c>
      <c r="G779" s="8">
        <f>E779-$F$771</f>
        <v>8.9201363133147638E-2</v>
      </c>
    </row>
    <row r="780" spans="1:8">
      <c r="B780" s="23"/>
      <c r="C780" s="23">
        <v>22.255286492561201</v>
      </c>
      <c r="D780" s="23">
        <v>15.2462345600013</v>
      </c>
      <c r="E780" s="8">
        <f>C780-D780</f>
        <v>7.0090519325599008</v>
      </c>
      <c r="G780" s="8">
        <f t="shared" ref="G780:G781" si="239">E780-$F$771</f>
        <v>0.1504366170460596</v>
      </c>
    </row>
    <row r="781" spans="1:8">
      <c r="B781" s="23" t="s">
        <v>49</v>
      </c>
      <c r="C781" s="23">
        <f>AVERAGE(C779:C780)</f>
        <v>22.310723504660416</v>
      </c>
      <c r="D781" s="23">
        <f>AVERAGE(D779:D780)</f>
        <v>15.332289199056973</v>
      </c>
      <c r="E781" s="8">
        <f>AVERAGE(E779:E780)</f>
        <v>6.9784343056034448</v>
      </c>
      <c r="G781" s="20">
        <f t="shared" si="239"/>
        <v>0.11981899008960362</v>
      </c>
      <c r="H781" s="8">
        <f>2^-G781</f>
        <v>0.92030311060009351</v>
      </c>
    </row>
    <row r="782" spans="1:8">
      <c r="B782" s="23"/>
      <c r="C782" s="23"/>
      <c r="D782" s="23"/>
    </row>
    <row r="783" spans="1:8">
      <c r="B783" s="24" t="s">
        <v>59</v>
      </c>
      <c r="C783" s="23">
        <v>22.381877279844776</v>
      </c>
      <c r="D783" s="23">
        <v>15.239311572689799</v>
      </c>
      <c r="E783" s="8">
        <f>C783-D783</f>
        <v>7.1425657071549775</v>
      </c>
      <c r="G783" s="8">
        <f>E783-$F$771</f>
        <v>0.28395039164113633</v>
      </c>
    </row>
    <row r="784" spans="1:8">
      <c r="B784" s="23"/>
      <c r="C784" s="23">
        <v>22.366500012449801</v>
      </c>
      <c r="D784" s="23">
        <v>15.1135900010005</v>
      </c>
      <c r="E784" s="8">
        <f>C784-D784</f>
        <v>7.2529100114493019</v>
      </c>
      <c r="G784" s="8">
        <f t="shared" ref="G784:G785" si="240">E784-$F$771</f>
        <v>0.39429469593546074</v>
      </c>
    </row>
    <row r="785" spans="2:8">
      <c r="B785" s="23" t="s">
        <v>49</v>
      </c>
      <c r="C785" s="23">
        <f>AVERAGE(C783:C784)</f>
        <v>22.374188646147289</v>
      </c>
      <c r="D785" s="23">
        <f>AVERAGE(D783:D784)</f>
        <v>15.176450786845148</v>
      </c>
      <c r="E785" s="8">
        <f>AVERAGE(E773,E777,E781,E789,E793)</f>
        <v>6.8586153155138421</v>
      </c>
      <c r="G785" s="20">
        <f t="shared" si="240"/>
        <v>0</v>
      </c>
      <c r="H785" s="8">
        <f>2^-G785</f>
        <v>1</v>
      </c>
    </row>
    <row r="786" spans="2:8">
      <c r="B786" s="23"/>
      <c r="C786" s="23"/>
      <c r="D786" s="23"/>
    </row>
    <row r="787" spans="2:8">
      <c r="B787" s="24" t="s">
        <v>60</v>
      </c>
      <c r="C787" s="23">
        <v>22.000249018915881</v>
      </c>
      <c r="D787" s="23">
        <v>15.386645161403377</v>
      </c>
      <c r="E787" s="8">
        <f>C787-D787</f>
        <v>6.6136038575125031</v>
      </c>
      <c r="G787" s="8">
        <f>E787-$F$771</f>
        <v>-0.24501145800133806</v>
      </c>
    </row>
    <row r="788" spans="2:8">
      <c r="B788" s="23"/>
      <c r="C788" s="23">
        <v>22.210005781233399</v>
      </c>
      <c r="D788" s="23">
        <v>15.2685900014562</v>
      </c>
      <c r="E788" s="8">
        <f>C788-D788</f>
        <v>6.9414157797771985</v>
      </c>
      <c r="G788" s="8">
        <f t="shared" ref="G788:G789" si="241">E788-$F$771</f>
        <v>8.2800464263357298E-2</v>
      </c>
    </row>
    <row r="789" spans="2:8">
      <c r="B789" s="23" t="s">
        <v>49</v>
      </c>
      <c r="C789" s="23">
        <f>AVERAGE(C787:C788)</f>
        <v>22.10512740007464</v>
      </c>
      <c r="D789" s="23">
        <f>AVERAGE(D787:D788)</f>
        <v>15.327617581429788</v>
      </c>
      <c r="E789" s="8">
        <f>AVERAGE(E787:E788)</f>
        <v>6.7775098186448508</v>
      </c>
      <c r="G789" s="20">
        <f t="shared" si="241"/>
        <v>-8.1105496868990379E-2</v>
      </c>
      <c r="H789" s="8">
        <f>2^-G789</f>
        <v>1.0578283143347949</v>
      </c>
    </row>
    <row r="790" spans="2:8">
      <c r="B790" s="23"/>
      <c r="C790" s="23"/>
      <c r="D790" s="23"/>
    </row>
    <row r="791" spans="2:8">
      <c r="B791" s="24" t="s">
        <v>61</v>
      </c>
      <c r="C791" s="23">
        <v>22.85303601407065</v>
      </c>
      <c r="D791" s="23">
        <v>15.396783880986074</v>
      </c>
      <c r="E791" s="8">
        <f>C791-D791</f>
        <v>7.4562521330845755</v>
      </c>
      <c r="G791" s="8">
        <f>E791-$F$771</f>
        <v>0.59763681757073428</v>
      </c>
    </row>
    <row r="792" spans="2:8">
      <c r="C792" s="23">
        <v>22.787246285692699</v>
      </c>
      <c r="D792" s="23">
        <v>15.3235927956214</v>
      </c>
      <c r="E792" s="8">
        <f>C792-D792</f>
        <v>7.4636534900712999</v>
      </c>
      <c r="G792" s="8">
        <f t="shared" ref="G792:G793" si="242">E792-$F$771</f>
        <v>0.60503817455745867</v>
      </c>
    </row>
    <row r="793" spans="2:8">
      <c r="B793" s="23" t="s">
        <v>49</v>
      </c>
      <c r="C793" s="23">
        <f>AVERAGE(C791:C792)</f>
        <v>22.820141149881675</v>
      </c>
      <c r="D793" s="23">
        <f>AVERAGE(D791:D792)</f>
        <v>15.360188338303736</v>
      </c>
      <c r="E793" s="8">
        <f>AVERAGE(E791:E792)</f>
        <v>7.4599528115779377</v>
      </c>
      <c r="G793" s="20">
        <f t="shared" si="242"/>
        <v>0.60133749606409648</v>
      </c>
      <c r="H793" s="8">
        <f>2^-G793</f>
        <v>0.65914259305201539</v>
      </c>
    </row>
    <row r="794" spans="2:8">
      <c r="B794" s="23"/>
      <c r="C794" s="23"/>
      <c r="D794" s="23"/>
    </row>
    <row r="795" spans="2:8">
      <c r="B795" s="25" t="s">
        <v>50</v>
      </c>
      <c r="C795" s="23">
        <v>22.594492129962354</v>
      </c>
      <c r="D795" s="23">
        <v>15.66163506226288</v>
      </c>
      <c r="E795" s="8">
        <f>C795-D795</f>
        <v>6.9328570676994747</v>
      </c>
      <c r="G795" s="8">
        <f>E795-$F$771</f>
        <v>7.4241752185633558E-2</v>
      </c>
    </row>
    <row r="796" spans="2:8">
      <c r="B796" s="23"/>
      <c r="C796" s="23">
        <v>22.4925297495612</v>
      </c>
      <c r="D796" s="23">
        <v>15.675691796414499</v>
      </c>
      <c r="E796" s="8">
        <f>C796-D796</f>
        <v>6.8168379531467007</v>
      </c>
      <c r="G796" s="8">
        <f t="shared" ref="G796:G797" si="243">E796-$F$771</f>
        <v>-4.1777362367140469E-2</v>
      </c>
    </row>
    <row r="797" spans="2:8">
      <c r="B797" s="23" t="s">
        <v>49</v>
      </c>
      <c r="C797" s="23">
        <f>AVERAGE(C795:C796)</f>
        <v>22.543510939761777</v>
      </c>
      <c r="D797" s="23">
        <f>AVERAGE(D795:D796)</f>
        <v>15.668663429338689</v>
      </c>
      <c r="E797" s="8">
        <f>AVERAGE(E795:E796)</f>
        <v>6.8748475104230877</v>
      </c>
      <c r="G797" s="20">
        <f t="shared" si="243"/>
        <v>1.6232194909246545E-2</v>
      </c>
      <c r="H797" s="8">
        <f>2^-G797</f>
        <v>0.9888117590209845</v>
      </c>
    </row>
    <row r="798" spans="2:8">
      <c r="B798" s="23"/>
      <c r="C798" s="23"/>
      <c r="D798" s="23"/>
    </row>
    <row r="799" spans="2:8">
      <c r="B799" s="25" t="s">
        <v>51</v>
      </c>
      <c r="C799" s="23">
        <v>23.177570819995129</v>
      </c>
      <c r="D799" s="23">
        <v>15.26509684859677</v>
      </c>
      <c r="E799" s="8">
        <f>C799-D799</f>
        <v>7.9124739713983594</v>
      </c>
      <c r="G799" s="8">
        <f>E799-$F$771</f>
        <v>1.0538586558845182</v>
      </c>
    </row>
    <row r="800" spans="2:8">
      <c r="B800" s="23"/>
      <c r="C800" s="23">
        <v>23.214561286851399</v>
      </c>
      <c r="D800" s="23">
        <v>15.310012415264501</v>
      </c>
      <c r="E800" s="8">
        <f>C800-D800</f>
        <v>7.9045488715868988</v>
      </c>
      <c r="G800" s="8">
        <f t="shared" ref="G800:G801" si="244">E800-$F$771</f>
        <v>1.0459335560730576</v>
      </c>
    </row>
    <row r="801" spans="2:8">
      <c r="B801" s="23" t="s">
        <v>49</v>
      </c>
      <c r="C801" s="23">
        <f>AVERAGE(C799:C800)</f>
        <v>23.196066053423266</v>
      </c>
      <c r="D801" s="23">
        <f>AVERAGE(D799:D800)</f>
        <v>15.287554631930636</v>
      </c>
      <c r="E801" s="8">
        <f>AVERAGE(E799:E800)</f>
        <v>7.9085114214926291</v>
      </c>
      <c r="G801" s="20">
        <f t="shared" si="244"/>
        <v>1.0498961059787879</v>
      </c>
      <c r="H801" s="8">
        <f>2^-G801</f>
        <v>0.48300294611071454</v>
      </c>
    </row>
    <row r="802" spans="2:8">
      <c r="B802" s="23"/>
      <c r="C802" s="23"/>
      <c r="D802" s="23"/>
    </row>
    <row r="803" spans="2:8">
      <c r="B803" s="25" t="s">
        <v>52</v>
      </c>
      <c r="C803" s="23">
        <v>22.791666004507864</v>
      </c>
      <c r="D803" s="23">
        <v>15.689114355074443</v>
      </c>
      <c r="E803" s="8">
        <f>C803-D803</f>
        <v>7.1025516494334209</v>
      </c>
      <c r="G803" s="8">
        <f>E803-$F$771</f>
        <v>0.2439363339195797</v>
      </c>
    </row>
    <row r="804" spans="2:8">
      <c r="B804" s="23"/>
      <c r="C804" s="23">
        <v>22.781400230071402</v>
      </c>
      <c r="D804" s="23">
        <v>15.7390764002557</v>
      </c>
      <c r="E804" s="8">
        <f>C804-D804</f>
        <v>7.042323829815702</v>
      </c>
      <c r="G804" s="8">
        <f t="shared" ref="G804:G805" si="245">E804-$F$771</f>
        <v>0.18370851430186086</v>
      </c>
    </row>
    <row r="805" spans="2:8">
      <c r="B805" s="23" t="s">
        <v>49</v>
      </c>
      <c r="C805" s="23">
        <f>AVERAGE(C803:C804)</f>
        <v>22.786533117289633</v>
      </c>
      <c r="D805" s="23">
        <f>AVERAGE(D803:D804)</f>
        <v>15.714095377665071</v>
      </c>
      <c r="E805" s="8">
        <f>AVERAGE(E803:E804)</f>
        <v>7.0724377396245615</v>
      </c>
      <c r="G805" s="20">
        <f t="shared" si="245"/>
        <v>0.21382242411072028</v>
      </c>
      <c r="H805" s="8">
        <f>2^-G805</f>
        <v>0.86224966954477544</v>
      </c>
    </row>
    <row r="806" spans="2:8">
      <c r="B806" s="23"/>
      <c r="C806" s="23"/>
      <c r="D806" s="23"/>
    </row>
    <row r="807" spans="2:8">
      <c r="B807" s="25" t="s">
        <v>53</v>
      </c>
      <c r="C807" s="23">
        <v>23.057369425191016</v>
      </c>
      <c r="D807" s="23">
        <v>16.189901697231114</v>
      </c>
      <c r="E807" s="8">
        <f>C807-D807</f>
        <v>6.8674677279599017</v>
      </c>
      <c r="G807" s="8">
        <f>E807-$F$771</f>
        <v>8.852412446060498E-3</v>
      </c>
    </row>
    <row r="808" spans="2:8">
      <c r="B808" s="23"/>
      <c r="C808" s="23">
        <v>23.072576815452301</v>
      </c>
      <c r="D808" s="23">
        <v>17.234258468245599</v>
      </c>
      <c r="E808" s="8">
        <f>C808-D808</f>
        <v>5.8383183472067017</v>
      </c>
      <c r="G808" s="8">
        <f t="shared" ref="G808:G809" si="246">E808-$F$771</f>
        <v>-1.0202969683071395</v>
      </c>
    </row>
    <row r="809" spans="2:8">
      <c r="B809" s="23" t="s">
        <v>49</v>
      </c>
      <c r="C809" s="23">
        <f>AVERAGE(C807:C808)</f>
        <v>23.06497312032166</v>
      </c>
      <c r="D809" s="23">
        <f>AVERAGE(D807:D808)</f>
        <v>16.712080082738357</v>
      </c>
      <c r="E809" s="8">
        <f>AVERAGE(E807:E808)</f>
        <v>6.3528930375833017</v>
      </c>
      <c r="G809" s="20">
        <f t="shared" si="246"/>
        <v>-0.50572227793053948</v>
      </c>
      <c r="H809" s="8">
        <f>2^-G809</f>
        <v>1.4198340109649379</v>
      </c>
    </row>
    <row r="810" spans="2:8">
      <c r="B810" s="23"/>
      <c r="C810" s="23"/>
      <c r="D810" s="23"/>
    </row>
    <row r="811" spans="2:8">
      <c r="B811" s="25" t="s">
        <v>54</v>
      </c>
      <c r="C811" s="23">
        <v>21.795407446870374</v>
      </c>
      <c r="D811" s="23">
        <v>14.931533487623787</v>
      </c>
      <c r="E811" s="8">
        <f>C811-D811</f>
        <v>6.8638739592465878</v>
      </c>
      <c r="G811" s="8">
        <f>E811-$F$771</f>
        <v>5.2586437327466484E-3</v>
      </c>
    </row>
    <row r="812" spans="2:8">
      <c r="B812" s="23"/>
      <c r="C812" s="23">
        <v>21.886528649252099</v>
      </c>
      <c r="D812" s="23">
        <v>14.9565182979614</v>
      </c>
      <c r="E812" s="8">
        <f>C812-D812</f>
        <v>6.930010351290699</v>
      </c>
      <c r="G812" s="8">
        <f t="shared" ref="G812:G813" si="247">E812-$F$771</f>
        <v>7.1395035776857796E-2</v>
      </c>
    </row>
    <row r="813" spans="2:8">
      <c r="B813" s="23" t="s">
        <v>49</v>
      </c>
      <c r="C813" s="23">
        <f>AVERAGE(C811:C812)</f>
        <v>21.840968048061235</v>
      </c>
      <c r="D813" s="23">
        <f>AVERAGE(D811:D812)</f>
        <v>14.944025892792594</v>
      </c>
      <c r="E813" s="8">
        <f>AVERAGE(E811:E812)</f>
        <v>6.8969421552686434</v>
      </c>
      <c r="G813" s="20">
        <f t="shared" si="247"/>
        <v>3.8326839754802222E-2</v>
      </c>
      <c r="H813" s="8">
        <f>2^-G813</f>
        <v>0.973783634764113</v>
      </c>
    </row>
    <row r="814" spans="2:8">
      <c r="B814" s="23"/>
      <c r="C814" s="23"/>
      <c r="D814" s="23"/>
    </row>
    <row r="815" spans="2:8">
      <c r="B815" s="25" t="s">
        <v>55</v>
      </c>
      <c r="C815" s="23">
        <v>22.033801278549547</v>
      </c>
      <c r="D815" s="23">
        <v>14.637747433779774</v>
      </c>
      <c r="E815" s="8">
        <f>C815-D815</f>
        <v>7.3960538447697726</v>
      </c>
      <c r="G815" s="8">
        <f>E815-$F$771</f>
        <v>0.53743852925593139</v>
      </c>
    </row>
    <row r="816" spans="2:8">
      <c r="B816" s="23"/>
      <c r="C816" s="23">
        <v>22.153289749256899</v>
      </c>
      <c r="D816" s="23">
        <v>14.673427587246501</v>
      </c>
      <c r="E816" s="8">
        <f>C816-D816</f>
        <v>7.4798621620103987</v>
      </c>
      <c r="G816" s="8">
        <f t="shared" ref="G816:G817" si="248">E816-$F$771</f>
        <v>0.62124684649655748</v>
      </c>
    </row>
    <row r="817" spans="1:8">
      <c r="B817" s="23" t="s">
        <v>49</v>
      </c>
      <c r="C817" s="23">
        <f>AVERAGE(C815:C816)</f>
        <v>22.093545513903223</v>
      </c>
      <c r="D817" s="23">
        <f>AVERAGE(D815:D816)</f>
        <v>14.655587510513136</v>
      </c>
      <c r="E817" s="8">
        <f>AVERAGE(E815:E816)</f>
        <v>7.4379580033900856</v>
      </c>
      <c r="G817" s="20">
        <f t="shared" si="248"/>
        <v>0.57934268787624443</v>
      </c>
      <c r="H817" s="8">
        <f>2^-G817</f>
        <v>0.66926863612954013</v>
      </c>
    </row>
    <row r="818" spans="1:8">
      <c r="B818" s="23"/>
      <c r="C818" s="23"/>
      <c r="D818" s="23"/>
    </row>
    <row r="819" spans="1:8">
      <c r="A819" s="8" t="s">
        <v>78</v>
      </c>
      <c r="B819" s="24" t="s">
        <v>56</v>
      </c>
      <c r="C819" s="23">
        <v>24.583481908092246</v>
      </c>
      <c r="D819" s="23">
        <v>14.888195626405842</v>
      </c>
      <c r="E819" s="8">
        <f>C819-D819</f>
        <v>9.6952862816864034</v>
      </c>
      <c r="F819" s="8">
        <f>AVERAGE(E821,E825,E829,E833,E837,E841)</f>
        <v>9.851687431771138</v>
      </c>
      <c r="G819" s="8">
        <f>E819-$F$819</f>
        <v>-0.15640115008473465</v>
      </c>
    </row>
    <row r="820" spans="1:8">
      <c r="B820" s="23"/>
      <c r="C820" s="23">
        <v>24.5742868652566</v>
      </c>
      <c r="D820" s="23">
        <v>14.6545286525145</v>
      </c>
      <c r="E820" s="8">
        <f>C820-D820</f>
        <v>9.9197582127420993</v>
      </c>
      <c r="G820" s="8">
        <f t="shared" ref="G820:G821" si="249">E820-$F$819</f>
        <v>6.8070780970961309E-2</v>
      </c>
    </row>
    <row r="821" spans="1:8">
      <c r="B821" s="23" t="s">
        <v>49</v>
      </c>
      <c r="C821" s="23">
        <f>AVERAGE(C819:C820)</f>
        <v>24.578884386674424</v>
      </c>
      <c r="D821" s="23">
        <f>AVERAGE(D819:D820)</f>
        <v>14.771362139460171</v>
      </c>
      <c r="E821" s="8">
        <f>AVERAGE(E819:E820)</f>
        <v>9.8075222472142514</v>
      </c>
      <c r="G821" s="20">
        <f t="shared" si="249"/>
        <v>-4.4165184556886672E-2</v>
      </c>
      <c r="H821" s="8">
        <f>2^-G821</f>
        <v>1.0310863685488183</v>
      </c>
    </row>
    <row r="822" spans="1:8">
      <c r="B822" s="23"/>
      <c r="C822" s="23"/>
      <c r="D822" s="23"/>
    </row>
    <row r="823" spans="1:8">
      <c r="B823" s="24" t="s">
        <v>57</v>
      </c>
      <c r="C823" s="23">
        <v>23.753753030465141</v>
      </c>
      <c r="D823" s="23">
        <v>14.850987854589853</v>
      </c>
      <c r="E823" s="8">
        <f>C823-D823</f>
        <v>8.9027651758752882</v>
      </c>
      <c r="G823" s="8">
        <f>E823-$F$819</f>
        <v>-0.94892225589584989</v>
      </c>
    </row>
    <row r="824" spans="1:8">
      <c r="B824" s="23"/>
      <c r="C824" s="23">
        <v>23.791518769514902</v>
      </c>
      <c r="D824" s="23">
        <v>14.8845184618548</v>
      </c>
      <c r="E824" s="8">
        <f>C824-D824</f>
        <v>8.9070003076601019</v>
      </c>
      <c r="G824" s="8">
        <f t="shared" ref="G824:G825" si="250">E824-$F$819</f>
        <v>-0.94468712411103617</v>
      </c>
    </row>
    <row r="825" spans="1:8">
      <c r="B825" s="23" t="s">
        <v>49</v>
      </c>
      <c r="C825" s="23">
        <f>AVERAGE(C823:C824)</f>
        <v>23.772635899990021</v>
      </c>
      <c r="D825" s="23">
        <f>AVERAGE(D823:D824)</f>
        <v>14.867753158222326</v>
      </c>
      <c r="E825" s="8">
        <f>AVERAGE(E823:E824)</f>
        <v>8.904882741767695</v>
      </c>
      <c r="G825" s="20">
        <f t="shared" si="250"/>
        <v>-0.94680469000344303</v>
      </c>
      <c r="H825" s="8">
        <f>2^-G825</f>
        <v>1.9275986422622229</v>
      </c>
    </row>
    <row r="826" spans="1:8">
      <c r="B826" s="23"/>
      <c r="C826" s="23"/>
      <c r="D826" s="23"/>
    </row>
    <row r="827" spans="1:8">
      <c r="B827" s="24" t="s">
        <v>58</v>
      </c>
      <c r="C827" s="23">
        <v>24.942429837151462</v>
      </c>
      <c r="D827" s="23">
        <v>15.418343838112646</v>
      </c>
      <c r="E827" s="8">
        <f>C827-D827</f>
        <v>9.5240859990388156</v>
      </c>
      <c r="G827" s="8">
        <f>E827-$F$819</f>
        <v>-0.32760143273232245</v>
      </c>
    </row>
    <row r="828" spans="1:8">
      <c r="B828" s="23"/>
      <c r="C828" s="23">
        <v>24.994186489154099</v>
      </c>
      <c r="D828" s="23">
        <v>15.6558174959164</v>
      </c>
      <c r="E828" s="8">
        <f>C828-D828</f>
        <v>9.3383689932376992</v>
      </c>
      <c r="G828" s="8">
        <f t="shared" ref="G828:G829" si="251">E828-$F$819</f>
        <v>-0.51331843853343884</v>
      </c>
    </row>
    <row r="829" spans="1:8">
      <c r="B829" s="23" t="s">
        <v>49</v>
      </c>
      <c r="C829" s="23">
        <f>AVERAGE(C827:C828)</f>
        <v>24.968308163152781</v>
      </c>
      <c r="D829" s="23">
        <f>AVERAGE(D827:D828)</f>
        <v>15.537080667014523</v>
      </c>
      <c r="E829" s="8">
        <f>AVERAGE(E827:E828)</f>
        <v>9.4312274961382574</v>
      </c>
      <c r="G829" s="20">
        <f t="shared" si="251"/>
        <v>-0.42045993563288064</v>
      </c>
      <c r="H829" s="8">
        <f>2^-G829</f>
        <v>1.3383541582186205</v>
      </c>
    </row>
    <row r="830" spans="1:8">
      <c r="B830" s="23"/>
      <c r="C830" s="23"/>
      <c r="D830" s="23"/>
    </row>
    <row r="831" spans="1:8">
      <c r="B831" s="24" t="s">
        <v>59</v>
      </c>
      <c r="C831" s="23">
        <v>25.876341680766952</v>
      </c>
      <c r="D831" s="23">
        <v>15.239311572689799</v>
      </c>
      <c r="E831" s="8">
        <f>C831-D831</f>
        <v>10.637030108077154</v>
      </c>
      <c r="G831" s="8">
        <f>E831-$F$819</f>
        <v>0.78534267630601562</v>
      </c>
    </row>
    <row r="832" spans="1:8">
      <c r="B832" s="23"/>
      <c r="C832" s="23">
        <v>25.8934777600731</v>
      </c>
      <c r="D832" s="23">
        <v>15.1477645414999</v>
      </c>
      <c r="E832" s="8">
        <f>C832-D832</f>
        <v>10.745713218573201</v>
      </c>
      <c r="G832" s="8">
        <f t="shared" ref="G832:G833" si="252">E832-$F$819</f>
        <v>0.89402578680206268</v>
      </c>
    </row>
    <row r="833" spans="2:8">
      <c r="B833" s="23" t="s">
        <v>49</v>
      </c>
      <c r="C833" s="23">
        <f>AVERAGE(C831:C832)</f>
        <v>25.884909720420026</v>
      </c>
      <c r="D833" s="23">
        <f>AVERAGE(D831:D832)</f>
        <v>15.193538057094848</v>
      </c>
      <c r="E833" s="8">
        <f>AVERAGE(E831:E832)</f>
        <v>10.691371663325178</v>
      </c>
      <c r="G833" s="20">
        <f t="shared" si="252"/>
        <v>0.83968423155404004</v>
      </c>
      <c r="H833" s="8">
        <f>2^-G833</f>
        <v>0.558765854975242</v>
      </c>
    </row>
    <row r="834" spans="2:8">
      <c r="B834" s="23"/>
      <c r="C834" s="23"/>
      <c r="D834" s="23"/>
    </row>
    <row r="835" spans="2:8">
      <c r="B835" s="24" t="s">
        <v>60</v>
      </c>
      <c r="C835" s="23">
        <v>25.463165209806125</v>
      </c>
      <c r="D835" s="23">
        <v>15.386645161403377</v>
      </c>
      <c r="E835" s="8">
        <f>C835-D835</f>
        <v>10.076520048402747</v>
      </c>
      <c r="G835" s="8">
        <f>E835-$F$819</f>
        <v>0.22483261663160903</v>
      </c>
    </row>
    <row r="836" spans="2:8">
      <c r="B836" s="23"/>
      <c r="C836" s="23">
        <v>25.494286489251401</v>
      </c>
      <c r="D836" s="23">
        <v>15.5135827469561</v>
      </c>
      <c r="E836" s="8">
        <f>C836-D836</f>
        <v>9.9807037422953009</v>
      </c>
      <c r="G836" s="8">
        <f t="shared" ref="G836:G837" si="253">E836-$F$819</f>
        <v>0.12901631052416285</v>
      </c>
    </row>
    <row r="837" spans="2:8">
      <c r="B837" s="23" t="s">
        <v>49</v>
      </c>
      <c r="C837" s="23">
        <f>AVERAGE(C835:C836)</f>
        <v>25.478725849528765</v>
      </c>
      <c r="D837" s="23">
        <f>AVERAGE(D835:D836)</f>
        <v>15.450113954179738</v>
      </c>
      <c r="E837" s="8">
        <f>AVERAGE(E835:E836)</f>
        <v>10.028611895349023</v>
      </c>
      <c r="G837" s="20">
        <f t="shared" si="253"/>
        <v>0.17692446357788505</v>
      </c>
      <c r="H837" s="8">
        <f>2^-G837</f>
        <v>0.88458674918650193</v>
      </c>
    </row>
    <row r="838" spans="2:8">
      <c r="B838" s="23"/>
      <c r="C838" s="23"/>
      <c r="D838" s="23"/>
    </row>
    <row r="839" spans="2:8">
      <c r="B839" s="24" t="s">
        <v>61</v>
      </c>
      <c r="C839" s="23">
        <v>25.638259760704415</v>
      </c>
      <c r="D839" s="23">
        <v>15.396783880986074</v>
      </c>
      <c r="E839" s="8">
        <f>C839-D839</f>
        <v>10.24147587971834</v>
      </c>
      <c r="G839" s="8">
        <f>E839-$F$819</f>
        <v>0.38978844794720224</v>
      </c>
    </row>
    <row r="840" spans="2:8">
      <c r="C840" s="23">
        <v>25.695827695491602</v>
      </c>
      <c r="D840" s="23">
        <v>15.444286481545101</v>
      </c>
      <c r="E840" s="8">
        <f>C840-D840</f>
        <v>10.251541213946501</v>
      </c>
      <c r="G840" s="8">
        <f t="shared" ref="G840:G841" si="254">E840-$F$819</f>
        <v>0.39985378217536294</v>
      </c>
    </row>
    <row r="841" spans="2:8">
      <c r="B841" s="23" t="s">
        <v>49</v>
      </c>
      <c r="C841" s="23">
        <f>AVERAGE(C839:C840)</f>
        <v>25.667043728098008</v>
      </c>
      <c r="D841" s="23">
        <f>AVERAGE(D839:D840)</f>
        <v>15.420535181265588</v>
      </c>
      <c r="E841" s="8">
        <f>AVERAGE(E839:E840)</f>
        <v>10.24650854683242</v>
      </c>
      <c r="G841" s="20">
        <f t="shared" si="254"/>
        <v>0.3948211150612817</v>
      </c>
      <c r="H841" s="8">
        <f>2^-G841</f>
        <v>0.76058367827544582</v>
      </c>
    </row>
    <row r="842" spans="2:8">
      <c r="B842" s="23"/>
      <c r="C842" s="23"/>
      <c r="D842" s="23"/>
    </row>
    <row r="843" spans="2:8">
      <c r="B843" s="25" t="s">
        <v>50</v>
      </c>
      <c r="C843" s="23">
        <v>26.559329645975716</v>
      </c>
      <c r="D843" s="23">
        <v>15.66163506226288</v>
      </c>
      <c r="E843" s="8">
        <f>C843-D843</f>
        <v>10.897694583712836</v>
      </c>
      <c r="G843" s="8">
        <f>E843-$F$819</f>
        <v>1.0460071519416978</v>
      </c>
    </row>
    <row r="844" spans="2:8">
      <c r="B844" s="23"/>
      <c r="C844" s="23">
        <v>26.653428648525399</v>
      </c>
      <c r="D844" s="23">
        <v>15.6934184681541</v>
      </c>
      <c r="E844" s="8">
        <f>C844-D844</f>
        <v>10.960010180371299</v>
      </c>
      <c r="G844" s="8">
        <f t="shared" ref="G844:G845" si="255">E844-$F$819</f>
        <v>1.1083227486001608</v>
      </c>
    </row>
    <row r="845" spans="2:8">
      <c r="B845" s="23" t="s">
        <v>49</v>
      </c>
      <c r="C845" s="23">
        <f>AVERAGE(C843:C844)</f>
        <v>26.606379147250557</v>
      </c>
      <c r="D845" s="23">
        <f>AVERAGE(D843:D844)</f>
        <v>15.677526765208491</v>
      </c>
      <c r="E845" s="8">
        <f>AVERAGE(E843:E844)</f>
        <v>10.928852382042066</v>
      </c>
      <c r="G845" s="20">
        <f t="shared" si="255"/>
        <v>1.0771649502709284</v>
      </c>
      <c r="H845" s="8">
        <f>2^-G845</f>
        <v>0.47395928941851945</v>
      </c>
    </row>
    <row r="846" spans="2:8">
      <c r="B846" s="23"/>
      <c r="C846" s="23"/>
      <c r="D846" s="23"/>
    </row>
    <row r="847" spans="2:8">
      <c r="B847" s="25" t="s">
        <v>51</v>
      </c>
      <c r="C847" s="23">
        <v>34.75189141801237</v>
      </c>
      <c r="D847" s="23">
        <v>15.26509684859677</v>
      </c>
      <c r="E847" s="8">
        <f>C847-D847</f>
        <v>19.486794569415601</v>
      </c>
      <c r="G847" s="8">
        <f>E847-$F$819</f>
        <v>9.6351071376444626</v>
      </c>
    </row>
    <row r="848" spans="2:8">
      <c r="B848" s="23"/>
      <c r="C848" s="23">
        <v>34.765482695415599</v>
      </c>
      <c r="D848" s="23">
        <v>15.288254862951399</v>
      </c>
      <c r="E848" s="8">
        <f>C848-D848</f>
        <v>19.477227832464202</v>
      </c>
      <c r="G848" s="8">
        <f t="shared" ref="G848:G849" si="256">E848-$F$819</f>
        <v>9.6255404006930636</v>
      </c>
    </row>
    <row r="849" spans="2:8">
      <c r="B849" s="23" t="s">
        <v>49</v>
      </c>
      <c r="C849" s="23">
        <f>AVERAGE(C847:C848)</f>
        <v>34.758687056713981</v>
      </c>
      <c r="D849" s="23">
        <f>AVERAGE(D847:D848)</f>
        <v>15.276675855774084</v>
      </c>
      <c r="E849" s="8">
        <f>AVERAGE(E847:E848)</f>
        <v>19.482011200939901</v>
      </c>
      <c r="G849" s="20">
        <f t="shared" si="256"/>
        <v>9.6303237691687631</v>
      </c>
      <c r="H849" s="8">
        <f>2^-G849</f>
        <v>1.2617801110958394E-3</v>
      </c>
    </row>
    <row r="850" spans="2:8">
      <c r="B850" s="23"/>
      <c r="C850" s="23"/>
      <c r="D850" s="23"/>
    </row>
    <row r="851" spans="2:8">
      <c r="B851" s="25" t="s">
        <v>52</v>
      </c>
      <c r="C851" s="23">
        <v>32.948445913889365</v>
      </c>
      <c r="D851" s="23">
        <v>15.689114355074443</v>
      </c>
      <c r="E851" s="8">
        <f>C851-D851</f>
        <v>17.259331558814921</v>
      </c>
      <c r="G851" s="8">
        <f>E851-$F$819</f>
        <v>7.4076441270437829</v>
      </c>
    </row>
    <row r="852" spans="2:8">
      <c r="B852" s="23"/>
      <c r="C852" s="23">
        <v>32.887427645825603</v>
      </c>
      <c r="D852" s="23">
        <v>15.542528785826301</v>
      </c>
      <c r="E852" s="8">
        <f>C852-D852</f>
        <v>17.344898859999304</v>
      </c>
      <c r="G852" s="8">
        <f t="shared" ref="G852:G853" si="257">E852-$F$819</f>
        <v>7.4932114282281663</v>
      </c>
    </row>
    <row r="853" spans="2:8">
      <c r="B853" s="23" t="s">
        <v>49</v>
      </c>
      <c r="C853" s="23">
        <f>AVERAGE(C851:C852)</f>
        <v>32.917936779857484</v>
      </c>
      <c r="D853" s="23">
        <f>AVERAGE(D851:D852)</f>
        <v>15.615821570450372</v>
      </c>
      <c r="E853" s="8">
        <f>AVERAGE(E851:E852)</f>
        <v>17.302115209407113</v>
      </c>
      <c r="G853" s="20">
        <f t="shared" si="257"/>
        <v>7.4504277776359746</v>
      </c>
      <c r="H853" s="8">
        <f>2^-G853</f>
        <v>5.7173892189845733E-3</v>
      </c>
    </row>
    <row r="854" spans="2:8">
      <c r="B854" s="23"/>
      <c r="C854" s="23"/>
      <c r="D854" s="23"/>
    </row>
    <row r="855" spans="2:8">
      <c r="B855" s="25" t="s">
        <v>53</v>
      </c>
      <c r="C855" s="23">
        <v>26.807365676625341</v>
      </c>
      <c r="D855" s="23">
        <v>16.189901697231114</v>
      </c>
      <c r="E855" s="8">
        <f>C855-D855</f>
        <v>10.617463979394227</v>
      </c>
      <c r="G855" s="8">
        <f>E855-$F$819</f>
        <v>0.76577654762308889</v>
      </c>
    </row>
    <row r="856" spans="2:8">
      <c r="B856" s="23"/>
      <c r="C856" s="23">
        <v>26.795827954269701</v>
      </c>
      <c r="D856" s="23">
        <v>16.234458762895802</v>
      </c>
      <c r="E856" s="8">
        <f>C856-D856</f>
        <v>10.561369191373899</v>
      </c>
      <c r="G856" s="8">
        <f t="shared" ref="G856:G857" si="258">E856-$F$819</f>
        <v>0.70968175960276092</v>
      </c>
    </row>
    <row r="857" spans="2:8">
      <c r="B857" s="23" t="s">
        <v>49</v>
      </c>
      <c r="C857" s="23">
        <f>AVERAGE(C855:C856)</f>
        <v>26.801596815447521</v>
      </c>
      <c r="D857" s="23">
        <f>AVERAGE(D855:D856)</f>
        <v>16.21218023006346</v>
      </c>
      <c r="E857" s="8">
        <f>AVERAGE(E855:E856)</f>
        <v>10.589416585384063</v>
      </c>
      <c r="G857" s="20">
        <f t="shared" si="258"/>
        <v>0.7377291536129249</v>
      </c>
      <c r="H857" s="8">
        <f>2^-G857</f>
        <v>0.59968252857311821</v>
      </c>
    </row>
    <row r="858" spans="2:8">
      <c r="B858" s="23"/>
      <c r="C858" s="23"/>
      <c r="D858" s="23"/>
    </row>
    <row r="859" spans="2:8">
      <c r="B859" s="25" t="s">
        <v>54</v>
      </c>
      <c r="C859" s="23">
        <v>28.310046317730926</v>
      </c>
      <c r="D859" s="23">
        <v>14.931533487623787</v>
      </c>
      <c r="E859" s="8">
        <f>C859-D859</f>
        <v>13.378512830107139</v>
      </c>
      <c r="G859" s="8">
        <f>E859-$F$819</f>
        <v>3.5268253983360012</v>
      </c>
    </row>
    <row r="860" spans="2:8">
      <c r="B860" s="23"/>
      <c r="C860" s="23">
        <v>28.3445287659613</v>
      </c>
      <c r="D860" s="23">
        <v>14.855452865821199</v>
      </c>
      <c r="E860" s="8">
        <f>C860-D860</f>
        <v>13.489075900140101</v>
      </c>
      <c r="G860" s="8">
        <f t="shared" ref="G860:G861" si="259">E860-$F$819</f>
        <v>3.6373884683689628</v>
      </c>
    </row>
    <row r="861" spans="2:8">
      <c r="B861" s="23" t="s">
        <v>49</v>
      </c>
      <c r="C861" s="23">
        <f>AVERAGE(C859:C860)</f>
        <v>28.327287541846111</v>
      </c>
      <c r="D861" s="23">
        <f>AVERAGE(D859:D860)</f>
        <v>14.893493176722494</v>
      </c>
      <c r="E861" s="8">
        <f>AVERAGE(E859:E860)</f>
        <v>13.433794365123621</v>
      </c>
      <c r="G861" s="20">
        <f t="shared" si="259"/>
        <v>3.5821069333524829</v>
      </c>
      <c r="H861" s="8">
        <f>2^-G861</f>
        <v>8.3498440719512346E-2</v>
      </c>
    </row>
    <row r="862" spans="2:8">
      <c r="B862" s="23"/>
      <c r="C862" s="23"/>
      <c r="D862" s="23"/>
    </row>
    <row r="863" spans="2:8">
      <c r="B863" s="25" t="s">
        <v>55</v>
      </c>
      <c r="C863" s="23">
        <v>27.533352848570658</v>
      </c>
      <c r="D863" s="23">
        <v>14.637747433779774</v>
      </c>
      <c r="E863" s="8">
        <f>C863-D863</f>
        <v>12.895605414790884</v>
      </c>
      <c r="G863" s="8">
        <f>E863-$F$819</f>
        <v>3.043917983019746</v>
      </c>
    </row>
    <row r="864" spans="2:8">
      <c r="B864" s="23"/>
      <c r="C864" s="23">
        <v>27.5420097610045</v>
      </c>
      <c r="D864" s="23">
        <v>14.6684528468521</v>
      </c>
      <c r="E864" s="8">
        <f>C864-D864</f>
        <v>12.873556914152401</v>
      </c>
      <c r="G864" s="8">
        <f t="shared" ref="G864:G865" si="260">E864-$F$819</f>
        <v>3.0218694823812626</v>
      </c>
    </row>
    <row r="865" spans="1:8">
      <c r="B865" s="23" t="s">
        <v>49</v>
      </c>
      <c r="C865" s="23">
        <f>AVERAGE(C863:C864)</f>
        <v>27.537681304787579</v>
      </c>
      <c r="D865" s="23">
        <f>AVERAGE(D863:D864)</f>
        <v>14.653100140315937</v>
      </c>
      <c r="E865" s="8">
        <f>AVERAGE(E863:E864)</f>
        <v>12.884581164471642</v>
      </c>
      <c r="G865" s="20">
        <f t="shared" si="260"/>
        <v>3.0328937327005043</v>
      </c>
      <c r="H865" s="8">
        <f>2^-G865</f>
        <v>0.12218222027528403</v>
      </c>
    </row>
    <row r="866" spans="1:8">
      <c r="B866" s="23"/>
      <c r="C866" s="23"/>
      <c r="D866" s="23"/>
    </row>
    <row r="867" spans="1:8">
      <c r="A867" s="8" t="s">
        <v>79</v>
      </c>
      <c r="B867" s="24" t="s">
        <v>56</v>
      </c>
      <c r="C867" s="23">
        <v>18.551685275108806</v>
      </c>
      <c r="D867" s="23">
        <v>14.452227382852746</v>
      </c>
      <c r="E867" s="8">
        <f>C867-D867</f>
        <v>4.0994578922560603</v>
      </c>
      <c r="F867" s="8">
        <f>AVERAGE(E869,E873,E877,E881,E885,E889)</f>
        <v>4.4141172299684515</v>
      </c>
      <c r="G867" s="8">
        <f>E867-$F$867</f>
        <v>-0.31465933771239118</v>
      </c>
    </row>
    <row r="868" spans="1:8">
      <c r="B868" s="23"/>
      <c r="C868" s="23">
        <v>18.5600762436286</v>
      </c>
      <c r="D868" s="23">
        <v>14.673310300234199</v>
      </c>
      <c r="E868" s="8">
        <f>C868-D868</f>
        <v>3.8867659433944013</v>
      </c>
      <c r="G868" s="8">
        <f t="shared" ref="G868:G869" si="261">E868-$F$867</f>
        <v>-0.52735128657405017</v>
      </c>
    </row>
    <row r="869" spans="1:8">
      <c r="B869" s="23" t="s">
        <v>49</v>
      </c>
      <c r="C869" s="23">
        <f>AVERAGE(C867:C868)</f>
        <v>18.555880759368705</v>
      </c>
      <c r="D869" s="23">
        <f>AVERAGE(D867:D868)</f>
        <v>14.562768841543473</v>
      </c>
      <c r="E869" s="8">
        <f>AVERAGE(E867:E868)</f>
        <v>3.9931119178252308</v>
      </c>
      <c r="G869" s="20">
        <f t="shared" si="261"/>
        <v>-0.42100531214322068</v>
      </c>
      <c r="H869" s="8">
        <f>2^-G869</f>
        <v>1.3388601867825718</v>
      </c>
    </row>
    <row r="870" spans="1:8">
      <c r="B870" s="23"/>
      <c r="C870" s="23"/>
      <c r="D870" s="23"/>
    </row>
    <row r="871" spans="1:8">
      <c r="B871" s="24" t="s">
        <v>57</v>
      </c>
      <c r="C871" s="23">
        <v>17.776127326374993</v>
      </c>
      <c r="D871" s="23">
        <v>14.563012794819015</v>
      </c>
      <c r="E871" s="8">
        <f>C871-D871</f>
        <v>3.2131145315559788</v>
      </c>
      <c r="G871" s="8">
        <f>E871-$F$867</f>
        <v>-1.2010026984124726</v>
      </c>
    </row>
    <row r="872" spans="1:8">
      <c r="B872" s="23"/>
      <c r="C872" s="23">
        <v>17.896292645925101</v>
      </c>
      <c r="D872" s="23">
        <v>14.5835080645251</v>
      </c>
      <c r="E872" s="8">
        <f>C872-D872</f>
        <v>3.3127845814000008</v>
      </c>
      <c r="G872" s="8">
        <f t="shared" ref="G872:G873" si="262">E872-$F$867</f>
        <v>-1.1013326485684507</v>
      </c>
    </row>
    <row r="873" spans="1:8">
      <c r="B873" s="23" t="s">
        <v>49</v>
      </c>
      <c r="C873" s="23">
        <f>AVERAGE(C871:C872)</f>
        <v>17.836209986150045</v>
      </c>
      <c r="D873" s="23">
        <f>AVERAGE(D871:D872)</f>
        <v>14.573260429672057</v>
      </c>
      <c r="E873" s="8">
        <f>AVERAGE(E871:E872)</f>
        <v>3.2629495564779898</v>
      </c>
      <c r="G873" s="20">
        <f t="shared" si="262"/>
        <v>-1.1511676734904617</v>
      </c>
      <c r="H873" s="8">
        <f>2^-G873</f>
        <v>2.2209357747599583</v>
      </c>
    </row>
    <row r="874" spans="1:8">
      <c r="B874" s="23"/>
      <c r="C874" s="23"/>
      <c r="D874" s="23"/>
    </row>
    <row r="875" spans="1:8">
      <c r="B875" s="24" t="s">
        <v>58</v>
      </c>
      <c r="C875" s="23">
        <v>19.296157895032035</v>
      </c>
      <c r="D875" s="23">
        <v>15.500095605200894</v>
      </c>
      <c r="E875" s="8">
        <f>C875-D875</f>
        <v>3.7960622898311414</v>
      </c>
      <c r="G875" s="8">
        <f>E875-$F$867</f>
        <v>-0.6180549401373101</v>
      </c>
    </row>
    <row r="876" spans="1:8">
      <c r="B876" s="23"/>
      <c r="C876" s="23">
        <v>19.344230004708699</v>
      </c>
      <c r="D876" s="23">
        <v>15.568008772552499</v>
      </c>
      <c r="E876" s="8">
        <f>C876-D876</f>
        <v>3.7762212321561996</v>
      </c>
      <c r="G876" s="8">
        <f t="shared" ref="G876:G877" si="263">E876-$F$867</f>
        <v>-0.63789599781225181</v>
      </c>
    </row>
    <row r="877" spans="1:8">
      <c r="B877" s="23" t="s">
        <v>49</v>
      </c>
      <c r="C877" s="23">
        <f>AVERAGE(C875:C876)</f>
        <v>19.320193949870365</v>
      </c>
      <c r="D877" s="23">
        <f>AVERAGE(D875:D876)</f>
        <v>15.534052188876696</v>
      </c>
      <c r="E877" s="8">
        <f>AVERAGE(E875:E876)</f>
        <v>3.7861417609936705</v>
      </c>
      <c r="G877" s="20">
        <f t="shared" si="263"/>
        <v>-0.62797546897478096</v>
      </c>
      <c r="H877" s="8">
        <f>2^-G877</f>
        <v>1.5453948217802291</v>
      </c>
    </row>
    <row r="878" spans="1:8">
      <c r="B878" s="23"/>
      <c r="C878" s="23"/>
      <c r="D878" s="23"/>
    </row>
    <row r="879" spans="1:8">
      <c r="B879" s="24" t="s">
        <v>59</v>
      </c>
      <c r="C879" s="23">
        <v>19.45130764714164</v>
      </c>
      <c r="D879" s="23">
        <v>14.483801272268195</v>
      </c>
      <c r="E879" s="8">
        <f>C879-D879</f>
        <v>4.9675063748734445</v>
      </c>
      <c r="G879" s="8">
        <f>E879-$F$867</f>
        <v>0.55338914490499302</v>
      </c>
    </row>
    <row r="880" spans="1:8">
      <c r="B880" s="23"/>
      <c r="C880" s="23">
        <v>19.4444006976513</v>
      </c>
      <c r="D880" s="23">
        <v>14.785582796525199</v>
      </c>
      <c r="E880" s="8">
        <f>C880-D880</f>
        <v>4.6588179011261008</v>
      </c>
      <c r="G880" s="8">
        <f t="shared" ref="G880:G881" si="264">E880-$F$867</f>
        <v>0.24470067115764937</v>
      </c>
    </row>
    <row r="881" spans="2:8">
      <c r="B881" s="23" t="s">
        <v>49</v>
      </c>
      <c r="C881" s="23">
        <f>AVERAGE(C879:C880)</f>
        <v>19.447854172396468</v>
      </c>
      <c r="D881" s="23">
        <f>AVERAGE(D879:D880)</f>
        <v>14.634692034396696</v>
      </c>
      <c r="E881" s="8">
        <f>AVERAGE(E879:E880)</f>
        <v>4.8131621379997727</v>
      </c>
      <c r="G881" s="20">
        <f t="shared" si="264"/>
        <v>0.3990449080313212</v>
      </c>
      <c r="H881" s="8">
        <f>2^-G881</f>
        <v>0.75836016617913138</v>
      </c>
    </row>
    <row r="882" spans="2:8">
      <c r="B882" s="23"/>
      <c r="C882" s="23"/>
      <c r="D882" s="23"/>
    </row>
    <row r="883" spans="2:8">
      <c r="B883" s="24" t="s">
        <v>60</v>
      </c>
      <c r="C883" s="23">
        <v>19.670382722253812</v>
      </c>
      <c r="D883" s="23">
        <v>14.8683880906796</v>
      </c>
      <c r="E883" s="8">
        <f>C883-D883</f>
        <v>4.8019946315742121</v>
      </c>
      <c r="G883" s="8">
        <f>E883-$F$867</f>
        <v>0.38787740160576067</v>
      </c>
    </row>
    <row r="884" spans="2:8">
      <c r="B884" s="23"/>
      <c r="C884" s="23">
        <v>19.5912655927951</v>
      </c>
      <c r="D884" s="23">
        <v>14.8852679451967</v>
      </c>
      <c r="E884" s="8">
        <f>C884-D884</f>
        <v>4.7059976475983998</v>
      </c>
      <c r="G884" s="8">
        <f t="shared" ref="G884:G885" si="265">E884-$F$867</f>
        <v>0.29188041762994832</v>
      </c>
    </row>
    <row r="885" spans="2:8">
      <c r="B885" s="23" t="s">
        <v>49</v>
      </c>
      <c r="C885" s="23">
        <f>AVERAGE(C883:C884)</f>
        <v>19.630824157524458</v>
      </c>
      <c r="D885" s="23">
        <f>AVERAGE(D883:D884)</f>
        <v>14.87682801793815</v>
      </c>
      <c r="E885" s="8">
        <f>AVERAGE(E883:E884)</f>
        <v>4.753996139586306</v>
      </c>
      <c r="G885" s="20">
        <f t="shared" si="265"/>
        <v>0.3398789096178545</v>
      </c>
      <c r="H885" s="8">
        <f>2^-G885</f>
        <v>0.79010762554476588</v>
      </c>
    </row>
    <row r="886" spans="2:8">
      <c r="B886" s="23"/>
      <c r="C886" s="23"/>
      <c r="D886" s="23"/>
    </row>
    <row r="887" spans="2:8">
      <c r="B887" s="24" t="s">
        <v>61</v>
      </c>
      <c r="C887" s="23">
        <v>20.615500315534302</v>
      </c>
      <c r="D887" s="23">
        <v>14.79809842243823</v>
      </c>
      <c r="E887" s="8">
        <f>C887-D887</f>
        <v>5.817401893096072</v>
      </c>
      <c r="G887" s="8">
        <f>E887-$F$867</f>
        <v>1.4032846631276206</v>
      </c>
    </row>
    <row r="888" spans="2:8">
      <c r="C888" s="23">
        <v>20.7152874695145</v>
      </c>
      <c r="D888" s="23">
        <v>14.782005628755099</v>
      </c>
      <c r="E888" s="8">
        <f>C888-D888</f>
        <v>5.9332818407594008</v>
      </c>
      <c r="G888" s="8">
        <f t="shared" ref="G888:G889" si="266">E888-$F$867</f>
        <v>1.5191646107909493</v>
      </c>
    </row>
    <row r="889" spans="2:8">
      <c r="B889" s="23" t="s">
        <v>49</v>
      </c>
      <c r="C889" s="23">
        <f>AVERAGE(C887:C888)</f>
        <v>20.665393892524399</v>
      </c>
      <c r="D889" s="23">
        <f>AVERAGE(D887:D888)</f>
        <v>14.790052025596665</v>
      </c>
      <c r="E889" s="8">
        <f>AVERAGE(E887:E888)</f>
        <v>5.8753418669277364</v>
      </c>
      <c r="G889" s="20">
        <f t="shared" si="266"/>
        <v>1.461224636959285</v>
      </c>
      <c r="H889" s="8">
        <f>2^-G889</f>
        <v>0.36318470777938283</v>
      </c>
    </row>
    <row r="890" spans="2:8">
      <c r="B890" s="23"/>
      <c r="C890" s="23"/>
      <c r="D890" s="23"/>
    </row>
    <row r="891" spans="2:8">
      <c r="B891" s="25" t="s">
        <v>50</v>
      </c>
      <c r="C891" s="23">
        <v>34.037109043879532</v>
      </c>
      <c r="D891" s="23">
        <v>16.124220976090733</v>
      </c>
      <c r="E891" s="8">
        <f>C891-D891</f>
        <v>17.912888067788799</v>
      </c>
      <c r="G891" s="8">
        <f>E891-$F$867</f>
        <v>13.498770837820349</v>
      </c>
    </row>
    <row r="892" spans="2:8">
      <c r="B892" s="23"/>
      <c r="C892" s="23">
        <v>34.0170285751433</v>
      </c>
      <c r="D892" s="23">
        <v>16.2389769826402</v>
      </c>
      <c r="E892" s="8">
        <f>C892-D892</f>
        <v>17.7780515925031</v>
      </c>
      <c r="G892" s="8">
        <f t="shared" ref="G892:G893" si="267">E892-$F$867</f>
        <v>13.36393436253465</v>
      </c>
    </row>
    <row r="893" spans="2:8">
      <c r="B893" s="23" t="s">
        <v>49</v>
      </c>
      <c r="C893" s="23">
        <f>AVERAGE(C891:C892)</f>
        <v>34.02706880951142</v>
      </c>
      <c r="D893" s="23">
        <f>AVERAGE(D891:D892)</f>
        <v>16.181598979365468</v>
      </c>
      <c r="E893" s="8">
        <f>AVERAGE(E891:E892)</f>
        <v>17.845469830145952</v>
      </c>
      <c r="G893" s="20">
        <f t="shared" si="267"/>
        <v>13.431352600177501</v>
      </c>
      <c r="H893" s="8">
        <f>2^-G893</f>
        <v>9.0523218159016948E-5</v>
      </c>
    </row>
    <row r="894" spans="2:8">
      <c r="B894" s="23"/>
      <c r="C894" s="23"/>
      <c r="D894" s="23"/>
    </row>
    <row r="895" spans="2:8">
      <c r="B895" s="25" t="s">
        <v>51</v>
      </c>
      <c r="C895" s="23">
        <v>37.771843178853892</v>
      </c>
      <c r="D895" s="23">
        <v>14.37758828908448</v>
      </c>
      <c r="E895" s="8">
        <f>C895-D895</f>
        <v>23.394254889769414</v>
      </c>
      <c r="G895" s="8">
        <f>E895-$F$867</f>
        <v>18.980137659800963</v>
      </c>
    </row>
    <row r="896" spans="2:8">
      <c r="B896" s="23"/>
      <c r="C896" s="23">
        <v>37.7552874927514</v>
      </c>
      <c r="D896" s="23">
        <v>14.413452847927401</v>
      </c>
      <c r="E896" s="8">
        <f>C896-D896</f>
        <v>23.341834644823997</v>
      </c>
      <c r="G896" s="8">
        <f t="shared" ref="G896:G897" si="268">E896-$F$867</f>
        <v>18.927717414855547</v>
      </c>
    </row>
    <row r="897" spans="2:8">
      <c r="B897" s="23" t="s">
        <v>49</v>
      </c>
      <c r="C897" s="23">
        <f>AVERAGE(C895:C896)</f>
        <v>37.763565335802646</v>
      </c>
      <c r="D897" s="23">
        <f>AVERAGE(D895:D896)</f>
        <v>14.39552056850594</v>
      </c>
      <c r="E897" s="8">
        <f>AVERAGE(E895:E896)</f>
        <v>23.368044767296706</v>
      </c>
      <c r="G897" s="20">
        <f t="shared" si="268"/>
        <v>18.953927537328255</v>
      </c>
      <c r="H897" s="8">
        <f>2^-G897</f>
        <v>1.969242842432002E-6</v>
      </c>
    </row>
    <row r="898" spans="2:8">
      <c r="B898" s="23"/>
      <c r="C898" s="23"/>
      <c r="D898" s="23"/>
    </row>
    <row r="899" spans="2:8">
      <c r="B899" s="25" t="s">
        <v>52</v>
      </c>
      <c r="C899" s="23">
        <v>33.375602046071187</v>
      </c>
      <c r="D899" s="23">
        <v>15.026900744127101</v>
      </c>
      <c r="E899" s="8">
        <f>C899-D899</f>
        <v>18.348701301944086</v>
      </c>
      <c r="G899" s="8">
        <f>E899-$F$867</f>
        <v>13.934584071975635</v>
      </c>
    </row>
    <row r="900" spans="2:8">
      <c r="B900" s="23"/>
      <c r="C900" s="23">
        <v>33.5624258649285</v>
      </c>
      <c r="D900" s="23">
        <v>15.1242586945871</v>
      </c>
      <c r="E900" s="8">
        <f>C900-D900</f>
        <v>18.438167170341401</v>
      </c>
      <c r="G900" s="8">
        <f t="shared" ref="G900:G901" si="269">E900-$F$867</f>
        <v>14.024049940372951</v>
      </c>
    </row>
    <row r="901" spans="2:8">
      <c r="B901" s="23" t="s">
        <v>49</v>
      </c>
      <c r="C901" s="23">
        <f>AVERAGE(C899:C900)</f>
        <v>33.469013955499847</v>
      </c>
      <c r="D901" s="23">
        <f>AVERAGE(D899:D900)</f>
        <v>15.075579719357101</v>
      </c>
      <c r="E901" s="8">
        <f>AVERAGE(E899:E900)</f>
        <v>18.393434236142745</v>
      </c>
      <c r="G901" s="20">
        <f t="shared" si="269"/>
        <v>13.979317006174295</v>
      </c>
      <c r="H901" s="8">
        <f>2^-G901</f>
        <v>6.1916480548610746E-5</v>
      </c>
    </row>
    <row r="902" spans="2:8">
      <c r="B902" s="23"/>
      <c r="C902" s="23"/>
      <c r="D902" s="23"/>
    </row>
    <row r="903" spans="2:8">
      <c r="B903" s="25" t="s">
        <v>53</v>
      </c>
      <c r="C903" s="23">
        <v>34.232502985125763</v>
      </c>
      <c r="D903" s="23">
        <v>15.327806658741487</v>
      </c>
      <c r="E903" s="8">
        <f>C903-D903</f>
        <v>18.904696326384276</v>
      </c>
      <c r="G903" s="8">
        <f>E903-$F$867</f>
        <v>14.490579096415825</v>
      </c>
    </row>
    <row r="904" spans="2:8">
      <c r="B904" s="23"/>
      <c r="C904" s="23">
        <v>34.259562974946803</v>
      </c>
      <c r="D904" s="23">
        <v>15.399889796640201</v>
      </c>
      <c r="E904" s="8">
        <f>C904-D904</f>
        <v>18.859673178306601</v>
      </c>
      <c r="G904" s="8">
        <f t="shared" ref="G904:G905" si="270">E904-$F$867</f>
        <v>14.44555594833815</v>
      </c>
    </row>
    <row r="905" spans="2:8">
      <c r="B905" s="23" t="s">
        <v>49</v>
      </c>
      <c r="C905" s="23">
        <f>AVERAGE(C903:C904)</f>
        <v>34.246032980036283</v>
      </c>
      <c r="D905" s="23">
        <f>AVERAGE(D903:D904)</f>
        <v>15.363848227690845</v>
      </c>
      <c r="E905" s="8">
        <f>AVERAGE(E903:E904)</f>
        <v>18.882184752345438</v>
      </c>
      <c r="G905" s="20">
        <f t="shared" si="270"/>
        <v>14.468067522376987</v>
      </c>
      <c r="H905" s="8">
        <f>2^-G905</f>
        <v>4.4124286567364469E-5</v>
      </c>
    </row>
    <row r="906" spans="2:8">
      <c r="B906" s="23"/>
      <c r="C906" s="23"/>
      <c r="D906" s="23"/>
    </row>
    <row r="907" spans="2:8">
      <c r="B907" s="25" t="s">
        <v>54</v>
      </c>
      <c r="C907" s="23">
        <v>29.894460052832127</v>
      </c>
      <c r="D907" s="23">
        <v>14.822085851867095</v>
      </c>
      <c r="E907" s="8">
        <f>C907-D907</f>
        <v>15.072374200965031</v>
      </c>
      <c r="G907" s="8">
        <f>E907-$F$867</f>
        <v>10.658256970996579</v>
      </c>
    </row>
    <row r="908" spans="2:8">
      <c r="B908" s="23"/>
      <c r="C908" s="23">
        <v>29.7955425648268</v>
      </c>
      <c r="D908" s="23">
        <v>14.7987466790032</v>
      </c>
      <c r="E908" s="8">
        <f>C908-D908</f>
        <v>14.9967958858236</v>
      </c>
      <c r="G908" s="8">
        <f t="shared" ref="G908:G909" si="271">E908-$F$867</f>
        <v>10.582678655855148</v>
      </c>
    </row>
    <row r="909" spans="2:8">
      <c r="B909" s="23" t="s">
        <v>49</v>
      </c>
      <c r="C909" s="23">
        <f>AVERAGE(C907:C908)</f>
        <v>29.845001308829463</v>
      </c>
      <c r="D909" s="23">
        <f>AVERAGE(D907:D908)</f>
        <v>14.810416265435148</v>
      </c>
      <c r="E909" s="8">
        <f>AVERAGE(E907:E908)</f>
        <v>15.034585043394316</v>
      </c>
      <c r="G909" s="20">
        <f t="shared" si="271"/>
        <v>10.620467813425865</v>
      </c>
      <c r="H909" s="8">
        <f>2^-G909</f>
        <v>6.3521481743720998E-4</v>
      </c>
    </row>
    <row r="910" spans="2:8">
      <c r="B910" s="23"/>
      <c r="C910" s="23"/>
      <c r="D910" s="23"/>
    </row>
    <row r="911" spans="2:8">
      <c r="B911" s="25" t="s">
        <v>55</v>
      </c>
      <c r="C911" s="23">
        <v>21.213046083441476</v>
      </c>
      <c r="D911" s="23">
        <v>14.635433906877186</v>
      </c>
      <c r="E911" s="8">
        <f>C911-D911</f>
        <v>6.5776121765642905</v>
      </c>
      <c r="G911" s="8">
        <f>E911-$F$867</f>
        <v>2.1634949465958391</v>
      </c>
    </row>
    <row r="912" spans="2:8">
      <c r="B912" s="23"/>
      <c r="C912" s="23">
        <v>21.258628794265199</v>
      </c>
      <c r="D912" s="23">
        <v>14.673578254256901</v>
      </c>
      <c r="E912" s="8">
        <f>C912-D912</f>
        <v>6.5850505400082984</v>
      </c>
      <c r="G912" s="8">
        <f t="shared" ref="G912:G913" si="272">E912-$F$867</f>
        <v>2.1709333100398469</v>
      </c>
    </row>
    <row r="913" spans="1:8">
      <c r="B913" s="23" t="s">
        <v>49</v>
      </c>
      <c r="C913" s="23">
        <f>AVERAGE(C911:C912)</f>
        <v>21.235837438853338</v>
      </c>
      <c r="D913" s="23">
        <f>AVERAGE(D911:D912)</f>
        <v>14.654506080567042</v>
      </c>
      <c r="E913" s="8">
        <f>AVERAGE(E911:E912)</f>
        <v>6.5813313582862945</v>
      </c>
      <c r="G913" s="20">
        <f t="shared" si="272"/>
        <v>2.167214128317843</v>
      </c>
      <c r="H913" s="8">
        <f>2^-G913</f>
        <v>0.22264017790085461</v>
      </c>
    </row>
    <row r="914" spans="1:8">
      <c r="B914" s="23"/>
      <c r="C914" s="23"/>
      <c r="D914" s="23"/>
    </row>
    <row r="915" spans="1:8">
      <c r="A915" s="8" t="s">
        <v>80</v>
      </c>
      <c r="B915" s="24" t="s">
        <v>56</v>
      </c>
      <c r="C915" s="23">
        <v>13.551593916680302</v>
      </c>
      <c r="D915" s="23">
        <v>14.888195626405842</v>
      </c>
      <c r="E915" s="8">
        <f>C915-D915</f>
        <v>-1.3366017097255405</v>
      </c>
      <c r="F915" s="8">
        <f>AVERAGE(E917,E921,E925,E929,E933,E937)</f>
        <v>0.15381045155350614</v>
      </c>
      <c r="G915" s="8">
        <f>E915-$F$915</f>
        <v>-1.4904121612790466</v>
      </c>
    </row>
    <row r="916" spans="1:8">
      <c r="B916" s="23"/>
      <c r="C916" s="23">
        <v>13.614008902752399</v>
      </c>
      <c r="D916" s="23">
        <v>15.103082659005199</v>
      </c>
      <c r="E916" s="8">
        <f>C916-D916</f>
        <v>-1.4890737562528003</v>
      </c>
      <c r="G916" s="8">
        <f>E916-$F$915</f>
        <v>-1.6428842078063064</v>
      </c>
    </row>
    <row r="917" spans="1:8">
      <c r="B917" s="23" t="s">
        <v>49</v>
      </c>
      <c r="C917" s="23">
        <f>AVERAGE(C915:C916)</f>
        <v>13.58280140971635</v>
      </c>
      <c r="D917" s="23">
        <f>AVERAGE(D915:D916)</f>
        <v>14.995639142705521</v>
      </c>
      <c r="E917" s="8">
        <f>AVERAGE(E915:E916)</f>
        <v>-1.4128377329891704</v>
      </c>
      <c r="G917" s="20">
        <f>E917-$F$915</f>
        <v>-1.5666481845426765</v>
      </c>
      <c r="H917" s="8">
        <f>2^-G917</f>
        <v>2.9621571566319664</v>
      </c>
    </row>
    <row r="918" spans="1:8">
      <c r="B918" s="23"/>
      <c r="C918" s="23"/>
      <c r="D918" s="23"/>
    </row>
    <row r="919" spans="1:8">
      <c r="B919" s="24" t="s">
        <v>57</v>
      </c>
      <c r="C919" s="23">
        <v>15.041742509065338</v>
      </c>
      <c r="D919" s="23">
        <v>14.850987854589853</v>
      </c>
      <c r="E919" s="8">
        <f>C919-D919</f>
        <v>0.19075465447548545</v>
      </c>
      <c r="G919" s="8">
        <f>E919-$F$915</f>
        <v>3.6944202921979308E-2</v>
      </c>
    </row>
    <row r="920" spans="1:8">
      <c r="B920" s="23"/>
      <c r="C920" s="23">
        <v>15.015629749625599</v>
      </c>
      <c r="D920" s="23">
        <v>14.9145298796525</v>
      </c>
      <c r="E920" s="8">
        <f>C920-D920</f>
        <v>0.10109986997309939</v>
      </c>
      <c r="G920" s="8">
        <f>E920-$F$915</f>
        <v>-5.2710581580406757E-2</v>
      </c>
    </row>
    <row r="921" spans="1:8">
      <c r="B921" s="23" t="s">
        <v>49</v>
      </c>
      <c r="C921" s="23">
        <f>AVERAGE(C919:C920)</f>
        <v>15.02868612934547</v>
      </c>
      <c r="D921" s="23">
        <f>AVERAGE(D919:D920)</f>
        <v>14.882758867121176</v>
      </c>
      <c r="E921" s="8">
        <f>AVERAGE(E919:E920)</f>
        <v>0.14592726222429242</v>
      </c>
      <c r="G921" s="20">
        <f>E921-$F$915</f>
        <v>-7.8831893292137245E-3</v>
      </c>
      <c r="H921" s="8">
        <f>2^-G921</f>
        <v>1.005479166483876</v>
      </c>
    </row>
    <row r="922" spans="1:8">
      <c r="B922" s="23"/>
      <c r="C922" s="23"/>
      <c r="D922" s="23"/>
    </row>
    <row r="923" spans="1:8">
      <c r="B923" s="24" t="s">
        <v>58</v>
      </c>
      <c r="C923" s="23">
        <v>16.266996113249228</v>
      </c>
      <c r="D923" s="23">
        <v>15.418343838112646</v>
      </c>
      <c r="E923" s="8">
        <f>C923-D923</f>
        <v>0.84865227513658148</v>
      </c>
      <c r="G923" s="8">
        <f>E923-$F$915</f>
        <v>0.69484182358307534</v>
      </c>
    </row>
    <row r="924" spans="1:8">
      <c r="B924" s="23"/>
      <c r="C924" s="23">
        <v>16.323008265253399</v>
      </c>
      <c r="D924" s="23">
        <v>15.394258476295599</v>
      </c>
      <c r="E924" s="8">
        <f>C924-D924</f>
        <v>0.92874978895780025</v>
      </c>
      <c r="G924" s="8">
        <f>E924-$F$915</f>
        <v>0.7749393374042941</v>
      </c>
    </row>
    <row r="925" spans="1:8">
      <c r="B925" s="23" t="s">
        <v>49</v>
      </c>
      <c r="C925" s="23">
        <f>AVERAGE(C923:C924)</f>
        <v>16.295002189251313</v>
      </c>
      <c r="D925" s="23">
        <f>AVERAGE(D923:D924)</f>
        <v>15.406301157204123</v>
      </c>
      <c r="E925" s="8">
        <f>AVERAGE(E923:E924)</f>
        <v>0.88870103204719086</v>
      </c>
      <c r="G925" s="20">
        <f>E925-$F$915</f>
        <v>0.73489058049368472</v>
      </c>
      <c r="H925" s="8">
        <f>2^-G925</f>
        <v>0.60086359482701268</v>
      </c>
    </row>
    <row r="926" spans="1:8">
      <c r="B926" s="23"/>
      <c r="C926" s="23"/>
      <c r="D926" s="23"/>
    </row>
    <row r="927" spans="1:8">
      <c r="B927" s="24" t="s">
        <v>59</v>
      </c>
      <c r="C927" s="23">
        <v>15.857764088449327</v>
      </c>
      <c r="D927" s="23">
        <v>15.239311572689799</v>
      </c>
      <c r="E927" s="8">
        <f>C927-D927</f>
        <v>0.61845251575952886</v>
      </c>
      <c r="G927" s="8">
        <f>E927-$F$915</f>
        <v>0.46464206420602272</v>
      </c>
    </row>
    <row r="928" spans="1:8">
      <c r="B928" s="23"/>
      <c r="C928" s="23">
        <v>15.8842764825202</v>
      </c>
      <c r="D928" s="23">
        <v>15.2138976542234</v>
      </c>
      <c r="E928" s="8">
        <f>C928-D928</f>
        <v>0.67037882829679951</v>
      </c>
      <c r="G928" s="8">
        <f>E928-$F$915</f>
        <v>0.51656837674329337</v>
      </c>
    </row>
    <row r="929" spans="2:8">
      <c r="B929" s="23" t="s">
        <v>49</v>
      </c>
      <c r="C929" s="23">
        <f>AVERAGE(C927:C928)</f>
        <v>15.871020285484764</v>
      </c>
      <c r="D929" s="23">
        <f>AVERAGE(D927:D928)</f>
        <v>15.226604613456599</v>
      </c>
      <c r="E929" s="8">
        <f>AVERAGE(E927:E928)</f>
        <v>0.64441567202816419</v>
      </c>
      <c r="G929" s="20">
        <f>E929-$F$915</f>
        <v>0.49060522047465804</v>
      </c>
      <c r="H929" s="8">
        <f>2^-G929</f>
        <v>0.71172646102597892</v>
      </c>
    </row>
    <row r="930" spans="2:8">
      <c r="B930" s="23"/>
      <c r="C930" s="23"/>
      <c r="D930" s="23"/>
    </row>
    <row r="931" spans="2:8">
      <c r="B931" s="24" t="s">
        <v>60</v>
      </c>
      <c r="C931" s="23">
        <v>15.591129255770483</v>
      </c>
      <c r="D931" s="23">
        <v>15.386645161403377</v>
      </c>
      <c r="E931" s="8">
        <f>C931-D931</f>
        <v>0.20448409436710513</v>
      </c>
      <c r="G931" s="8">
        <f>E931-$F$915</f>
        <v>5.0673642813598985E-2</v>
      </c>
    </row>
    <row r="932" spans="2:8">
      <c r="B932" s="23"/>
      <c r="C932" s="23">
        <v>15.615298795662399</v>
      </c>
      <c r="D932" s="23">
        <v>15.3254287925644</v>
      </c>
      <c r="E932" s="8">
        <f>C932-D932</f>
        <v>0.28987000309799882</v>
      </c>
      <c r="G932" s="8">
        <f>E932-$F$915</f>
        <v>0.13605955154449267</v>
      </c>
    </row>
    <row r="933" spans="2:8">
      <c r="B933" s="23" t="s">
        <v>49</v>
      </c>
      <c r="C933" s="23">
        <f>AVERAGE(C931:C932)</f>
        <v>15.60321402571644</v>
      </c>
      <c r="D933" s="23">
        <f>AVERAGE(D931:D932)</f>
        <v>15.356036976983889</v>
      </c>
      <c r="E933" s="8">
        <f>AVERAGE(E931:E932)</f>
        <v>0.24717704873255197</v>
      </c>
      <c r="G933" s="20">
        <f>E933-$F$915</f>
        <v>9.3366597179045829E-2</v>
      </c>
      <c r="H933" s="8">
        <f>2^-G933</f>
        <v>0.93733288446940255</v>
      </c>
    </row>
    <row r="934" spans="2:8">
      <c r="B934" s="23"/>
      <c r="C934" s="23"/>
      <c r="D934" s="23"/>
    </row>
    <row r="935" spans="2:8">
      <c r="B935" s="24" t="s">
        <v>61</v>
      </c>
      <c r="C935" s="23">
        <v>15.87419324821319</v>
      </c>
      <c r="D935" s="23">
        <v>15.396783880986074</v>
      </c>
      <c r="E935" s="8">
        <f>C935-D935</f>
        <v>0.47740936722711602</v>
      </c>
      <c r="G935" s="8">
        <f>E935-$F$915</f>
        <v>0.32359891567360988</v>
      </c>
    </row>
    <row r="936" spans="2:8">
      <c r="C936" s="23">
        <v>15.7545287525693</v>
      </c>
      <c r="D936" s="23">
        <v>15.4129792652404</v>
      </c>
      <c r="E936" s="8">
        <f>C936-D936</f>
        <v>0.34154948732889956</v>
      </c>
      <c r="G936" s="8">
        <f>E936-$F$915</f>
        <v>0.18773903577539341</v>
      </c>
    </row>
    <row r="937" spans="2:8">
      <c r="B937" s="23" t="s">
        <v>49</v>
      </c>
      <c r="C937" s="23">
        <f>AVERAGE(C935:C936)</f>
        <v>15.814361000391244</v>
      </c>
      <c r="D937" s="23">
        <f>AVERAGE(D935:D936)</f>
        <v>15.404881573113236</v>
      </c>
      <c r="E937" s="8">
        <f>AVERAGE(E935:E936)</f>
        <v>0.40947942727800779</v>
      </c>
      <c r="G937" s="20">
        <f>E937-$F$915</f>
        <v>0.25566897572450165</v>
      </c>
      <c r="H937" s="8">
        <f>2^-G937</f>
        <v>0.8375986512521032</v>
      </c>
    </row>
    <row r="938" spans="2:8">
      <c r="B938" s="23"/>
      <c r="C938" s="23"/>
      <c r="D938" s="23"/>
    </row>
    <row r="939" spans="2:8">
      <c r="B939" s="25" t="s">
        <v>50</v>
      </c>
      <c r="C939" s="23">
        <v>17.496589712829731</v>
      </c>
      <c r="D939" s="23">
        <v>15.66163506226288</v>
      </c>
      <c r="E939" s="8">
        <f>C939-D939</f>
        <v>1.8349546505668517</v>
      </c>
      <c r="G939" s="8">
        <f>E939-$F$915</f>
        <v>1.6811441990133456</v>
      </c>
    </row>
    <row r="940" spans="2:8">
      <c r="B940" s="23"/>
      <c r="C940" s="23">
        <v>17.455528795642898</v>
      </c>
      <c r="D940" s="23">
        <v>15.456087762456701</v>
      </c>
      <c r="E940" s="8">
        <f>C940-D940</f>
        <v>1.9994410331861978</v>
      </c>
      <c r="G940" s="8">
        <f>E940-$F$915</f>
        <v>1.8456305816326917</v>
      </c>
    </row>
    <row r="941" spans="2:8">
      <c r="B941" s="23" t="s">
        <v>49</v>
      </c>
      <c r="C941" s="23">
        <f>AVERAGE(C939:C940)</f>
        <v>17.476059254236315</v>
      </c>
      <c r="D941" s="23">
        <f>AVERAGE(D939:D940)</f>
        <v>15.558861412359789</v>
      </c>
      <c r="E941" s="8">
        <f>AVERAGE(E939:E940)</f>
        <v>1.9171978418765248</v>
      </c>
      <c r="G941" s="20">
        <f>E941-$F$915</f>
        <v>1.7633873903230186</v>
      </c>
      <c r="H941" s="8">
        <f>2^-G941</f>
        <v>0.29455574766238651</v>
      </c>
    </row>
    <row r="942" spans="2:8">
      <c r="B942" s="23"/>
      <c r="C942" s="23"/>
      <c r="D942" s="23"/>
    </row>
    <row r="943" spans="2:8">
      <c r="B943" s="25" t="s">
        <v>51</v>
      </c>
      <c r="C943" s="23">
        <v>16.857893832428214</v>
      </c>
      <c r="D943" s="23">
        <v>15.26509684859677</v>
      </c>
      <c r="E943" s="8">
        <f>C943-D943</f>
        <v>1.5927969838314446</v>
      </c>
      <c r="G943" s="8">
        <f>E943-$F$915</f>
        <v>1.4389865322779385</v>
      </c>
    </row>
    <row r="944" spans="2:8">
      <c r="B944" s="23"/>
      <c r="C944" s="23">
        <v>16.6562947502659</v>
      </c>
      <c r="D944" s="23">
        <v>15.3142684729652</v>
      </c>
      <c r="E944" s="8">
        <f>C944-D944</f>
        <v>1.3420262773007003</v>
      </c>
      <c r="G944" s="8">
        <f>E944-$F$915</f>
        <v>1.1882158257471942</v>
      </c>
    </row>
    <row r="945" spans="2:8">
      <c r="B945" s="23" t="s">
        <v>49</v>
      </c>
      <c r="C945" s="23">
        <f>AVERAGE(C943:C944)</f>
        <v>16.757094291347059</v>
      </c>
      <c r="D945" s="23">
        <f>AVERAGE(D943:D944)</f>
        <v>15.289682660780985</v>
      </c>
      <c r="E945" s="8">
        <f>AVERAGE(E943:E944)</f>
        <v>1.4674116305660725</v>
      </c>
      <c r="G945" s="20">
        <f>E945-$F$915</f>
        <v>1.3136011790125663</v>
      </c>
      <c r="H945" s="8">
        <f>2^-G945</f>
        <v>0.40231538682644058</v>
      </c>
    </row>
    <row r="946" spans="2:8">
      <c r="B946" s="23"/>
      <c r="C946" s="23"/>
      <c r="D946" s="23"/>
    </row>
    <row r="947" spans="2:8">
      <c r="B947" s="25" t="s">
        <v>52</v>
      </c>
      <c r="C947" s="23">
        <v>15.92721791704621</v>
      </c>
      <c r="D947" s="23">
        <v>15.689114355074443</v>
      </c>
      <c r="E947" s="8">
        <f>C947-D947</f>
        <v>0.23810356197176752</v>
      </c>
      <c r="G947" s="8">
        <f>E947-$F$915</f>
        <v>8.4293110418261374E-2</v>
      </c>
    </row>
    <row r="948" spans="2:8">
      <c r="B948" s="23"/>
      <c r="C948" s="23">
        <v>15.8652694729651</v>
      </c>
      <c r="D948" s="23">
        <v>15.5754284769256</v>
      </c>
      <c r="E948" s="8">
        <f>C948-D948</f>
        <v>0.28984099603949964</v>
      </c>
      <c r="G948" s="8">
        <f>E948-$F$915</f>
        <v>0.1360305444859935</v>
      </c>
    </row>
    <row r="949" spans="2:8">
      <c r="B949" s="23" t="s">
        <v>49</v>
      </c>
      <c r="C949" s="23">
        <f>AVERAGE(C947:C948)</f>
        <v>15.896243695005655</v>
      </c>
      <c r="D949" s="23">
        <f>AVERAGE(D947:D948)</f>
        <v>15.632271416000021</v>
      </c>
      <c r="E949" s="8">
        <f>AVERAGE(E947:E948)</f>
        <v>0.26397227900563358</v>
      </c>
      <c r="G949" s="20">
        <f>E949-$F$915</f>
        <v>0.11016182745212744</v>
      </c>
      <c r="H949" s="8">
        <f>2^-G949</f>
        <v>0.92648413211209124</v>
      </c>
    </row>
    <row r="950" spans="2:8">
      <c r="B950" s="23"/>
      <c r="C950" s="23"/>
      <c r="D950" s="23"/>
    </row>
    <row r="951" spans="2:8">
      <c r="B951" s="25" t="s">
        <v>53</v>
      </c>
      <c r="C951" s="23">
        <v>16.676056989347014</v>
      </c>
      <c r="D951" s="23">
        <v>16.189901697231114</v>
      </c>
      <c r="E951" s="8">
        <f>C951-D951</f>
        <v>0.48615529211589958</v>
      </c>
      <c r="G951" s="8">
        <f>E951-$F$915</f>
        <v>0.33234484056239344</v>
      </c>
    </row>
    <row r="952" spans="2:8">
      <c r="B952" s="23"/>
      <c r="C952" s="23">
        <v>16.717258759765201</v>
      </c>
      <c r="D952" s="23">
        <v>16.235298749650202</v>
      </c>
      <c r="E952" s="8">
        <f>C952-D952</f>
        <v>0.48196001011499945</v>
      </c>
      <c r="G952" s="8">
        <f>E952-$F$915</f>
        <v>0.3281495585614933</v>
      </c>
    </row>
    <row r="953" spans="2:8">
      <c r="B953" s="23" t="s">
        <v>49</v>
      </c>
      <c r="C953" s="23">
        <f>AVERAGE(C951:C952)</f>
        <v>16.696657874556109</v>
      </c>
      <c r="D953" s="23">
        <f>AVERAGE(D951:D952)</f>
        <v>16.21260022344066</v>
      </c>
      <c r="E953" s="8">
        <f>AVERAGE(E951:E952)</f>
        <v>0.48405765111544952</v>
      </c>
      <c r="G953" s="20">
        <f>E953-$F$915</f>
        <v>0.33024719956194337</v>
      </c>
      <c r="H953" s="8">
        <f>2^-G953</f>
        <v>0.79540018369317156</v>
      </c>
    </row>
    <row r="954" spans="2:8">
      <c r="B954" s="23"/>
      <c r="C954" s="23"/>
      <c r="D954" s="23"/>
    </row>
    <row r="955" spans="2:8">
      <c r="B955" s="25" t="s">
        <v>54</v>
      </c>
      <c r="C955" s="23">
        <v>13.433622600506183</v>
      </c>
      <c r="D955" s="23">
        <v>14.931533487623787</v>
      </c>
      <c r="E955" s="8">
        <f>C955-D955</f>
        <v>-1.4979108871176035</v>
      </c>
      <c r="G955" s="8">
        <f>E955-$F$915</f>
        <v>-1.6517213386711096</v>
      </c>
    </row>
    <row r="956" spans="2:8">
      <c r="B956" s="23"/>
      <c r="C956" s="23">
        <v>13.477002873020901</v>
      </c>
      <c r="D956" s="23">
        <v>14.9589087274205</v>
      </c>
      <c r="E956" s="8">
        <f>C956-D956</f>
        <v>-1.4819058543995993</v>
      </c>
      <c r="G956" s="8">
        <f>E956-$F$915</f>
        <v>-1.6357163059531055</v>
      </c>
    </row>
    <row r="957" spans="2:8">
      <c r="B957" s="23" t="s">
        <v>49</v>
      </c>
      <c r="C957" s="23">
        <f>AVERAGE(C955:C956)</f>
        <v>13.455312736763542</v>
      </c>
      <c r="D957" s="23">
        <f>AVERAGE(D955:D956)</f>
        <v>14.945221107522144</v>
      </c>
      <c r="E957" s="8">
        <f>AVERAGE(E955:E956)</f>
        <v>-1.4899083707586014</v>
      </c>
      <c r="G957" s="20">
        <f>E957-$F$915</f>
        <v>-1.6437188223121075</v>
      </c>
      <c r="H957" s="8">
        <f>2^-G957</f>
        <v>3.1247024645733537</v>
      </c>
    </row>
    <row r="958" spans="2:8">
      <c r="B958" s="23"/>
      <c r="C958" s="23"/>
      <c r="D958" s="23"/>
    </row>
    <row r="959" spans="2:8">
      <c r="B959" s="25" t="s">
        <v>55</v>
      </c>
      <c r="C959" s="23">
        <v>15.033320105562369</v>
      </c>
      <c r="D959" s="23">
        <v>14.637747433779774</v>
      </c>
      <c r="E959" s="8">
        <f>C959-D959</f>
        <v>0.39557267178259536</v>
      </c>
      <c r="G959" s="8">
        <f>E959-$F$915</f>
        <v>0.24176222022908922</v>
      </c>
    </row>
    <row r="960" spans="2:8">
      <c r="B960" s="23"/>
      <c r="C960" s="23">
        <v>15.0702807529065</v>
      </c>
      <c r="D960" s="23">
        <v>14.7152974926254</v>
      </c>
      <c r="E960" s="8">
        <f>C960-D960</f>
        <v>0.3549832602811005</v>
      </c>
      <c r="G960" s="8">
        <f>E960-$F$915</f>
        <v>0.20117280872759435</v>
      </c>
    </row>
    <row r="961" spans="1:8">
      <c r="B961" s="23" t="s">
        <v>49</v>
      </c>
      <c r="C961" s="23">
        <f>AVERAGE(C959:C960)</f>
        <v>15.051800429234435</v>
      </c>
      <c r="D961" s="23">
        <f>AVERAGE(D959:D960)</f>
        <v>14.676522463202588</v>
      </c>
      <c r="E961" s="8">
        <f>AVERAGE(E959:E960)</f>
        <v>0.37527796603184793</v>
      </c>
      <c r="G961" s="20">
        <f>E961-$F$915</f>
        <v>0.22146751447834179</v>
      </c>
      <c r="H961" s="8">
        <f>2^-G961</f>
        <v>0.85769254468055356</v>
      </c>
    </row>
    <row r="962" spans="1:8">
      <c r="B962" s="23"/>
      <c r="C962" s="23"/>
      <c r="D962" s="23"/>
    </row>
    <row r="963" spans="1:8">
      <c r="A963" s="8" t="s">
        <v>81</v>
      </c>
      <c r="B963" s="24" t="s">
        <v>56</v>
      </c>
      <c r="C963" s="23">
        <v>15.1990499408983</v>
      </c>
      <c r="D963" s="23">
        <v>14.452227382852746</v>
      </c>
      <c r="E963" s="8">
        <f>C963-D963</f>
        <v>0.74682255804555453</v>
      </c>
      <c r="F963" s="8">
        <f>AVERAGE(E965,E969,E973,E977,E981,E985)</f>
        <v>1.1775569936335568</v>
      </c>
      <c r="G963" s="8">
        <f>E963-$F$963</f>
        <v>-0.43073443558800228</v>
      </c>
    </row>
    <row r="964" spans="1:8">
      <c r="B964" s="23"/>
      <c r="C964" s="23">
        <v>15.189582365436101</v>
      </c>
      <c r="D964" s="23">
        <v>14.5531243341278</v>
      </c>
      <c r="E964" s="8">
        <f>C964-D964</f>
        <v>0.63645803130830103</v>
      </c>
      <c r="G964" s="8">
        <f t="shared" ref="G964:G965" si="273">E964-$F$963</f>
        <v>-0.54109896232525578</v>
      </c>
    </row>
    <row r="965" spans="1:8">
      <c r="B965" s="23" t="s">
        <v>49</v>
      </c>
      <c r="C965" s="23">
        <f>AVERAGE(C963:C964)</f>
        <v>15.1943161531672</v>
      </c>
      <c r="D965" s="23">
        <f>AVERAGE(D963:D964)</f>
        <v>14.502675858490273</v>
      </c>
      <c r="E965" s="8">
        <f>AVERAGE(E963:E964)</f>
        <v>0.69164029467692778</v>
      </c>
      <c r="G965" s="20">
        <f t="shared" si="273"/>
        <v>-0.48591669895662903</v>
      </c>
      <c r="H965" s="8">
        <f>2^-G965</f>
        <v>1.4004754552632195</v>
      </c>
    </row>
    <row r="966" spans="1:8">
      <c r="B966" s="23"/>
      <c r="C966" s="23"/>
      <c r="D966" s="23"/>
    </row>
    <row r="967" spans="1:8">
      <c r="B967" s="24" t="s">
        <v>57</v>
      </c>
      <c r="C967" s="23">
        <v>15.162219171979299</v>
      </c>
      <c r="D967" s="23">
        <v>14.563012794819015</v>
      </c>
      <c r="E967" s="8">
        <f>C967-D967</f>
        <v>0.59920637716028402</v>
      </c>
      <c r="G967" s="8">
        <f>E967-$F$963</f>
        <v>-0.57835061647327279</v>
      </c>
    </row>
    <row r="968" spans="1:8">
      <c r="B968" s="23"/>
      <c r="C968" s="23">
        <v>15.239765103423601</v>
      </c>
      <c r="D968" s="23">
        <v>14.5743901278432</v>
      </c>
      <c r="E968" s="8">
        <f>C968-D968</f>
        <v>0.66537497558040037</v>
      </c>
      <c r="G968" s="8">
        <f t="shared" ref="G968:G969" si="274">E968-$F$963</f>
        <v>-0.51218201805315644</v>
      </c>
    </row>
    <row r="969" spans="1:8">
      <c r="B969" s="23" t="s">
        <v>49</v>
      </c>
      <c r="C969" s="23">
        <f>AVERAGE(C967:C968)</f>
        <v>15.20099213770145</v>
      </c>
      <c r="D969" s="23">
        <f>AVERAGE(D967:D968)</f>
        <v>14.568701461331107</v>
      </c>
      <c r="E969" s="8">
        <f>AVERAGE(E967:E968)</f>
        <v>0.6322906763703422</v>
      </c>
      <c r="G969" s="20">
        <f t="shared" si="274"/>
        <v>-0.54526631726321462</v>
      </c>
      <c r="H969" s="8">
        <f>2^-G969</f>
        <v>1.4592896999667671</v>
      </c>
    </row>
    <row r="970" spans="1:8">
      <c r="B970" s="23"/>
      <c r="C970" s="23"/>
      <c r="D970" s="23"/>
    </row>
    <row r="971" spans="1:8">
      <c r="B971" s="24" t="s">
        <v>58</v>
      </c>
      <c r="C971" s="23">
        <v>16.214442883415845</v>
      </c>
      <c r="D971" s="23">
        <v>15.500095605200894</v>
      </c>
      <c r="E971" s="8">
        <f>C971-D971</f>
        <v>0.71434727821495159</v>
      </c>
      <c r="G971" s="8">
        <f>E971-$F$963</f>
        <v>-0.46320971541860523</v>
      </c>
    </row>
    <row r="972" spans="1:8">
      <c r="B972" s="23"/>
      <c r="C972" s="23">
        <v>16.223337651032899</v>
      </c>
      <c r="D972" s="23">
        <v>15.6128964351034</v>
      </c>
      <c r="E972" s="8">
        <f>C972-D972</f>
        <v>0.61044121592949985</v>
      </c>
      <c r="G972" s="8">
        <f t="shared" ref="G972:G973" si="275">E972-$F$963</f>
        <v>-0.56711577770405697</v>
      </c>
    </row>
    <row r="973" spans="1:8">
      <c r="B973" s="23" t="s">
        <v>49</v>
      </c>
      <c r="C973" s="23">
        <f>AVERAGE(C971:C972)</f>
        <v>16.218890267224374</v>
      </c>
      <c r="D973" s="23">
        <f>AVERAGE(D971:D972)</f>
        <v>15.556496020152146</v>
      </c>
      <c r="E973" s="8">
        <f>AVERAGE(E971:E972)</f>
        <v>0.66239424707222572</v>
      </c>
      <c r="G973" s="20">
        <f t="shared" si="275"/>
        <v>-0.5151627465613311</v>
      </c>
      <c r="H973" s="8">
        <f>2^-G973</f>
        <v>1.4291553498331504</v>
      </c>
    </row>
    <row r="974" spans="1:8">
      <c r="B974" s="23"/>
      <c r="C974" s="23"/>
      <c r="D974" s="23"/>
    </row>
    <row r="975" spans="1:8">
      <c r="B975" s="24" t="s">
        <v>59</v>
      </c>
      <c r="C975" s="23">
        <v>16.043916169166874</v>
      </c>
      <c r="D975" s="23">
        <v>14.483801272268195</v>
      </c>
      <c r="E975" s="8">
        <f>C975-D975</f>
        <v>1.5601148968986784</v>
      </c>
      <c r="G975" s="8">
        <f>E975-$F$963</f>
        <v>0.38255790326512162</v>
      </c>
    </row>
    <row r="976" spans="1:8">
      <c r="B976" s="23"/>
      <c r="C976" s="23">
        <v>16.145876102378399</v>
      </c>
      <c r="D976" s="23">
        <v>14.3701257562312</v>
      </c>
      <c r="E976" s="8">
        <f>C976-D976</f>
        <v>1.7757503461471984</v>
      </c>
      <c r="G976" s="8">
        <f t="shared" ref="G976:G977" si="276">E976-$F$963</f>
        <v>0.59819335251364159</v>
      </c>
    </row>
    <row r="977" spans="2:8">
      <c r="B977" s="23" t="s">
        <v>49</v>
      </c>
      <c r="C977" s="23">
        <f>AVERAGE(C975:C976)</f>
        <v>16.094896135772636</v>
      </c>
      <c r="D977" s="23">
        <f>AVERAGE(D975:D976)</f>
        <v>14.426963514249698</v>
      </c>
      <c r="E977" s="8">
        <f>AVERAGE(E975:E976)</f>
        <v>1.6679326215229384</v>
      </c>
      <c r="G977" s="20">
        <f t="shared" si="276"/>
        <v>0.4903756278893816</v>
      </c>
      <c r="H977" s="8">
        <f>2^-G977</f>
        <v>0.71183973522231136</v>
      </c>
    </row>
    <row r="978" spans="2:8">
      <c r="B978" s="23"/>
      <c r="C978" s="23"/>
      <c r="D978" s="23"/>
    </row>
    <row r="979" spans="2:8">
      <c r="B979" s="24" t="s">
        <v>60</v>
      </c>
      <c r="C979" s="23">
        <v>15.671214015579435</v>
      </c>
      <c r="D979" s="23">
        <v>14.868388090679556</v>
      </c>
      <c r="E979" s="8">
        <f>C979-D979</f>
        <v>0.80282592489987969</v>
      </c>
      <c r="G979" s="8">
        <f>E979-$F$963</f>
        <v>-0.37473106873367712</v>
      </c>
    </row>
    <row r="980" spans="2:8">
      <c r="B980" s="23"/>
      <c r="C980" s="23">
        <v>15.6834519263745</v>
      </c>
      <c r="D980" s="23">
        <v>14.8854318700061</v>
      </c>
      <c r="E980" s="8">
        <f>C980-D980</f>
        <v>0.79802005636840079</v>
      </c>
      <c r="G980" s="8">
        <f t="shared" ref="G980:G981" si="277">E980-$F$963</f>
        <v>-0.37953693726515603</v>
      </c>
    </row>
    <row r="981" spans="2:8">
      <c r="B981" s="23" t="s">
        <v>49</v>
      </c>
      <c r="C981" s="23">
        <f>AVERAGE(C979:C980)</f>
        <v>15.677332970976968</v>
      </c>
      <c r="D981" s="23">
        <f>AVERAGE(D979:D980)</f>
        <v>14.876909980342827</v>
      </c>
      <c r="E981" s="8">
        <f>AVERAGE(E979:E980)</f>
        <v>0.80042299063414024</v>
      </c>
      <c r="G981" s="20">
        <f t="shared" si="277"/>
        <v>-0.37713400299941657</v>
      </c>
      <c r="H981" s="8">
        <f>2^-G981</f>
        <v>1.2987592308218434</v>
      </c>
    </row>
    <row r="982" spans="2:8">
      <c r="B982" s="23"/>
      <c r="C982" s="23"/>
      <c r="D982" s="23"/>
    </row>
    <row r="983" spans="2:8">
      <c r="B983" s="24" t="s">
        <v>61</v>
      </c>
      <c r="C983" s="23">
        <v>17.415284423129265</v>
      </c>
      <c r="D983" s="23">
        <v>14.79809842243823</v>
      </c>
      <c r="E983" s="8">
        <f>C983-D983</f>
        <v>2.617186000691035</v>
      </c>
      <c r="G983" s="8">
        <f>E983-$F$963</f>
        <v>1.4396290070574782</v>
      </c>
    </row>
    <row r="984" spans="2:8">
      <c r="C984" s="23">
        <v>17.423178609091298</v>
      </c>
      <c r="D984" s="23">
        <v>14.8190423467328</v>
      </c>
      <c r="E984" s="8">
        <f>C984-D984</f>
        <v>2.604136262358498</v>
      </c>
      <c r="G984" s="8">
        <f t="shared" ref="G984:G985" si="278">E984-$F$963</f>
        <v>1.4265792687249412</v>
      </c>
    </row>
    <row r="985" spans="2:8">
      <c r="B985" s="23" t="s">
        <v>49</v>
      </c>
      <c r="C985" s="23">
        <f>AVERAGE(C983:C984)</f>
        <v>17.41923151611028</v>
      </c>
      <c r="D985" s="23">
        <f>AVERAGE(D983:D984)</f>
        <v>14.808570384585515</v>
      </c>
      <c r="E985" s="8">
        <f>AVERAGE(E983:E984)</f>
        <v>2.6106611315247665</v>
      </c>
      <c r="G985" s="20">
        <f t="shared" si="278"/>
        <v>1.4331041378912097</v>
      </c>
      <c r="H985" s="8">
        <f>2^-G985</f>
        <v>0.37033321682001663</v>
      </c>
    </row>
    <row r="986" spans="2:8">
      <c r="B986" s="23"/>
      <c r="C986" s="23"/>
      <c r="D986" s="23"/>
    </row>
    <row r="987" spans="2:8">
      <c r="B987" s="25" t="s">
        <v>50</v>
      </c>
      <c r="C987" s="23">
        <v>29.944834047033147</v>
      </c>
      <c r="D987" s="23">
        <v>16.124220976090733</v>
      </c>
      <c r="E987" s="8">
        <f>C987-D987</f>
        <v>13.820613070942414</v>
      </c>
      <c r="G987" s="8">
        <f>E987-$F$963</f>
        <v>12.643056077308858</v>
      </c>
    </row>
    <row r="988" spans="2:8">
      <c r="B988" s="23"/>
      <c r="C988" s="23">
        <v>29.9560012360045</v>
      </c>
      <c r="D988" s="23">
        <v>16.2590012003003</v>
      </c>
      <c r="E988" s="8">
        <f>C988-D988</f>
        <v>13.6970000357042</v>
      </c>
      <c r="G988" s="8">
        <f t="shared" ref="G988:G989" si="279">E988-$F$963</f>
        <v>12.519443042070643</v>
      </c>
    </row>
    <row r="989" spans="2:8">
      <c r="B989" s="23" t="s">
        <v>49</v>
      </c>
      <c r="C989" s="23">
        <f>AVERAGE(C987:C988)</f>
        <v>29.950417641518825</v>
      </c>
      <c r="D989" s="23">
        <f>AVERAGE(D987:D988)</f>
        <v>16.191611088195515</v>
      </c>
      <c r="E989" s="8">
        <f>AVERAGE(E987:E988)</f>
        <v>13.758806553323307</v>
      </c>
      <c r="G989" s="20">
        <f t="shared" si="279"/>
        <v>12.58124955968975</v>
      </c>
      <c r="H989" s="8">
        <f>2^-G989</f>
        <v>1.6317983873640293E-4</v>
      </c>
    </row>
    <row r="990" spans="2:8">
      <c r="B990" s="23"/>
      <c r="C990" s="23"/>
      <c r="D990" s="23"/>
    </row>
    <row r="991" spans="2:8">
      <c r="B991" s="25" t="s">
        <v>51</v>
      </c>
      <c r="C991" s="23">
        <v>17.905727382337169</v>
      </c>
      <c r="D991" s="23">
        <v>14.37758828908448</v>
      </c>
      <c r="E991" s="8">
        <f>C991-D991</f>
        <v>3.5281390932526886</v>
      </c>
      <c r="G991" s="8">
        <f>E991-$F$963</f>
        <v>2.3505820996191318</v>
      </c>
    </row>
    <row r="992" spans="2:8">
      <c r="B992" s="23"/>
      <c r="C992" s="23">
        <v>17.916572004012401</v>
      </c>
      <c r="D992" s="23">
        <v>14.4127384798709</v>
      </c>
      <c r="E992" s="8">
        <f>C992-D992</f>
        <v>3.503833524141502</v>
      </c>
      <c r="G992" s="8">
        <f t="shared" ref="G992:G993" si="280">E992-$F$963</f>
        <v>2.3262765305079451</v>
      </c>
    </row>
    <row r="993" spans="2:9">
      <c r="B993" s="23" t="s">
        <v>49</v>
      </c>
      <c r="C993" s="23">
        <f>AVERAGE(C991:C992)</f>
        <v>17.911149693174785</v>
      </c>
      <c r="D993" s="23">
        <f>AVERAGE(D991:D992)</f>
        <v>14.395163384477691</v>
      </c>
      <c r="E993" s="8">
        <f>AVERAGE(E991:E992)</f>
        <v>3.5159863086970953</v>
      </c>
      <c r="G993" s="20">
        <f t="shared" si="280"/>
        <v>2.3384293150635385</v>
      </c>
      <c r="H993" s="8">
        <f>2^-G993</f>
        <v>0.19772547768472892</v>
      </c>
    </row>
    <row r="994" spans="2:9">
      <c r="B994" s="23"/>
      <c r="C994" s="23"/>
      <c r="D994" s="23"/>
    </row>
    <row r="995" spans="2:9">
      <c r="B995" s="25" t="s">
        <v>52</v>
      </c>
      <c r="C995" s="23">
        <v>16.350679553092419</v>
      </c>
      <c r="D995" s="23">
        <v>15.026900744127101</v>
      </c>
      <c r="E995" s="8">
        <f>C995-D995</f>
        <v>1.3237788089653186</v>
      </c>
      <c r="G995" s="8">
        <f>E995-$F$963</f>
        <v>0.14622181533176182</v>
      </c>
    </row>
    <row r="996" spans="2:9">
      <c r="B996" s="23"/>
      <c r="C996" s="23">
        <v>16.367240043862498</v>
      </c>
      <c r="D996" s="23">
        <v>15.1178230012369</v>
      </c>
      <c r="E996" s="8">
        <f>C996-D996</f>
        <v>1.2494170426255984</v>
      </c>
      <c r="G996" s="8">
        <f t="shared" ref="G996:G997" si="281">E996-$F$963</f>
        <v>7.186004899204157E-2</v>
      </c>
    </row>
    <row r="997" spans="2:9">
      <c r="B997" s="23" t="s">
        <v>49</v>
      </c>
      <c r="C997" s="23">
        <f>AVERAGE(C995:C996)</f>
        <v>16.358959798477457</v>
      </c>
      <c r="D997" s="23">
        <f>AVERAGE(D995:D996)</f>
        <v>15.072361872682</v>
      </c>
      <c r="E997" s="8">
        <f>AVERAGE(E995:E996)</f>
        <v>1.2865979257954585</v>
      </c>
      <c r="G997" s="20">
        <f t="shared" si="281"/>
        <v>0.10904093216190169</v>
      </c>
      <c r="H997" s="8">
        <f>2^-G997</f>
        <v>0.92720423941189412</v>
      </c>
    </row>
    <row r="998" spans="2:9">
      <c r="B998" s="23"/>
      <c r="C998" s="23"/>
      <c r="D998" s="23"/>
    </row>
    <row r="999" spans="2:9">
      <c r="B999" s="25" t="s">
        <v>53</v>
      </c>
      <c r="C999" s="23">
        <v>16.134893606371321</v>
      </c>
      <c r="D999" s="23">
        <v>15.327806658741487</v>
      </c>
      <c r="E999" s="8">
        <f>C999-D999</f>
        <v>0.80708694762983413</v>
      </c>
      <c r="G999" s="8">
        <f>E999-$F$963</f>
        <v>-0.37047004600372269</v>
      </c>
    </row>
    <row r="1000" spans="2:9">
      <c r="B1000" s="23"/>
      <c r="C1000" s="23">
        <v>16.172348265413898</v>
      </c>
      <c r="D1000" s="23">
        <v>15.412673820015099</v>
      </c>
      <c r="E1000" s="8">
        <f>C1000-D1000</f>
        <v>0.75967444539879914</v>
      </c>
      <c r="G1000" s="8">
        <f t="shared" ref="G1000:G1001" si="282">E1000-$F$963</f>
        <v>-0.41788254823475768</v>
      </c>
    </row>
    <row r="1001" spans="2:9">
      <c r="B1001" s="23" t="s">
        <v>49</v>
      </c>
      <c r="C1001" s="23">
        <f>AVERAGE(C999:C1000)</f>
        <v>16.153620935892611</v>
      </c>
      <c r="D1001" s="23">
        <f>AVERAGE(D999:D1000)</f>
        <v>15.370240239378294</v>
      </c>
      <c r="E1001" s="8">
        <f>AVERAGE(E999:E1000)</f>
        <v>0.78338069651431663</v>
      </c>
      <c r="G1001" s="20">
        <f t="shared" si="282"/>
        <v>-0.39417629711924018</v>
      </c>
      <c r="H1001" s="8">
        <f>2^-G1001</f>
        <v>1.3141922114300926</v>
      </c>
    </row>
    <row r="1002" spans="2:9">
      <c r="B1002" s="23"/>
      <c r="C1002" s="23"/>
      <c r="D1002" s="23"/>
    </row>
    <row r="1003" spans="2:9">
      <c r="B1003" s="25" t="s">
        <v>54</v>
      </c>
      <c r="C1003" s="23">
        <v>15.4607478594935</v>
      </c>
      <c r="D1003" s="23">
        <v>14.822085851867095</v>
      </c>
      <c r="E1003" s="8">
        <f>C1003-D1003</f>
        <v>0.63866200762640446</v>
      </c>
      <c r="G1003" s="8">
        <f>E1003-$F$963</f>
        <v>-0.53889498600715235</v>
      </c>
    </row>
    <row r="1004" spans="2:9">
      <c r="B1004" s="23"/>
      <c r="C1004" s="23">
        <v>15.7128650385523</v>
      </c>
      <c r="D1004" s="23">
        <v>14.8182672163771</v>
      </c>
      <c r="E1004" s="8">
        <f>C1004-D1004</f>
        <v>0.89459782217520001</v>
      </c>
      <c r="G1004" s="8">
        <f t="shared" ref="G1004:G1005" si="283">E1004-$F$963</f>
        <v>-0.28295917145835681</v>
      </c>
    </row>
    <row r="1005" spans="2:9">
      <c r="B1005" s="23" t="s">
        <v>49</v>
      </c>
      <c r="C1005" s="23">
        <f>AVERAGE(C1003:C1004)</f>
        <v>15.5868064490229</v>
      </c>
      <c r="D1005" s="23">
        <f>AVERAGE(D1003:D1004)</f>
        <v>14.820176534122098</v>
      </c>
      <c r="E1005" s="8">
        <f>AVERAGE(E1003:E1004)</f>
        <v>0.76662991490080223</v>
      </c>
      <c r="G1005" s="20">
        <f t="shared" si="283"/>
        <v>-0.41092707873275458</v>
      </c>
      <c r="H1005" s="8">
        <f>2^-G1005</f>
        <v>1.329539904661764</v>
      </c>
    </row>
    <row r="1006" spans="2:9">
      <c r="B1006" s="23"/>
      <c r="C1006" s="23"/>
      <c r="D1006" s="23"/>
    </row>
    <row r="1007" spans="2:9">
      <c r="B1007" s="25" t="s">
        <v>55</v>
      </c>
      <c r="C1007" s="23">
        <v>15.503199489723842</v>
      </c>
      <c r="D1007" s="23">
        <v>14.635433906877186</v>
      </c>
      <c r="E1007" s="8">
        <f>C1007-D1007</f>
        <v>0.86776558284665661</v>
      </c>
      <c r="G1007" s="8">
        <f>E1007-$F$963</f>
        <v>-0.3097914107869002</v>
      </c>
    </row>
    <row r="1008" spans="2:9">
      <c r="B1008" s="23"/>
      <c r="C1008" s="23">
        <v>15.5128763527521</v>
      </c>
      <c r="D1008" s="23">
        <v>14.643367290072099</v>
      </c>
      <c r="E1008" s="8">
        <f>C1008-D1008</f>
        <v>0.86950906268000061</v>
      </c>
      <c r="G1008" s="8">
        <f t="shared" ref="G1008:G1009" si="284">E1008-$F$963</f>
        <v>-0.3080479309535562</v>
      </c>
      <c r="H1008" s="27"/>
      <c r="I1008" s="27"/>
    </row>
    <row r="1009" spans="1:8">
      <c r="B1009" s="23" t="s">
        <v>49</v>
      </c>
      <c r="C1009" s="23">
        <f>AVERAGE(C1007:C1008)</f>
        <v>15.508037921237971</v>
      </c>
      <c r="D1009" s="23">
        <f>AVERAGE(D1007:D1008)</f>
        <v>14.639400598474642</v>
      </c>
      <c r="E1009" s="8">
        <f>AVERAGE(E1007:E1008)</f>
        <v>0.86863732276332861</v>
      </c>
      <c r="G1009" s="20">
        <f t="shared" si="284"/>
        <v>-0.3089196708702282</v>
      </c>
      <c r="H1009" s="8">
        <f>2^-G1009</f>
        <v>1.238779720720474</v>
      </c>
    </row>
    <row r="1010" spans="1:8">
      <c r="B1010" s="23"/>
      <c r="C1010" s="23"/>
      <c r="D1010" s="23"/>
    </row>
    <row r="1011" spans="1:8">
      <c r="A1011" s="8" t="s">
        <v>82</v>
      </c>
      <c r="B1011" s="24" t="s">
        <v>56</v>
      </c>
      <c r="C1011" s="23">
        <v>15.545309236285854</v>
      </c>
      <c r="D1011" s="23">
        <v>14.452227382852746</v>
      </c>
      <c r="E1011" s="8">
        <f>C1011-D1011</f>
        <v>1.0930818534331088</v>
      </c>
      <c r="F1011" s="8">
        <f>AVERAGE(E1013,E1017,E1021,E1025,E1029,E1033)</f>
        <v>1.7377803296855383</v>
      </c>
      <c r="G1011" s="8">
        <f>E1011-$F$1011</f>
        <v>-0.64469847625242949</v>
      </c>
    </row>
    <row r="1012" spans="1:8">
      <c r="B1012" s="23"/>
      <c r="C1012" s="23">
        <v>15.563321932008099</v>
      </c>
      <c r="D1012" s="23">
        <v>14.4478912037897</v>
      </c>
      <c r="E1012" s="8">
        <f>C1012-D1012</f>
        <v>1.1154307282183993</v>
      </c>
      <c r="G1012" s="8">
        <f t="shared" ref="G1012:G1013" si="285">E1012-$F$1011</f>
        <v>-0.62234960146713902</v>
      </c>
    </row>
    <row r="1013" spans="1:8">
      <c r="B1013" s="23" t="s">
        <v>49</v>
      </c>
      <c r="C1013" s="23">
        <f>AVERAGE(C1011:C1012)</f>
        <v>15.554315584146977</v>
      </c>
      <c r="D1013" s="23">
        <f>AVERAGE(D1011:D1012)</f>
        <v>14.450059293321223</v>
      </c>
      <c r="E1013" s="8">
        <f>AVERAGE(E1011:E1012)</f>
        <v>1.104256290825754</v>
      </c>
      <c r="G1013" s="20">
        <f t="shared" si="285"/>
        <v>-0.63352403885978426</v>
      </c>
      <c r="H1013" s="8">
        <f>2^-G1013</f>
        <v>1.551349816555714</v>
      </c>
    </row>
    <row r="1014" spans="1:8">
      <c r="B1014" s="23"/>
      <c r="C1014" s="23"/>
      <c r="D1014" s="23"/>
    </row>
    <row r="1015" spans="1:8">
      <c r="B1015" s="24" t="s">
        <v>57</v>
      </c>
      <c r="C1015" s="23">
        <v>16.144652461357271</v>
      </c>
      <c r="D1015" s="23">
        <v>14.563012794819015</v>
      </c>
      <c r="E1015" s="8">
        <f>C1015-D1015</f>
        <v>1.5816396665382566</v>
      </c>
      <c r="G1015" s="8">
        <f>E1015-$F$1011</f>
        <v>-0.1561406631472817</v>
      </c>
    </row>
    <row r="1016" spans="1:8">
      <c r="B1016" s="23"/>
      <c r="C1016" s="23">
        <v>16.234592763144299</v>
      </c>
      <c r="D1016" s="23">
        <v>14.5366510342183</v>
      </c>
      <c r="E1016" s="8">
        <f>C1016-D1016</f>
        <v>1.6979417289259988</v>
      </c>
      <c r="G1016" s="8">
        <f t="shared" ref="G1016:G1017" si="286">E1016-$F$1011</f>
        <v>-3.9838600759539489E-2</v>
      </c>
    </row>
    <row r="1017" spans="1:8">
      <c r="B1017" s="23" t="s">
        <v>49</v>
      </c>
      <c r="C1017" s="23">
        <f>AVERAGE(C1015:C1016)</f>
        <v>16.189622612250787</v>
      </c>
      <c r="D1017" s="23">
        <f>AVERAGE(D1015:D1016)</f>
        <v>14.549831914518657</v>
      </c>
      <c r="E1017" s="8">
        <f>AVERAGE(E1015:E1016)</f>
        <v>1.6397906977321277</v>
      </c>
      <c r="G1017" s="20">
        <f t="shared" si="286"/>
        <v>-9.7989631953410594E-2</v>
      </c>
      <c r="H1017" s="8">
        <f>2^-G1017</f>
        <v>1.0702810067364878</v>
      </c>
    </row>
    <row r="1018" spans="1:8">
      <c r="B1018" s="23"/>
      <c r="C1018" s="23"/>
      <c r="D1018" s="23"/>
    </row>
    <row r="1019" spans="1:8">
      <c r="B1019" s="24" t="s">
        <v>58</v>
      </c>
      <c r="C1019" s="23">
        <v>17.068134354500518</v>
      </c>
      <c r="D1019" s="23">
        <v>15.500095605200894</v>
      </c>
      <c r="E1019" s="8">
        <f>C1019-D1019</f>
        <v>1.5680387492996246</v>
      </c>
      <c r="G1019" s="8">
        <f>E1019-$F$1011</f>
        <v>-0.16974158038591369</v>
      </c>
    </row>
    <row r="1020" spans="1:8">
      <c r="B1020" s="23"/>
      <c r="C1020" s="23">
        <v>17.129037665435298</v>
      </c>
      <c r="D1020" s="23">
        <v>15.631199830065899</v>
      </c>
      <c r="E1020" s="8">
        <f>C1020-D1020</f>
        <v>1.4978378353693991</v>
      </c>
      <c r="G1020" s="8">
        <f t="shared" ref="G1020:G1021" si="287">E1020-$F$1011</f>
        <v>-0.23994249431613923</v>
      </c>
    </row>
    <row r="1021" spans="1:8">
      <c r="B1021" s="23" t="s">
        <v>49</v>
      </c>
      <c r="C1021" s="23">
        <f>AVERAGE(C1019:C1020)</f>
        <v>17.09858600996791</v>
      </c>
      <c r="D1021" s="23">
        <f>AVERAGE(D1019:D1020)</f>
        <v>15.565647717633396</v>
      </c>
      <c r="E1021" s="8">
        <f>AVERAGE(E1019:E1020)</f>
        <v>1.5329382923345118</v>
      </c>
      <c r="G1021" s="20">
        <f t="shared" si="287"/>
        <v>-0.20484203735102646</v>
      </c>
      <c r="H1021" s="8">
        <f>2^-G1021</f>
        <v>1.1525601445067584</v>
      </c>
    </row>
    <row r="1022" spans="1:8">
      <c r="B1022" s="23"/>
      <c r="C1022" s="23"/>
      <c r="D1022" s="23"/>
    </row>
    <row r="1023" spans="1:8">
      <c r="B1023" s="24" t="s">
        <v>59</v>
      </c>
      <c r="C1023" s="23">
        <v>16.9902045494382</v>
      </c>
      <c r="D1023" s="23">
        <v>14.483801272268195</v>
      </c>
      <c r="E1023" s="8">
        <f>C1023-D1023</f>
        <v>2.5064032771700049</v>
      </c>
      <c r="G1023" s="8">
        <f>E1023-$F$1011</f>
        <v>0.76862294748446658</v>
      </c>
    </row>
    <row r="1024" spans="1:8">
      <c r="B1024" s="23"/>
      <c r="C1024" s="23">
        <v>16.7631937401265</v>
      </c>
      <c r="D1024" s="23">
        <v>14.4931037466731</v>
      </c>
      <c r="E1024" s="8">
        <f>C1024-D1024</f>
        <v>2.2700899934534</v>
      </c>
      <c r="G1024" s="8">
        <f t="shared" ref="G1024:G1025" si="288">E1024-$F$1011</f>
        <v>0.53230966376786171</v>
      </c>
    </row>
    <row r="1025" spans="2:8">
      <c r="B1025" s="23" t="s">
        <v>49</v>
      </c>
      <c r="C1025" s="23">
        <f>AVERAGE(C1023:C1024)</f>
        <v>16.87669914478235</v>
      </c>
      <c r="D1025" s="23">
        <f>AVERAGE(D1023:D1024)</f>
        <v>14.488452509470648</v>
      </c>
      <c r="E1025" s="8">
        <f>AVERAGE(E1023:E1024)</f>
        <v>2.3882466353117024</v>
      </c>
      <c r="G1025" s="20">
        <f t="shared" si="288"/>
        <v>0.65046630562616414</v>
      </c>
      <c r="H1025" s="8">
        <f>2^-G1025</f>
        <v>0.63707436620194502</v>
      </c>
    </row>
    <row r="1026" spans="2:8">
      <c r="B1026" s="23"/>
      <c r="C1026" s="23"/>
      <c r="D1026" s="23"/>
    </row>
    <row r="1027" spans="2:8">
      <c r="B1027" s="24" t="s">
        <v>60</v>
      </c>
      <c r="C1027" s="23">
        <v>16.306208019423739</v>
      </c>
      <c r="D1027" s="23">
        <v>14.868388090679556</v>
      </c>
      <c r="E1027" s="8">
        <f>C1027-D1027</f>
        <v>1.4378199287441831</v>
      </c>
      <c r="G1027" s="8">
        <f>E1027-$F$1011</f>
        <v>-0.29996040094135523</v>
      </c>
    </row>
    <row r="1028" spans="2:8">
      <c r="B1028" s="23"/>
      <c r="C1028" s="23">
        <v>16.3166723500761</v>
      </c>
      <c r="D1028" s="23">
        <v>14.8883295236182</v>
      </c>
      <c r="E1028" s="8">
        <f>C1028-D1028</f>
        <v>1.4283428264579001</v>
      </c>
      <c r="G1028" s="8">
        <f t="shared" ref="G1028:G1029" si="289">E1028-$F$1011</f>
        <v>-0.30943750322763819</v>
      </c>
    </row>
    <row r="1029" spans="2:8">
      <c r="B1029" s="23" t="s">
        <v>49</v>
      </c>
      <c r="C1029" s="23">
        <f>AVERAGE(C1027:C1028)</f>
        <v>16.31144018474992</v>
      </c>
      <c r="D1029" s="23">
        <f>AVERAGE(D1027:D1028)</f>
        <v>14.878358807148878</v>
      </c>
      <c r="E1029" s="8">
        <f>AVERAGE(E1027:E1028)</f>
        <v>1.4330813776010416</v>
      </c>
      <c r="G1029" s="20">
        <f t="shared" si="289"/>
        <v>-0.30469895208449671</v>
      </c>
      <c r="H1029" s="8">
        <f>2^-G1029</f>
        <v>1.2351608685803896</v>
      </c>
    </row>
    <row r="1030" spans="2:8">
      <c r="B1030" s="23"/>
      <c r="C1030" s="23"/>
      <c r="D1030" s="23"/>
    </row>
    <row r="1031" spans="2:8">
      <c r="B1031" s="24" t="s">
        <v>61</v>
      </c>
      <c r="C1031" s="23">
        <v>17.028406021159018</v>
      </c>
      <c r="D1031" s="23">
        <v>14.79809842243823</v>
      </c>
      <c r="E1031" s="8">
        <f>C1031-D1031</f>
        <v>2.2303075987207883</v>
      </c>
      <c r="G1031" s="8">
        <f>E1031-$F$1011</f>
        <v>0.49252726903525001</v>
      </c>
    </row>
    <row r="1032" spans="2:8">
      <c r="C1032" s="23">
        <v>17.122432999022799</v>
      </c>
      <c r="D1032" s="23">
        <v>14.696003229127401</v>
      </c>
      <c r="E1032" s="8">
        <f>C1032-D1032</f>
        <v>2.4264297698953978</v>
      </c>
      <c r="G1032" s="8">
        <f t="shared" ref="G1032:G1033" si="290">E1032-$F$1011</f>
        <v>0.68864944020985952</v>
      </c>
    </row>
    <row r="1033" spans="2:8">
      <c r="B1033" s="23" t="s">
        <v>49</v>
      </c>
      <c r="C1033" s="23">
        <f>AVERAGE(C1031:C1032)</f>
        <v>17.07541951009091</v>
      </c>
      <c r="D1033" s="23">
        <f>AVERAGE(D1031:D1032)</f>
        <v>14.747050825782814</v>
      </c>
      <c r="E1033" s="8">
        <f>AVERAGE(E1031:E1032)</f>
        <v>2.3283686843080931</v>
      </c>
      <c r="G1033" s="20">
        <f t="shared" si="290"/>
        <v>0.59058835462255477</v>
      </c>
      <c r="H1033" s="8">
        <f>2^-G1033</f>
        <v>0.66407203238753265</v>
      </c>
    </row>
    <row r="1034" spans="2:8">
      <c r="B1034" s="23"/>
      <c r="C1034" s="23"/>
      <c r="D1034" s="23"/>
    </row>
    <row r="1035" spans="2:8">
      <c r="B1035" s="25" t="s">
        <v>50</v>
      </c>
      <c r="C1035" s="23">
        <v>19.112645845428574</v>
      </c>
      <c r="D1035" s="23">
        <v>16.124220976090733</v>
      </c>
      <c r="E1035" s="8">
        <f>C1035-D1035</f>
        <v>2.988424869337841</v>
      </c>
      <c r="G1035" s="8">
        <f>E1035-$F$1011</f>
        <v>1.2506445396523027</v>
      </c>
    </row>
    <row r="1036" spans="2:8">
      <c r="B1036" s="23"/>
      <c r="C1036" s="23">
        <v>19.234673801223401</v>
      </c>
      <c r="D1036" s="23">
        <v>16.1213678900125</v>
      </c>
      <c r="E1036" s="8">
        <f>C1036-D1036</f>
        <v>3.1133059112109009</v>
      </c>
      <c r="G1036" s="8">
        <f t="shared" ref="G1036:G1037" si="291">E1036-$F$1011</f>
        <v>1.3755255815253626</v>
      </c>
    </row>
    <row r="1037" spans="2:8">
      <c r="B1037" s="23" t="s">
        <v>49</v>
      </c>
      <c r="C1037" s="23">
        <f>AVERAGE(C1035:C1036)</f>
        <v>19.173659823325988</v>
      </c>
      <c r="D1037" s="23">
        <f>AVERAGE(D1035:D1036)</f>
        <v>16.122794433051617</v>
      </c>
      <c r="E1037" s="8">
        <f>AVERAGE(E1035:E1036)</f>
        <v>3.050865390274371</v>
      </c>
      <c r="G1037" s="20">
        <f t="shared" si="291"/>
        <v>1.3130850605888327</v>
      </c>
      <c r="H1037" s="8">
        <f>2^-G1037</f>
        <v>0.4024593393066635</v>
      </c>
    </row>
    <row r="1038" spans="2:8">
      <c r="B1038" s="23"/>
      <c r="C1038" s="23"/>
      <c r="D1038" s="23"/>
    </row>
    <row r="1039" spans="2:8">
      <c r="B1039" s="25" t="s">
        <v>51</v>
      </c>
      <c r="C1039" s="23">
        <v>21.659303747537049</v>
      </c>
      <c r="D1039" s="23">
        <v>14.37758828908448</v>
      </c>
      <c r="E1039" s="8">
        <f>C1039-D1039</f>
        <v>7.2817154584525685</v>
      </c>
      <c r="G1039" s="8">
        <f>E1039-$F$1011</f>
        <v>5.5439351287670302</v>
      </c>
    </row>
    <row r="1040" spans="2:8">
      <c r="B1040" s="23"/>
      <c r="C1040" s="23">
        <v>21.663730018760099</v>
      </c>
      <c r="D1040" s="23">
        <v>14.3421380031214</v>
      </c>
      <c r="E1040" s="8">
        <f>C1040-D1040</f>
        <v>7.3215920156386982</v>
      </c>
      <c r="G1040" s="8">
        <f t="shared" ref="G1040:G1041" si="292">E1040-$F$1011</f>
        <v>5.5838116859531599</v>
      </c>
    </row>
    <row r="1041" spans="2:8">
      <c r="B1041" s="23" t="s">
        <v>49</v>
      </c>
      <c r="C1041" s="23">
        <f>AVERAGE(C1039:C1040)</f>
        <v>21.661516883148572</v>
      </c>
      <c r="D1041" s="23">
        <f>AVERAGE(D1039:D1040)</f>
        <v>14.35986314610294</v>
      </c>
      <c r="E1041" s="8">
        <f>AVERAGE(E1039:E1040)</f>
        <v>7.3016537370456334</v>
      </c>
      <c r="G1041" s="20">
        <f t="shared" si="292"/>
        <v>5.5638734073600951</v>
      </c>
      <c r="H1041" s="8">
        <f>2^-G1041</f>
        <v>2.1140108516886288E-2</v>
      </c>
    </row>
    <row r="1042" spans="2:8">
      <c r="B1042" s="23"/>
      <c r="C1042" s="23"/>
      <c r="D1042" s="23"/>
    </row>
    <row r="1043" spans="2:8">
      <c r="B1043" s="25" t="s">
        <v>52</v>
      </c>
      <c r="C1043" s="23">
        <v>18.428685682553589</v>
      </c>
      <c r="D1043" s="23">
        <v>15.026900744127101</v>
      </c>
      <c r="E1043" s="8">
        <f>C1043-D1043</f>
        <v>3.4017849384264878</v>
      </c>
      <c r="G1043" s="8">
        <f>E1043-$F$1011</f>
        <v>1.6640046087409495</v>
      </c>
    </row>
    <row r="1044" spans="2:8">
      <c r="B1044" s="23"/>
      <c r="C1044" s="23">
        <v>18.437829100012301</v>
      </c>
      <c r="D1044" s="23">
        <v>15.413289032671001</v>
      </c>
      <c r="E1044" s="8">
        <f>C1044-D1044</f>
        <v>3.0245400673413005</v>
      </c>
      <c r="G1044" s="8">
        <f t="shared" ref="G1044:G1045" si="293">E1044-$F$1011</f>
        <v>1.2867597376557622</v>
      </c>
    </row>
    <row r="1045" spans="2:8">
      <c r="B1045" s="23" t="s">
        <v>49</v>
      </c>
      <c r="C1045" s="23">
        <f>AVERAGE(C1043:C1044)</f>
        <v>18.433257391282943</v>
      </c>
      <c r="D1045" s="23">
        <f>AVERAGE(D1043:D1044)</f>
        <v>15.22009488839905</v>
      </c>
      <c r="E1045" s="8">
        <f>AVERAGE(E1043:E1044)</f>
        <v>3.2131625028838942</v>
      </c>
      <c r="G1045" s="20">
        <f t="shared" si="293"/>
        <v>1.4753821731983559</v>
      </c>
      <c r="H1045" s="8">
        <f>2^-G1045</f>
        <v>0.35963811342871205</v>
      </c>
    </row>
    <row r="1046" spans="2:8">
      <c r="B1046" s="23"/>
      <c r="C1046" s="23"/>
      <c r="D1046" s="23"/>
    </row>
    <row r="1047" spans="2:8">
      <c r="B1047" s="25" t="s">
        <v>53</v>
      </c>
      <c r="C1047" s="23">
        <v>16.614900177653858</v>
      </c>
      <c r="D1047" s="23">
        <v>15.327806658741487</v>
      </c>
      <c r="E1047" s="8">
        <f>C1047-D1047</f>
        <v>1.2870935189123713</v>
      </c>
      <c r="G1047" s="8">
        <f>E1047-$F$1011</f>
        <v>-0.45068681077316697</v>
      </c>
    </row>
    <row r="1048" spans="2:8">
      <c r="B1048" s="23"/>
      <c r="C1048" s="23">
        <v>16.632300687521401</v>
      </c>
      <c r="D1048" s="23">
        <v>15.323983701377401</v>
      </c>
      <c r="E1048" s="8">
        <f>C1048-D1048</f>
        <v>1.3083169861439998</v>
      </c>
      <c r="G1048" s="8">
        <f t="shared" ref="G1048:G1049" si="294">E1048-$F$1011</f>
        <v>-0.42946334354153848</v>
      </c>
    </row>
    <row r="1049" spans="2:8">
      <c r="B1049" s="23" t="s">
        <v>49</v>
      </c>
      <c r="C1049" s="23">
        <f>AVERAGE(C1047:C1048)</f>
        <v>16.623600432587629</v>
      </c>
      <c r="D1049" s="23">
        <f>AVERAGE(D1047:D1048)</f>
        <v>15.325895180059444</v>
      </c>
      <c r="E1049" s="8">
        <f>AVERAGE(E1047:E1048)</f>
        <v>1.2977052525281856</v>
      </c>
      <c r="G1049" s="20">
        <f t="shared" si="294"/>
        <v>-0.44007507715735272</v>
      </c>
      <c r="H1049" s="8">
        <f>2^-G1049</f>
        <v>1.3566749263225752</v>
      </c>
    </row>
    <row r="1050" spans="2:8">
      <c r="B1050" s="23"/>
      <c r="C1050" s="23"/>
      <c r="D1050" s="23"/>
    </row>
    <row r="1051" spans="2:8">
      <c r="B1051" s="25" t="s">
        <v>54</v>
      </c>
      <c r="C1051" s="23">
        <v>15.767582674910846</v>
      </c>
      <c r="D1051" s="23">
        <v>14.822085851867095</v>
      </c>
      <c r="E1051" s="8">
        <f>C1051-D1051</f>
        <v>0.94549682304375082</v>
      </c>
      <c r="G1051" s="8">
        <f>E1051-$F$1011</f>
        <v>-0.79228350664178748</v>
      </c>
    </row>
    <row r="1052" spans="2:8">
      <c r="B1052" s="23"/>
      <c r="C1052" s="23">
        <v>15.778910364651001</v>
      </c>
      <c r="D1052" s="23">
        <v>14.872300831374799</v>
      </c>
      <c r="E1052" s="8">
        <f>C1052-D1052</f>
        <v>0.90660953327620142</v>
      </c>
      <c r="G1052" s="8">
        <f t="shared" ref="G1052:G1053" si="295">E1052-$F$1011</f>
        <v>-0.83117079640933689</v>
      </c>
    </row>
    <row r="1053" spans="2:8">
      <c r="B1053" s="23" t="s">
        <v>49</v>
      </c>
      <c r="C1053" s="23">
        <f>AVERAGE(C1051:C1052)</f>
        <v>15.773246519780923</v>
      </c>
      <c r="D1053" s="23">
        <f>AVERAGE(D1051:D1052)</f>
        <v>14.847193341620947</v>
      </c>
      <c r="E1053" s="8">
        <f>AVERAGE(E1051:E1052)</f>
        <v>0.92605317815997612</v>
      </c>
      <c r="G1053" s="20">
        <f t="shared" si="295"/>
        <v>-0.81172715152556218</v>
      </c>
      <c r="H1053" s="8">
        <f>2^-G1053</f>
        <v>1.7553115920109283</v>
      </c>
    </row>
    <row r="1054" spans="2:8">
      <c r="B1054" s="23"/>
      <c r="C1054" s="23"/>
      <c r="D1054" s="23"/>
    </row>
    <row r="1055" spans="2:8">
      <c r="B1055" s="25" t="s">
        <v>55</v>
      </c>
      <c r="C1055" s="23">
        <v>15.452578123683152</v>
      </c>
      <c r="D1055" s="23">
        <v>14.635433906877186</v>
      </c>
      <c r="E1055" s="8">
        <f>C1055-D1055</f>
        <v>0.81714421680596594</v>
      </c>
      <c r="G1055" s="8">
        <f>E1055-$F$1011</f>
        <v>-0.92063611287957237</v>
      </c>
    </row>
    <row r="1056" spans="2:8">
      <c r="B1056" s="23"/>
      <c r="C1056" s="23">
        <v>15.443100955531801</v>
      </c>
      <c r="D1056" s="23">
        <v>14.6613674900312</v>
      </c>
      <c r="E1056" s="8">
        <f>C1056-D1056</f>
        <v>0.78173346550060074</v>
      </c>
      <c r="G1056" s="8">
        <f t="shared" ref="G1056:G1057" si="296">E1056-$F$1011</f>
        <v>-0.95604686418493756</v>
      </c>
    </row>
    <row r="1057" spans="1:8">
      <c r="B1057" s="23" t="s">
        <v>49</v>
      </c>
      <c r="C1057" s="23">
        <f>AVERAGE(C1055:C1056)</f>
        <v>15.447839539607475</v>
      </c>
      <c r="D1057" s="23">
        <f>AVERAGE(D1055:D1056)</f>
        <v>14.648400698454193</v>
      </c>
      <c r="E1057" s="8">
        <f>AVERAGE(E1055:E1056)</f>
        <v>0.79943884115328334</v>
      </c>
      <c r="G1057" s="20">
        <f t="shared" si="296"/>
        <v>-0.93834148853225496</v>
      </c>
      <c r="H1057" s="8">
        <f>2^-G1057</f>
        <v>1.9163239801269856</v>
      </c>
    </row>
    <row r="1058" spans="1:8">
      <c r="B1058" s="23"/>
      <c r="C1058" s="23"/>
      <c r="D1058" s="23"/>
    </row>
    <row r="1059" spans="1:8">
      <c r="A1059" s="8" t="s">
        <v>83</v>
      </c>
      <c r="B1059" s="24" t="s">
        <v>56</v>
      </c>
      <c r="C1059" s="23">
        <v>17.265495805992877</v>
      </c>
      <c r="D1059" s="23">
        <v>14.888195626405842</v>
      </c>
      <c r="E1059" s="8">
        <f>C1059-D1059</f>
        <v>2.377300179587035</v>
      </c>
      <c r="F1059" s="8">
        <f>AVERAGE(E1061,E1065,E1069,E1073,E1077,E1081)</f>
        <v>3.0469006500631326</v>
      </c>
      <c r="G1059" s="8">
        <f>E1059-$F$1059</f>
        <v>-0.66960047047609761</v>
      </c>
    </row>
    <row r="1060" spans="1:8">
      <c r="B1060" s="23"/>
      <c r="C1060" s="23">
        <v>17.267238479807599</v>
      </c>
      <c r="D1060" s="23">
        <v>14.843090013278699</v>
      </c>
      <c r="E1060" s="8">
        <f>C1060-D1060</f>
        <v>2.4241484665288997</v>
      </c>
      <c r="G1060" s="8">
        <f t="shared" ref="G1060:G1061" si="297">E1060-$F$1059</f>
        <v>-0.62275218353423289</v>
      </c>
    </row>
    <row r="1061" spans="1:8">
      <c r="B1061" s="23" t="s">
        <v>49</v>
      </c>
      <c r="C1061" s="23">
        <f>AVERAGE(C1059:C1060)</f>
        <v>17.266367142900236</v>
      </c>
      <c r="D1061" s="23">
        <f>AVERAGE(D1059:D1060)</f>
        <v>14.865642819842272</v>
      </c>
      <c r="E1061" s="8">
        <f>AVERAGE(E1059:E1060)</f>
        <v>2.4007243230579673</v>
      </c>
      <c r="G1061" s="20">
        <f t="shared" si="297"/>
        <v>-0.64617632700516525</v>
      </c>
      <c r="H1061" s="8">
        <f>2^-G1061</f>
        <v>1.5650148287834416</v>
      </c>
    </row>
    <row r="1062" spans="1:8">
      <c r="B1062" s="23"/>
      <c r="C1062" s="23"/>
      <c r="D1062" s="23"/>
    </row>
    <row r="1063" spans="1:8">
      <c r="B1063" s="24" t="s">
        <v>57</v>
      </c>
      <c r="C1063" s="23">
        <v>17.48584735361128</v>
      </c>
      <c r="D1063" s="23">
        <v>14.850987854589853</v>
      </c>
      <c r="E1063" s="8">
        <f>C1063-D1063</f>
        <v>2.6348594990214274</v>
      </c>
      <c r="G1063" s="8">
        <f>E1063-$F$1059</f>
        <v>-0.41204115104170524</v>
      </c>
    </row>
    <row r="1064" spans="1:8">
      <c r="B1064" s="23"/>
      <c r="C1064" s="23">
        <v>17.467002137863101</v>
      </c>
      <c r="D1064" s="23">
        <v>14.800210076528099</v>
      </c>
      <c r="E1064" s="8">
        <f>C1064-D1064</f>
        <v>2.666792061335002</v>
      </c>
      <c r="G1064" s="8">
        <f t="shared" ref="G1064:G1065" si="298">E1064-$F$1059</f>
        <v>-0.38010858872813058</v>
      </c>
    </row>
    <row r="1065" spans="1:8">
      <c r="B1065" s="23" t="s">
        <v>49</v>
      </c>
      <c r="C1065" s="23">
        <f>AVERAGE(C1063:C1064)</f>
        <v>17.476424745737191</v>
      </c>
      <c r="D1065" s="23">
        <f>AVERAGE(D1063:D1064)</f>
        <v>14.825598965558976</v>
      </c>
      <c r="E1065" s="8">
        <f>AVERAGE(E1063:E1064)</f>
        <v>2.6508257801782147</v>
      </c>
      <c r="G1065" s="20">
        <f t="shared" si="298"/>
        <v>-0.39607486988491791</v>
      </c>
      <c r="H1065" s="8">
        <f>2^-G1065</f>
        <v>1.3159228141895334</v>
      </c>
    </row>
    <row r="1066" spans="1:8">
      <c r="B1066" s="23"/>
      <c r="C1066" s="23"/>
      <c r="D1066" s="23"/>
    </row>
    <row r="1067" spans="1:8">
      <c r="B1067" s="24" t="s">
        <v>58</v>
      </c>
      <c r="C1067" s="23">
        <v>18.818244825523092</v>
      </c>
      <c r="D1067" s="23">
        <v>15.418343838112646</v>
      </c>
      <c r="E1067" s="8">
        <f>C1067-D1067</f>
        <v>3.3999009874104456</v>
      </c>
      <c r="G1067" s="8">
        <f>E1067-$F$1059</f>
        <v>0.35300033734731295</v>
      </c>
    </row>
    <row r="1068" spans="1:8">
      <c r="B1068" s="23"/>
      <c r="C1068" s="23">
        <v>18.837863197361301</v>
      </c>
      <c r="D1068" s="23">
        <v>15.4523686400135</v>
      </c>
      <c r="E1068" s="8">
        <f>C1068-D1068</f>
        <v>3.3854945573478012</v>
      </c>
      <c r="G1068" s="8">
        <f t="shared" ref="G1068:G1069" si="299">E1068-$F$1059</f>
        <v>0.33859390728466865</v>
      </c>
    </row>
    <row r="1069" spans="1:8">
      <c r="B1069" s="23" t="s">
        <v>49</v>
      </c>
      <c r="C1069" s="23">
        <f>AVERAGE(C1067:C1068)</f>
        <v>18.828054011442198</v>
      </c>
      <c r="D1069" s="23">
        <f>AVERAGE(D1067:D1068)</f>
        <v>15.435356239063072</v>
      </c>
      <c r="E1069" s="8">
        <f>AVERAGE(E1067:E1068)</f>
        <v>3.3926977723791234</v>
      </c>
      <c r="G1069" s="20">
        <f t="shared" si="299"/>
        <v>0.3457971223159908</v>
      </c>
      <c r="H1069" s="8">
        <f>2^-G1069</f>
        <v>0.78687309088969548</v>
      </c>
    </row>
    <row r="1070" spans="1:8">
      <c r="B1070" s="23"/>
      <c r="C1070" s="23"/>
      <c r="D1070" s="23"/>
    </row>
    <row r="1071" spans="1:8">
      <c r="B1071" s="24" t="s">
        <v>59</v>
      </c>
      <c r="C1071" s="23">
        <v>18.624586615707219</v>
      </c>
      <c r="D1071" s="23">
        <v>15.239311572689799</v>
      </c>
      <c r="E1071" s="8">
        <f>C1071-D1071</f>
        <v>3.3852750430174208</v>
      </c>
      <c r="G1071" s="8">
        <f>E1071-$F$1059</f>
        <v>0.33837439295428817</v>
      </c>
    </row>
    <row r="1072" spans="1:8">
      <c r="B1072" s="23"/>
      <c r="C1072" s="23">
        <v>18.626738617350199</v>
      </c>
      <c r="D1072" s="23">
        <v>15.256900635136301</v>
      </c>
      <c r="E1072" s="8">
        <f>C1072-D1072</f>
        <v>3.3698379822138982</v>
      </c>
      <c r="G1072" s="8">
        <f t="shared" ref="G1072:G1073" si="300">E1072-$F$1059</f>
        <v>0.32293733215076559</v>
      </c>
    </row>
    <row r="1073" spans="2:8">
      <c r="B1073" s="23" t="s">
        <v>49</v>
      </c>
      <c r="C1073" s="23">
        <f>AVERAGE(C1071:C1072)</f>
        <v>18.625662616528707</v>
      </c>
      <c r="D1073" s="23">
        <f>AVERAGE(D1071:D1072)</f>
        <v>15.248106103913049</v>
      </c>
      <c r="E1073" s="8">
        <f>AVERAGE(E1071:E1072)</f>
        <v>3.3775565126156595</v>
      </c>
      <c r="G1073" s="20">
        <f t="shared" si="300"/>
        <v>0.33065586255252688</v>
      </c>
      <c r="H1073" s="8">
        <f>2^-G1073</f>
        <v>0.79517490768167232</v>
      </c>
    </row>
    <row r="1074" spans="2:8">
      <c r="B1074" s="23"/>
      <c r="C1074" s="23"/>
      <c r="D1074" s="23"/>
    </row>
    <row r="1075" spans="2:8">
      <c r="B1075" s="24" t="s">
        <v>60</v>
      </c>
      <c r="C1075" s="23">
        <v>18.127750013010289</v>
      </c>
      <c r="D1075" s="23">
        <v>15.386645161403377</v>
      </c>
      <c r="E1075" s="8">
        <f>C1075-D1075</f>
        <v>2.7411048516069112</v>
      </c>
      <c r="G1075" s="8">
        <f>E1075-$F$1059</f>
        <v>-0.3057957984562214</v>
      </c>
    </row>
    <row r="1076" spans="2:8">
      <c r="B1076" s="23"/>
      <c r="C1076" s="23">
        <v>18.143188003823902</v>
      </c>
      <c r="D1076" s="23">
        <v>15.399077713654799</v>
      </c>
      <c r="E1076" s="8">
        <f>C1076-D1076</f>
        <v>2.7441102901691021</v>
      </c>
      <c r="G1076" s="8">
        <f t="shared" ref="G1076:G1077" si="301">E1076-$F$1059</f>
        <v>-0.30279035989403047</v>
      </c>
    </row>
    <row r="1077" spans="2:8">
      <c r="B1077" s="23" t="s">
        <v>49</v>
      </c>
      <c r="C1077" s="23">
        <f>AVERAGE(C1075:C1076)</f>
        <v>18.135469008417097</v>
      </c>
      <c r="D1077" s="23">
        <f>AVERAGE(D1075:D1076)</f>
        <v>15.392861437529088</v>
      </c>
      <c r="E1077" s="8">
        <f>AVERAGE(E1075:E1076)</f>
        <v>2.7426075708880067</v>
      </c>
      <c r="G1077" s="20">
        <f t="shared" si="301"/>
        <v>-0.30429307917512594</v>
      </c>
      <c r="H1077" s="8">
        <f>2^-G1077</f>
        <v>1.2348134300644049</v>
      </c>
    </row>
    <row r="1078" spans="2:8">
      <c r="B1078" s="23"/>
      <c r="C1078" s="23"/>
      <c r="D1078" s="23"/>
    </row>
    <row r="1079" spans="2:8">
      <c r="B1079" s="24" t="s">
        <v>61</v>
      </c>
      <c r="C1079" s="23">
        <v>19.037572571454316</v>
      </c>
      <c r="D1079" s="23">
        <v>15.396783880986074</v>
      </c>
      <c r="E1079" s="8">
        <f>C1079-D1079</f>
        <v>3.6407886904682414</v>
      </c>
      <c r="G1079" s="8">
        <f>E1079-$F$1059</f>
        <v>0.59388804040510879</v>
      </c>
    </row>
    <row r="1080" spans="2:8">
      <c r="C1080" s="23">
        <v>19.027975197364601</v>
      </c>
      <c r="D1080" s="23">
        <v>15.234780005313199</v>
      </c>
      <c r="E1080" s="8">
        <f>C1080-D1080</f>
        <v>3.7931951920514013</v>
      </c>
      <c r="G1080" s="8">
        <f t="shared" ref="G1080:G1081" si="302">E1080-$F$1059</f>
        <v>0.74629454198826872</v>
      </c>
    </row>
    <row r="1081" spans="2:8">
      <c r="B1081" s="23" t="s">
        <v>49</v>
      </c>
      <c r="C1081" s="23">
        <f>AVERAGE(C1079:C1080)</f>
        <v>19.032773884409458</v>
      </c>
      <c r="D1081" s="23">
        <f>AVERAGE(D1079:D1080)</f>
        <v>15.315781943149638</v>
      </c>
      <c r="E1081" s="8">
        <f>AVERAGE(E1079:E1080)</f>
        <v>3.7169919412598214</v>
      </c>
      <c r="G1081" s="20">
        <f t="shared" si="302"/>
        <v>0.67009129119668875</v>
      </c>
      <c r="H1081" s="8">
        <f>2^-G1081</f>
        <v>0.6284669177249711</v>
      </c>
    </row>
    <row r="1082" spans="2:8">
      <c r="B1082" s="23"/>
      <c r="C1082" s="23"/>
      <c r="D1082" s="23"/>
    </row>
    <row r="1083" spans="2:8">
      <c r="B1083" s="25" t="s">
        <v>50</v>
      </c>
      <c r="C1083" s="23">
        <v>24.999461575025105</v>
      </c>
      <c r="D1083" s="23">
        <v>15.66163506226288</v>
      </c>
      <c r="E1083" s="8">
        <f>C1083-D1083</f>
        <v>9.3378265127622253</v>
      </c>
      <c r="G1083" s="8">
        <f>E1083-$F$1059</f>
        <v>6.2909258626990923</v>
      </c>
    </row>
    <row r="1084" spans="2:8">
      <c r="B1084" s="23"/>
      <c r="C1084" s="23">
        <v>24.978369635479599</v>
      </c>
      <c r="D1084" s="23">
        <v>15.6000067518953</v>
      </c>
      <c r="E1084" s="8">
        <f>C1084-D1084</f>
        <v>9.3783628835842983</v>
      </c>
      <c r="G1084" s="8">
        <f t="shared" ref="G1084:G1085" si="303">E1084-$F$1059</f>
        <v>6.3314622335211652</v>
      </c>
    </row>
    <row r="1085" spans="2:8">
      <c r="B1085" s="23" t="s">
        <v>49</v>
      </c>
      <c r="C1085" s="23">
        <f>AVERAGE(C1083:C1084)</f>
        <v>24.988915605252352</v>
      </c>
      <c r="D1085" s="23">
        <f>AVERAGE(D1083:D1084)</f>
        <v>15.630820907079091</v>
      </c>
      <c r="E1085" s="8">
        <f>AVERAGE(E1083:E1084)</f>
        <v>9.3580946981732609</v>
      </c>
      <c r="G1085" s="20">
        <f t="shared" si="303"/>
        <v>6.3111940481101279</v>
      </c>
      <c r="H1085" s="8">
        <f>2^-G1085</f>
        <v>1.2593350273426241E-2</v>
      </c>
    </row>
    <row r="1086" spans="2:8">
      <c r="B1086" s="23"/>
      <c r="C1086" s="23"/>
      <c r="D1086" s="23"/>
    </row>
    <row r="1087" spans="2:8">
      <c r="B1087" s="25" t="s">
        <v>51</v>
      </c>
      <c r="C1087" s="23">
        <v>21.977291419909399</v>
      </c>
      <c r="D1087" s="23">
        <v>15.26509684859677</v>
      </c>
      <c r="E1087" s="8">
        <f>C1087-D1087</f>
        <v>6.7121945713126294</v>
      </c>
      <c r="G1087" s="8">
        <f>E1087-$F$1059</f>
        <v>3.6652939212494968</v>
      </c>
    </row>
    <row r="1088" spans="2:8">
      <c r="B1088" s="23"/>
      <c r="C1088" s="23">
        <v>21.989651349462299</v>
      </c>
      <c r="D1088" s="23">
        <v>15.2600678865325</v>
      </c>
      <c r="E1088" s="8">
        <f>C1088-D1088</f>
        <v>6.7295834629297993</v>
      </c>
      <c r="G1088" s="8">
        <f t="shared" ref="G1088:G1089" si="304">E1088-$F$1059</f>
        <v>3.6826828128666667</v>
      </c>
    </row>
    <row r="1089" spans="2:8">
      <c r="B1089" s="23" t="s">
        <v>49</v>
      </c>
      <c r="C1089" s="23">
        <f>AVERAGE(C1087:C1088)</f>
        <v>21.983471384685849</v>
      </c>
      <c r="D1089" s="23">
        <f>AVERAGE(D1087:D1088)</f>
        <v>15.262582367564635</v>
      </c>
      <c r="E1089" s="8">
        <f>AVERAGE(E1087:E1088)</f>
        <v>6.7208890171212143</v>
      </c>
      <c r="G1089" s="20">
        <f t="shared" si="304"/>
        <v>3.6739883670580817</v>
      </c>
      <c r="H1089" s="8">
        <f>2^-G1089</f>
        <v>7.8346445509094073E-2</v>
      </c>
    </row>
    <row r="1090" spans="2:8">
      <c r="B1090" s="23"/>
      <c r="C1090" s="23"/>
      <c r="D1090" s="23"/>
    </row>
    <row r="1091" spans="2:8">
      <c r="B1091" s="25" t="s">
        <v>52</v>
      </c>
      <c r="C1091" s="23">
        <v>23.216641958261228</v>
      </c>
      <c r="D1091" s="23">
        <v>15.689114355074443</v>
      </c>
      <c r="E1091" s="8">
        <f>C1091-D1091</f>
        <v>7.527527603186785</v>
      </c>
      <c r="G1091" s="8">
        <f>E1091-$F$1059</f>
        <v>4.480626953123652</v>
      </c>
    </row>
    <row r="1092" spans="2:8">
      <c r="B1092" s="23"/>
      <c r="C1092" s="23">
        <v>23.2826100832892</v>
      </c>
      <c r="D1092" s="23">
        <v>15.643005005074601</v>
      </c>
      <c r="E1092" s="8">
        <f>C1092-D1092</f>
        <v>7.6396050782145988</v>
      </c>
      <c r="G1092" s="8">
        <f t="shared" ref="G1092:G1093" si="305">E1092-$F$1059</f>
        <v>4.5927044281514657</v>
      </c>
    </row>
    <row r="1093" spans="2:8">
      <c r="B1093" s="23" t="s">
        <v>49</v>
      </c>
      <c r="C1093" s="23">
        <f>AVERAGE(C1091:C1092)</f>
        <v>23.249626020775214</v>
      </c>
      <c r="D1093" s="23">
        <f>AVERAGE(D1091:D1092)</f>
        <v>15.666059680074522</v>
      </c>
      <c r="E1093" s="8">
        <f>AVERAGE(E1091:E1092)</f>
        <v>7.5835663407006919</v>
      </c>
      <c r="G1093" s="20">
        <f t="shared" si="305"/>
        <v>4.5366656906375589</v>
      </c>
      <c r="H1093" s="8">
        <f>2^-G1093</f>
        <v>4.3085143804266632E-2</v>
      </c>
    </row>
    <row r="1094" spans="2:8">
      <c r="B1094" s="23"/>
      <c r="C1094" s="23"/>
      <c r="D1094" s="23"/>
    </row>
    <row r="1095" spans="2:8">
      <c r="B1095" s="25" t="s">
        <v>53</v>
      </c>
      <c r="C1095" s="23">
        <v>22.298303353349144</v>
      </c>
      <c r="D1095" s="23">
        <v>16.189901697231114</v>
      </c>
      <c r="E1095" s="8">
        <f>C1095-D1095</f>
        <v>6.1084016561180299</v>
      </c>
      <c r="G1095" s="8">
        <f>E1095-$F$1059</f>
        <v>3.0615010060548973</v>
      </c>
    </row>
    <row r="1096" spans="2:8">
      <c r="B1096" s="23"/>
      <c r="C1096" s="23">
        <v>22.278364970023301</v>
      </c>
      <c r="D1096" s="23">
        <v>16.673710836441199</v>
      </c>
      <c r="E1096" s="8">
        <f>C1096-D1096</f>
        <v>5.6046541335821018</v>
      </c>
      <c r="G1096" s="8">
        <f t="shared" ref="G1096:G1097" si="306">E1096-$F$1059</f>
        <v>2.5577534835189693</v>
      </c>
    </row>
    <row r="1097" spans="2:8">
      <c r="B1097" s="23" t="s">
        <v>49</v>
      </c>
      <c r="C1097" s="23">
        <f>AVERAGE(C1095:C1096)</f>
        <v>22.288334161686223</v>
      </c>
      <c r="D1097" s="23">
        <f>AVERAGE(D1095:D1096)</f>
        <v>16.431806266836155</v>
      </c>
      <c r="E1097" s="8">
        <f>AVERAGE(E1095:E1096)</f>
        <v>5.8565278948500659</v>
      </c>
      <c r="G1097" s="20">
        <f t="shared" si="306"/>
        <v>2.8096272447869333</v>
      </c>
      <c r="H1097" s="8">
        <f>2^-G1097</f>
        <v>0.14263231223622383</v>
      </c>
    </row>
    <row r="1098" spans="2:8">
      <c r="B1098" s="23"/>
      <c r="C1098" s="23"/>
      <c r="D1098" s="23"/>
    </row>
    <row r="1099" spans="2:8">
      <c r="B1099" s="25" t="s">
        <v>54</v>
      </c>
      <c r="C1099" s="23">
        <v>18.854365276640184</v>
      </c>
      <c r="D1099" s="23">
        <v>14.931533487623787</v>
      </c>
      <c r="E1099" s="8">
        <f>C1099-D1099</f>
        <v>3.9228317890163975</v>
      </c>
      <c r="G1099" s="8">
        <f>E1099-$F$1059</f>
        <v>0.87593113895326491</v>
      </c>
    </row>
    <row r="1100" spans="2:8">
      <c r="B1100" s="23"/>
      <c r="C1100" s="23">
        <v>18.834500876530399</v>
      </c>
      <c r="D1100" s="23">
        <v>14.9323796008317</v>
      </c>
      <c r="E1100" s="8">
        <f>C1100-D1100</f>
        <v>3.9021212756986987</v>
      </c>
      <c r="G1100" s="8">
        <f t="shared" ref="G1100:G1101" si="307">E1100-$F$1059</f>
        <v>0.85522062563556611</v>
      </c>
    </row>
    <row r="1101" spans="2:8">
      <c r="B1101" s="23" t="s">
        <v>49</v>
      </c>
      <c r="C1101" s="23">
        <f>AVERAGE(C1099:C1100)</f>
        <v>18.84443307658529</v>
      </c>
      <c r="D1101" s="23">
        <f>AVERAGE(D1099:D1100)</f>
        <v>14.931956544227743</v>
      </c>
      <c r="E1101" s="8">
        <f>AVERAGE(E1099:E1100)</f>
        <v>3.9124765323575481</v>
      </c>
      <c r="G1101" s="20">
        <f t="shared" si="307"/>
        <v>0.86557588229441551</v>
      </c>
      <c r="H1101" s="8">
        <f>2^-G1101</f>
        <v>0.54882728712268825</v>
      </c>
    </row>
    <row r="1102" spans="2:8">
      <c r="B1102" s="23"/>
      <c r="C1102" s="23"/>
      <c r="D1102" s="23"/>
    </row>
    <row r="1103" spans="2:8">
      <c r="B1103" s="25" t="s">
        <v>55</v>
      </c>
      <c r="C1103" s="23">
        <v>17.923355812226749</v>
      </c>
      <c r="D1103" s="23">
        <v>14.637747433779774</v>
      </c>
      <c r="E1103" s="8">
        <f>C1103-D1103</f>
        <v>3.285608378446975</v>
      </c>
      <c r="G1103" s="8">
        <f>E1103-$F$1059</f>
        <v>0.23870772838384235</v>
      </c>
    </row>
    <row r="1104" spans="2:8">
      <c r="B1104" s="23"/>
      <c r="C1104" s="23">
        <v>17.932897731132201</v>
      </c>
      <c r="D1104" s="23">
        <v>14.6670008374132</v>
      </c>
      <c r="E1104" s="8">
        <f>C1104-D1104</f>
        <v>3.2658968937190007</v>
      </c>
      <c r="G1104" s="8">
        <f t="shared" ref="G1104:G1105" si="308">E1104-$F$1059</f>
        <v>0.21899624365586812</v>
      </c>
    </row>
    <row r="1105" spans="1:8">
      <c r="B1105" s="23" t="s">
        <v>49</v>
      </c>
      <c r="C1105" s="23">
        <f>AVERAGE(C1103:C1104)</f>
        <v>17.928126771679473</v>
      </c>
      <c r="D1105" s="23">
        <f>AVERAGE(D1103:D1104)</f>
        <v>14.652374135596487</v>
      </c>
      <c r="E1105" s="8">
        <f>AVERAGE(E1103:E1104)</f>
        <v>3.2757526360829878</v>
      </c>
      <c r="G1105" s="20">
        <f t="shared" si="308"/>
        <v>0.22885198601985524</v>
      </c>
      <c r="H1105" s="8">
        <f>2^-G1105</f>
        <v>0.85331363973780738</v>
      </c>
    </row>
    <row r="1106" spans="1:8">
      <c r="B1106" s="23"/>
    </row>
    <row r="1107" spans="1:8">
      <c r="A1107" s="8" t="s">
        <v>84</v>
      </c>
      <c r="B1107" s="24" t="s">
        <v>56</v>
      </c>
      <c r="C1107" s="23">
        <v>28.120213933419965</v>
      </c>
      <c r="D1107" s="23">
        <v>14.384122956495009</v>
      </c>
      <c r="E1107" s="8">
        <f>C1107-D1107</f>
        <v>13.736090976924956</v>
      </c>
      <c r="F1107" s="8">
        <f>AVERAGE(E1109,E1113,E1117,E1121,E1125,E1129)</f>
        <v>12.6772762085835</v>
      </c>
      <c r="G1107" s="8">
        <f>E1107-$F$1107</f>
        <v>1.0588147683414562</v>
      </c>
    </row>
    <row r="1108" spans="1:8">
      <c r="B1108" s="23"/>
      <c r="C1108" s="23">
        <v>28.100038572123601</v>
      </c>
      <c r="D1108" s="23">
        <v>14.3683699653134</v>
      </c>
      <c r="E1108" s="8">
        <f>C1108-D1108</f>
        <v>13.731668606810201</v>
      </c>
      <c r="G1108" s="8">
        <f t="shared" ref="G1108:G1109" si="309">E1108-$F$1107</f>
        <v>1.0543923982267014</v>
      </c>
    </row>
    <row r="1109" spans="1:8">
      <c r="B1109" s="23" t="s">
        <v>49</v>
      </c>
      <c r="C1109" s="23">
        <f>AVERAGE(C1107:C1108)</f>
        <v>28.110126252771785</v>
      </c>
      <c r="D1109" s="23">
        <f>AVERAGE(D1107:D1108)</f>
        <v>14.376246460904206</v>
      </c>
      <c r="E1109" s="8">
        <f>AVERAGE(E1107:E1108)</f>
        <v>13.733879791867579</v>
      </c>
      <c r="G1109" s="20">
        <f t="shared" si="309"/>
        <v>1.0566035832840797</v>
      </c>
      <c r="H1109" s="8">
        <f>2^-G1109</f>
        <v>0.48076254763795684</v>
      </c>
    </row>
    <row r="1110" spans="1:8">
      <c r="B1110" s="23"/>
      <c r="C1110" s="23"/>
      <c r="D1110" s="23"/>
    </row>
    <row r="1111" spans="1:8">
      <c r="B1111" s="24" t="s">
        <v>57</v>
      </c>
      <c r="C1111" s="23">
        <v>27.13784439848169</v>
      </c>
      <c r="D1111" s="23">
        <v>14.377899490060734</v>
      </c>
      <c r="E1111" s="8">
        <f>C1111-D1111</f>
        <v>12.759944908420955</v>
      </c>
      <c r="G1111" s="8">
        <f>E1111-$F$1107</f>
        <v>8.2668699837455506E-2</v>
      </c>
    </row>
    <row r="1112" spans="1:8">
      <c r="B1112" s="23"/>
      <c r="C1112" s="23">
        <v>27.1844365181</v>
      </c>
      <c r="D1112" s="23">
        <v>14.3006000253078</v>
      </c>
      <c r="E1112" s="8">
        <f>C1112-D1112</f>
        <v>12.8838364927922</v>
      </c>
      <c r="G1112" s="8">
        <f t="shared" ref="G1112:G1113" si="310">E1112-$F$1107</f>
        <v>0.20656028420870065</v>
      </c>
    </row>
    <row r="1113" spans="1:8">
      <c r="B1113" s="23" t="s">
        <v>49</v>
      </c>
      <c r="C1113" s="23">
        <f>AVERAGE(C1111:C1112)</f>
        <v>27.161140458290845</v>
      </c>
      <c r="D1113" s="23">
        <f>AVERAGE(D1111:D1112)</f>
        <v>14.339249757684268</v>
      </c>
      <c r="E1113" s="8">
        <f>AVERAGE(E1111:E1112)</f>
        <v>12.821890700606577</v>
      </c>
      <c r="G1113" s="20">
        <f t="shared" si="310"/>
        <v>0.14461449202307719</v>
      </c>
      <c r="H1113" s="8">
        <f>2^-G1113</f>
        <v>0.90462107247228896</v>
      </c>
    </row>
    <row r="1114" spans="1:8">
      <c r="B1114" s="23"/>
      <c r="C1114" s="23"/>
      <c r="D1114" s="23"/>
    </row>
    <row r="1115" spans="1:8">
      <c r="B1115" s="24" t="s">
        <v>58</v>
      </c>
      <c r="C1115" s="23">
        <v>26.993147962712751</v>
      </c>
      <c r="D1115" s="23">
        <v>15.003969374804399</v>
      </c>
      <c r="E1115" s="8">
        <f>C1115-D1115</f>
        <v>11.989178587908352</v>
      </c>
      <c r="G1115" s="8">
        <f>E1115-$F$1107</f>
        <v>-0.68809762067514768</v>
      </c>
    </row>
    <row r="1116" spans="1:8">
      <c r="B1116" s="23"/>
      <c r="C1116" s="23">
        <v>26.7836700999732</v>
      </c>
      <c r="D1116" s="23">
        <v>15.1200847649002</v>
      </c>
      <c r="E1116" s="8">
        <f>C1116-D1116</f>
        <v>11.663585335073</v>
      </c>
      <c r="G1116" s="8">
        <f t="shared" ref="G1116:G1117" si="311">E1116-$F$1107</f>
        <v>-1.0136908735104999</v>
      </c>
    </row>
    <row r="1117" spans="1:8">
      <c r="B1117" s="23" t="s">
        <v>49</v>
      </c>
      <c r="C1117" s="23">
        <f>AVERAGE(C1115:C1116)</f>
        <v>26.888409031342974</v>
      </c>
      <c r="D1117" s="23">
        <f>AVERAGE(D1115:D1116)</f>
        <v>15.062027069852299</v>
      </c>
      <c r="E1117" s="8">
        <f>AVERAGE(E1115:E1116)</f>
        <v>11.826381961490675</v>
      </c>
      <c r="G1117" s="20">
        <f t="shared" si="311"/>
        <v>-0.85089424709282468</v>
      </c>
      <c r="H1117" s="8">
        <f>2^-G1117</f>
        <v>1.8036185424781577</v>
      </c>
    </row>
    <row r="1118" spans="1:8">
      <c r="B1118" s="23"/>
      <c r="C1118" s="23"/>
      <c r="D1118" s="23"/>
    </row>
    <row r="1119" spans="1:8">
      <c r="B1119" s="24" t="s">
        <v>59</v>
      </c>
      <c r="C1119" s="23">
        <v>28.057839444917622</v>
      </c>
      <c r="D1119" s="23">
        <v>14.726502369673879</v>
      </c>
      <c r="E1119" s="8">
        <f>C1119-D1119</f>
        <v>13.331337075243743</v>
      </c>
      <c r="G1119" s="8">
        <f>E1119-$F$1107</f>
        <v>0.65406086666024343</v>
      </c>
    </row>
    <row r="1120" spans="1:8">
      <c r="B1120" s="23"/>
      <c r="C1120" s="23">
        <v>28.453738190737798</v>
      </c>
      <c r="D1120" s="23">
        <v>14.7231976487623</v>
      </c>
      <c r="E1120" s="8">
        <f>C1120-D1120</f>
        <v>13.730540541975499</v>
      </c>
      <c r="G1120" s="8">
        <f t="shared" ref="G1120:G1121" si="312">E1120-$F$1107</f>
        <v>1.0532643333919989</v>
      </c>
    </row>
    <row r="1121" spans="2:8">
      <c r="B1121" s="23" t="s">
        <v>49</v>
      </c>
      <c r="C1121" s="23">
        <f>AVERAGE(C1119:C1120)</f>
        <v>28.25578881782771</v>
      </c>
      <c r="D1121" s="23">
        <f>AVERAGE(D1119:D1120)</f>
        <v>14.724850009218089</v>
      </c>
      <c r="E1121" s="8">
        <f>AVERAGE(E1119:E1120)</f>
        <v>13.530938808609621</v>
      </c>
      <c r="G1121" s="20">
        <f t="shared" si="312"/>
        <v>0.85366260002612115</v>
      </c>
      <c r="H1121" s="8">
        <f>2^-G1121</f>
        <v>0.55337807875036038</v>
      </c>
    </row>
    <row r="1122" spans="2:8">
      <c r="B1122" s="23"/>
      <c r="C1122" s="23"/>
      <c r="D1122" s="23"/>
    </row>
    <row r="1123" spans="2:8">
      <c r="B1123" s="24" t="s">
        <v>60</v>
      </c>
      <c r="C1123" s="23">
        <v>26.700806743701801</v>
      </c>
      <c r="D1123" s="23">
        <v>15.51406447638756</v>
      </c>
      <c r="E1123" s="8">
        <f>C1123-D1123</f>
        <v>11.186742267314241</v>
      </c>
      <c r="G1123" s="8">
        <f>E1123-$F$1107</f>
        <v>-1.4905339412692591</v>
      </c>
    </row>
    <row r="1124" spans="2:8">
      <c r="B1124" s="23"/>
      <c r="C1124" s="23">
        <v>26.7128934674673</v>
      </c>
      <c r="D1124" s="23">
        <v>15.563768971536801</v>
      </c>
      <c r="E1124" s="8">
        <f>C1124-D1124</f>
        <v>11.149124495930499</v>
      </c>
      <c r="G1124" s="8">
        <f t="shared" ref="G1124:G1125" si="313">E1124-$F$1107</f>
        <v>-1.5281517126530009</v>
      </c>
    </row>
    <row r="1125" spans="2:8">
      <c r="B1125" s="23" t="s">
        <v>49</v>
      </c>
      <c r="C1125" s="23">
        <f>AVERAGE(C1123:C1124)</f>
        <v>26.70685010558455</v>
      </c>
      <c r="D1125" s="23">
        <f>AVERAGE(D1123:D1124)</f>
        <v>15.538916723962181</v>
      </c>
      <c r="E1125" s="8">
        <f>AVERAGE(E1123:E1124)</f>
        <v>11.167933381622369</v>
      </c>
      <c r="G1125" s="20">
        <f t="shared" si="313"/>
        <v>-1.5093428269611309</v>
      </c>
      <c r="H1125" s="8">
        <f>2^-G1125</f>
        <v>2.8468033266685331</v>
      </c>
    </row>
    <row r="1126" spans="2:8">
      <c r="B1126" s="23"/>
      <c r="C1126" s="23"/>
      <c r="D1126" s="23"/>
    </row>
    <row r="1127" spans="2:8">
      <c r="B1127" s="24" t="s">
        <v>61</v>
      </c>
      <c r="C1127" s="23">
        <v>27.546637716392571</v>
      </c>
      <c r="D1127" s="23">
        <v>14.594065901794414</v>
      </c>
      <c r="E1127" s="8">
        <f>C1127-D1127</f>
        <v>12.952571814598157</v>
      </c>
      <c r="G1127" s="8">
        <f>E1127-$F$1107</f>
        <v>0.27529560601465697</v>
      </c>
    </row>
    <row r="1128" spans="2:8">
      <c r="C1128" s="23">
        <v>27.568693700374801</v>
      </c>
      <c r="D1128" s="23">
        <v>14.5560003003646</v>
      </c>
      <c r="E1128" s="8">
        <f>C1128-D1128</f>
        <v>13.012693400010201</v>
      </c>
      <c r="G1128" s="8">
        <f t="shared" ref="G1128:G1129" si="314">E1128-$F$1107</f>
        <v>0.33541719142670168</v>
      </c>
    </row>
    <row r="1129" spans="2:8">
      <c r="B1129" s="23" t="s">
        <v>49</v>
      </c>
      <c r="C1129" s="23">
        <f>AVERAGE(C1127:C1128)</f>
        <v>27.557665708383688</v>
      </c>
      <c r="D1129" s="23">
        <f>AVERAGE(D1127:D1128)</f>
        <v>14.575033101079507</v>
      </c>
      <c r="E1129" s="8">
        <f>AVERAGE(E1127:E1128)</f>
        <v>12.982632607304179</v>
      </c>
      <c r="G1129" s="20">
        <f t="shared" si="314"/>
        <v>0.30535639872067932</v>
      </c>
      <c r="H1129" s="8">
        <f>2^-G1129</f>
        <v>0.80924227925497905</v>
      </c>
    </row>
    <row r="1130" spans="2:8">
      <c r="B1130" s="23"/>
      <c r="C1130" s="23"/>
      <c r="D1130" s="23"/>
    </row>
    <row r="1131" spans="2:8">
      <c r="B1131" s="25" t="s">
        <v>50</v>
      </c>
      <c r="C1131" s="23">
        <v>28.090371654763079</v>
      </c>
      <c r="D1131" s="23">
        <v>15.340311192544434</v>
      </c>
      <c r="E1131" s="8">
        <f>C1131-D1131</f>
        <v>12.750060462218645</v>
      </c>
      <c r="G1131" s="8">
        <f>E1131-$F$1107</f>
        <v>7.2784253635145291E-2</v>
      </c>
    </row>
    <row r="1132" spans="2:8">
      <c r="B1132" s="23"/>
      <c r="C1132" s="23">
        <v>28.2136752836497</v>
      </c>
      <c r="D1132" s="23">
        <v>15.3738912649859</v>
      </c>
      <c r="E1132" s="8">
        <f>C1132-D1132</f>
        <v>12.839784018663799</v>
      </c>
      <c r="G1132" s="8">
        <f t="shared" ref="G1132:G1133" si="315">E1132-$F$1107</f>
        <v>0.16250781008029946</v>
      </c>
    </row>
    <row r="1133" spans="2:8">
      <c r="B1133" s="23" t="s">
        <v>49</v>
      </c>
      <c r="C1133" s="23">
        <f>AVERAGE(C1131:C1132)</f>
        <v>28.152023469206391</v>
      </c>
      <c r="D1133" s="23">
        <f>AVERAGE(D1131:D1132)</f>
        <v>15.357101228765167</v>
      </c>
      <c r="E1133" s="8">
        <f>AVERAGE(E1131:E1132)</f>
        <v>12.794922240441222</v>
      </c>
      <c r="G1133" s="20">
        <f t="shared" si="315"/>
        <v>0.11764603185772238</v>
      </c>
      <c r="H1133" s="8">
        <f>2^-G1133</f>
        <v>0.92169029703522765</v>
      </c>
    </row>
    <row r="1134" spans="2:8">
      <c r="B1134" s="23"/>
      <c r="C1134" s="23"/>
      <c r="D1134" s="23"/>
    </row>
    <row r="1135" spans="2:8">
      <c r="B1135" s="25" t="s">
        <v>51</v>
      </c>
      <c r="C1135" s="23">
        <v>29.045421332523201</v>
      </c>
      <c r="D1135" s="23">
        <v>14.69290251940085</v>
      </c>
      <c r="E1135" s="8">
        <f>C1135-D1135</f>
        <v>14.352518813122352</v>
      </c>
      <c r="G1135" s="8">
        <f>E1135-$F$1107</f>
        <v>1.6752426045388518</v>
      </c>
    </row>
    <row r="1136" spans="2:8">
      <c r="B1136" s="23"/>
      <c r="C1136" s="23">
        <v>29.130032005267399</v>
      </c>
      <c r="D1136" s="23">
        <v>14.6800837908754</v>
      </c>
      <c r="E1136" s="8">
        <f>C1136-D1136</f>
        <v>14.449948214391998</v>
      </c>
      <c r="G1136" s="8">
        <f t="shared" ref="G1136:G1137" si="316">E1136-$F$1107</f>
        <v>1.7726720058084986</v>
      </c>
    </row>
    <row r="1137" spans="2:8">
      <c r="B1137" s="23" t="s">
        <v>49</v>
      </c>
      <c r="C1137" s="23">
        <f>AVERAGE(C1135:C1136)</f>
        <v>29.0877266688953</v>
      </c>
      <c r="D1137" s="23">
        <f>AVERAGE(D1135:D1136)</f>
        <v>14.686493155138125</v>
      </c>
      <c r="E1137" s="8">
        <f>AVERAGE(E1135:E1136)</f>
        <v>14.401233513757175</v>
      </c>
      <c r="G1137" s="20">
        <f t="shared" si="316"/>
        <v>1.7239573051736752</v>
      </c>
      <c r="H1137" s="8">
        <f>2^-G1137</f>
        <v>0.30271722940776802</v>
      </c>
    </row>
    <row r="1138" spans="2:8">
      <c r="B1138" s="23"/>
      <c r="C1138" s="23"/>
      <c r="D1138" s="23"/>
    </row>
    <row r="1139" spans="2:8">
      <c r="B1139" s="25" t="s">
        <v>52</v>
      </c>
      <c r="C1139" s="23">
        <v>28.290898647799047</v>
      </c>
      <c r="D1139" s="23">
        <v>15.379821736643649</v>
      </c>
      <c r="E1139" s="8">
        <f>C1139-D1139</f>
        <v>12.911076911155398</v>
      </c>
      <c r="G1139" s="8">
        <f>E1139-$F$1107</f>
        <v>0.233800702571898</v>
      </c>
    </row>
    <row r="1140" spans="2:8">
      <c r="B1140" s="23"/>
      <c r="C1140" s="23">
        <v>28.2702376466634</v>
      </c>
      <c r="D1140" s="23">
        <v>15.396639263500401</v>
      </c>
      <c r="E1140" s="8">
        <f>C1140-D1140</f>
        <v>12.873598383162999</v>
      </c>
      <c r="G1140" s="8">
        <f t="shared" ref="G1140:G1141" si="317">E1140-$F$1107</f>
        <v>0.19632217457949963</v>
      </c>
    </row>
    <row r="1141" spans="2:8">
      <c r="B1141" s="23" t="s">
        <v>49</v>
      </c>
      <c r="C1141" s="23">
        <f>AVERAGE(C1139:C1140)</f>
        <v>28.280568147231222</v>
      </c>
      <c r="D1141" s="23">
        <f>AVERAGE(D1139:D1140)</f>
        <v>15.388230500072025</v>
      </c>
      <c r="E1141" s="8">
        <f>AVERAGE(E1139:E1140)</f>
        <v>12.892337647159199</v>
      </c>
      <c r="G1141" s="20">
        <f t="shared" si="317"/>
        <v>0.21506143857569882</v>
      </c>
      <c r="H1141" s="8">
        <f>2^-G1141</f>
        <v>0.86150947070957151</v>
      </c>
    </row>
    <row r="1142" spans="2:8">
      <c r="B1142" s="23"/>
      <c r="C1142" s="23"/>
      <c r="D1142" s="23"/>
    </row>
    <row r="1143" spans="2:8">
      <c r="B1143" s="25" t="s">
        <v>53</v>
      </c>
      <c r="C1143" s="23">
        <v>27.692272304233821</v>
      </c>
      <c r="D1143" s="23">
        <v>15.113950632420314</v>
      </c>
      <c r="E1143" s="8">
        <f>C1143-D1143</f>
        <v>12.578321671813507</v>
      </c>
      <c r="G1143" s="8">
        <f>E1143-$F$1107</f>
        <v>-9.8954536769992885E-2</v>
      </c>
    </row>
    <row r="1144" spans="2:8">
      <c r="B1144" s="23"/>
      <c r="C1144" s="23">
        <v>27.6000837634924</v>
      </c>
      <c r="D1144" s="23">
        <v>15.1405378196354</v>
      </c>
      <c r="E1144" s="8">
        <f>C1144-D1144</f>
        <v>12.459545943857</v>
      </c>
      <c r="G1144" s="8">
        <f t="shared" ref="G1144:G1145" si="318">E1144-$F$1107</f>
        <v>-0.21773026472649981</v>
      </c>
    </row>
    <row r="1145" spans="2:8">
      <c r="B1145" s="23" t="s">
        <v>49</v>
      </c>
      <c r="C1145" s="23">
        <f>AVERAGE(C1143:C1144)</f>
        <v>27.646178033863109</v>
      </c>
      <c r="D1145" s="23">
        <f>AVERAGE(D1143:D1144)</f>
        <v>15.127244226027857</v>
      </c>
      <c r="E1145" s="8">
        <f>AVERAGE(E1143:E1144)</f>
        <v>12.518933807835253</v>
      </c>
      <c r="G1145" s="20">
        <f t="shared" si="318"/>
        <v>-0.15834240074824635</v>
      </c>
      <c r="H1145" s="8">
        <f>2^-G1145</f>
        <v>1.1160041567535459</v>
      </c>
    </row>
    <row r="1146" spans="2:8">
      <c r="B1146" s="23"/>
      <c r="C1146" s="23"/>
      <c r="D1146" s="23"/>
    </row>
    <row r="1147" spans="2:8">
      <c r="B1147" s="25" t="s">
        <v>54</v>
      </c>
      <c r="C1147" s="23">
        <v>28.58427032106994</v>
      </c>
      <c r="D1147" s="23">
        <v>14.397866941982576</v>
      </c>
      <c r="E1147" s="8">
        <f>C1147-D1147</f>
        <v>14.186403379087364</v>
      </c>
      <c r="G1147" s="8">
        <f>E1147-$F$1107</f>
        <v>1.5091271705038647</v>
      </c>
    </row>
    <row r="1148" spans="2:8">
      <c r="B1148" s="23"/>
      <c r="C1148" s="23">
        <v>28.510837651342701</v>
      </c>
      <c r="D1148" s="23">
        <v>14.3826311379178</v>
      </c>
      <c r="E1148" s="8">
        <f>C1148-D1148</f>
        <v>14.128206513424901</v>
      </c>
      <c r="G1148" s="8">
        <f t="shared" ref="G1148:G1149" si="319">E1148-$F$1107</f>
        <v>1.4509303048414015</v>
      </c>
    </row>
    <row r="1149" spans="2:8">
      <c r="B1149" s="23" t="s">
        <v>49</v>
      </c>
      <c r="C1149" s="23">
        <f>AVERAGE(C1147:C1148)</f>
        <v>28.547553986206321</v>
      </c>
      <c r="D1149" s="23">
        <f>AVERAGE(D1147:D1148)</f>
        <v>14.390249039950188</v>
      </c>
      <c r="E1149" s="8">
        <f>AVERAGE(E1147:E1148)</f>
        <v>14.157304946256133</v>
      </c>
      <c r="G1149" s="20">
        <f t="shared" si="319"/>
        <v>1.4800287376726331</v>
      </c>
      <c r="H1149" s="8">
        <f>2^-G1149</f>
        <v>0.3584816711798573</v>
      </c>
    </row>
    <row r="1150" spans="2:8">
      <c r="B1150" s="23"/>
      <c r="C1150" s="23"/>
      <c r="D1150" s="23"/>
    </row>
    <row r="1151" spans="2:8">
      <c r="B1151" s="25" t="s">
        <v>55</v>
      </c>
      <c r="C1151" s="23">
        <v>28.277763734442317</v>
      </c>
      <c r="D1151" s="23">
        <v>14.408064933345987</v>
      </c>
      <c r="E1151" s="8">
        <f>C1151-D1151</f>
        <v>13.86969880109633</v>
      </c>
      <c r="G1151" s="8">
        <f>E1151-$F$1107</f>
        <v>1.1924225925128304</v>
      </c>
    </row>
    <row r="1152" spans="2:8">
      <c r="B1152" s="23"/>
      <c r="C1152" s="23">
        <v>28.274400467165201</v>
      </c>
      <c r="D1152" s="23">
        <v>14.4388767633346</v>
      </c>
      <c r="E1152" s="8">
        <f>C1152-D1152</f>
        <v>13.835523703830601</v>
      </c>
      <c r="G1152" s="8">
        <f t="shared" ref="G1152:G1153" si="320">E1152-$F$1107</f>
        <v>1.1582474952471014</v>
      </c>
    </row>
    <row r="1153" spans="2:8">
      <c r="B1153" s="23" t="s">
        <v>49</v>
      </c>
      <c r="C1153" s="23">
        <f>AVERAGE(C1151:C1152)</f>
        <v>28.276082100803759</v>
      </c>
      <c r="D1153" s="23">
        <f>AVERAGE(D1151:D1152)</f>
        <v>14.423470848340294</v>
      </c>
      <c r="E1153" s="8">
        <f>AVERAGE(E1151:E1152)</f>
        <v>13.852611252463465</v>
      </c>
      <c r="G1153" s="20">
        <f t="shared" si="320"/>
        <v>1.175335043879965</v>
      </c>
      <c r="H1153" s="8">
        <f>2^-G1153</f>
        <v>0.44278091850704382</v>
      </c>
    </row>
    <row r="1154" spans="2:8">
      <c r="B1154" s="23"/>
      <c r="C1154" s="23"/>
      <c r="D1154" s="23"/>
    </row>
    <row r="1155" spans="2:8">
      <c r="B1155" s="23"/>
    </row>
    <row r="1156" spans="2:8">
      <c r="B1156" s="23"/>
    </row>
    <row r="1157" spans="2:8">
      <c r="B1157" s="23"/>
      <c r="C1157" s="23"/>
      <c r="D1157" s="23"/>
    </row>
    <row r="1158" spans="2:8">
      <c r="B1158" s="23"/>
      <c r="C1158" s="23"/>
      <c r="D1158" s="23"/>
    </row>
    <row r="1159" spans="2:8">
      <c r="B1159" s="23"/>
      <c r="C1159" s="23"/>
      <c r="D1159" s="23"/>
    </row>
    <row r="1160" spans="2:8">
      <c r="B1160" s="23"/>
      <c r="C1160" s="23"/>
      <c r="D1160" s="23"/>
    </row>
    <row r="1161" spans="2:8">
      <c r="B1161" s="23"/>
      <c r="C1161" s="23"/>
      <c r="D1161" s="23"/>
    </row>
    <row r="1162" spans="2:8">
      <c r="B1162" s="23"/>
      <c r="C1162" s="23"/>
      <c r="D1162" s="23"/>
    </row>
    <row r="1163" spans="2:8">
      <c r="B1163" s="23"/>
    </row>
    <row r="1164" spans="2:8">
      <c r="B1164" s="23"/>
    </row>
    <row r="1165" spans="2:8">
      <c r="B1165" s="23"/>
      <c r="C1165" s="23"/>
      <c r="D1165" s="23"/>
    </row>
    <row r="1166" spans="2:8">
      <c r="B1166" s="23"/>
      <c r="C1166" s="23"/>
      <c r="D1166" s="23"/>
    </row>
    <row r="1167" spans="2:8">
      <c r="B1167" s="23"/>
      <c r="C1167" s="23"/>
      <c r="D1167" s="23"/>
    </row>
    <row r="1168" spans="2:8">
      <c r="B1168" s="23"/>
      <c r="C1168" s="23"/>
      <c r="D1168" s="23"/>
    </row>
    <row r="1169" spans="2:9">
      <c r="B1169" s="23"/>
      <c r="C1169" s="23"/>
      <c r="D1169" s="23"/>
      <c r="H1169" s="27"/>
      <c r="I1169" s="27"/>
    </row>
    <row r="1170" spans="2:9">
      <c r="B1170" s="23"/>
      <c r="C1170" s="23"/>
      <c r="D1170" s="23"/>
      <c r="H1170" s="27"/>
      <c r="I1170" s="27"/>
    </row>
    <row r="1171" spans="2:9">
      <c r="B1171" s="23"/>
      <c r="H1171" s="27"/>
      <c r="I1171" s="27"/>
    </row>
    <row r="1172" spans="2:9">
      <c r="B1172" s="23"/>
      <c r="G1172" s="27"/>
      <c r="H1172" s="27"/>
      <c r="I1172" s="27"/>
    </row>
    <row r="1174" spans="2:9">
      <c r="B1174" s="23"/>
      <c r="C1174" s="23"/>
      <c r="D1174" s="23"/>
    </row>
    <row r="1175" spans="2:9">
      <c r="B1175" s="23"/>
      <c r="C1175" s="23"/>
      <c r="D1175" s="23"/>
    </row>
    <row r="1176" spans="2:9">
      <c r="B1176" s="23"/>
      <c r="C1176" s="23"/>
      <c r="D1176" s="23"/>
    </row>
    <row r="1177" spans="2:9">
      <c r="B1177" s="23"/>
      <c r="C1177" s="23"/>
      <c r="D1177" s="23"/>
    </row>
    <row r="1178" spans="2:9">
      <c r="B1178" s="23"/>
      <c r="C1178" s="23"/>
      <c r="D1178" s="23"/>
    </row>
    <row r="1179" spans="2:9">
      <c r="B1179" s="23"/>
      <c r="C1179" s="23"/>
      <c r="D1179" s="23"/>
    </row>
    <row r="1180" spans="2:9">
      <c r="B1180" s="23"/>
    </row>
    <row r="1181" spans="2:9">
      <c r="B1181" s="23"/>
    </row>
    <row r="1182" spans="2:9">
      <c r="B1182" s="23"/>
      <c r="C1182" s="23"/>
      <c r="D1182" s="23"/>
    </row>
    <row r="1183" spans="2:9">
      <c r="B1183" s="23"/>
      <c r="C1183" s="23"/>
      <c r="D1183" s="23"/>
    </row>
    <row r="1184" spans="2:9">
      <c r="B1184" s="23"/>
      <c r="C1184" s="23"/>
      <c r="D1184" s="23"/>
    </row>
    <row r="1185" spans="2:4">
      <c r="B1185" s="23"/>
      <c r="C1185" s="23"/>
      <c r="D1185" s="23"/>
    </row>
    <row r="1186" spans="2:4">
      <c r="B1186" s="23"/>
      <c r="C1186" s="23"/>
      <c r="D1186" s="23"/>
    </row>
    <row r="1187" spans="2:4">
      <c r="B1187" s="23"/>
      <c r="C1187" s="23"/>
      <c r="D1187" s="23"/>
    </row>
    <row r="1188" spans="2:4">
      <c r="B1188" s="23"/>
    </row>
    <row r="1190" spans="2:4">
      <c r="B1190" s="23"/>
      <c r="C1190" s="23"/>
      <c r="D1190" s="23"/>
    </row>
    <row r="1191" spans="2:4">
      <c r="B1191" s="23"/>
      <c r="C1191" s="23"/>
      <c r="D1191" s="23"/>
    </row>
    <row r="1192" spans="2:4">
      <c r="B1192" s="23"/>
      <c r="C1192" s="23"/>
      <c r="D1192" s="23"/>
    </row>
    <row r="1193" spans="2:4">
      <c r="B1193" s="23"/>
      <c r="C1193" s="23"/>
      <c r="D1193" s="23"/>
    </row>
    <row r="1194" spans="2:4">
      <c r="B1194" s="23"/>
      <c r="C1194" s="23"/>
      <c r="D1194" s="23"/>
    </row>
    <row r="1195" spans="2:4">
      <c r="B1195" s="23"/>
      <c r="C1195" s="23"/>
      <c r="D1195" s="23"/>
    </row>
    <row r="1196" spans="2:4">
      <c r="B1196" s="23"/>
    </row>
    <row r="1197" spans="2:4">
      <c r="B1197" s="23"/>
    </row>
    <row r="1198" spans="2:4">
      <c r="B1198" s="23"/>
      <c r="C1198" s="23"/>
      <c r="D1198" s="23"/>
    </row>
    <row r="1199" spans="2:4">
      <c r="B1199" s="23"/>
      <c r="C1199" s="23"/>
      <c r="D1199" s="23"/>
    </row>
    <row r="1200" spans="2:4">
      <c r="B1200" s="23"/>
      <c r="C1200" s="23"/>
      <c r="D1200" s="23"/>
    </row>
    <row r="1201" spans="2:4">
      <c r="B1201" s="23"/>
      <c r="C1201" s="23"/>
      <c r="D1201" s="23"/>
    </row>
    <row r="1202" spans="2:4">
      <c r="B1202" s="23"/>
      <c r="C1202" s="23"/>
      <c r="D1202" s="23"/>
    </row>
    <row r="1203" spans="2:4">
      <c r="B1203" s="23"/>
      <c r="C1203" s="23"/>
      <c r="D1203" s="23"/>
    </row>
    <row r="1204" spans="2:4">
      <c r="B1204" s="23"/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F463CC-33FA-DB4F-925E-8EC5FB470FBA}">
  <dimension ref="A1:C12"/>
  <sheetViews>
    <sheetView workbookViewId="0">
      <selection activeCell="B10" sqref="B10"/>
    </sheetView>
  </sheetViews>
  <sheetFormatPr defaultColWidth="10.625" defaultRowHeight="15.75"/>
  <sheetData>
    <row r="1" spans="1:3">
      <c r="A1" s="9" t="s">
        <v>43</v>
      </c>
    </row>
    <row r="2" spans="1:3">
      <c r="B2" s="3" t="s">
        <v>0</v>
      </c>
      <c r="C2" s="3" t="s">
        <v>1</v>
      </c>
    </row>
    <row r="3" spans="1:3">
      <c r="B3" s="1">
        <v>352</v>
      </c>
      <c r="C3" s="1">
        <v>363</v>
      </c>
    </row>
    <row r="4" spans="1:3">
      <c r="B4" s="1">
        <v>256</v>
      </c>
      <c r="C4" s="1">
        <v>21</v>
      </c>
    </row>
    <row r="5" spans="1:3">
      <c r="B5" s="1">
        <v>497</v>
      </c>
      <c r="C5" s="1">
        <v>299</v>
      </c>
    </row>
    <row r="6" spans="1:3">
      <c r="B6" s="1">
        <v>305</v>
      </c>
      <c r="C6" s="1">
        <v>228</v>
      </c>
    </row>
    <row r="7" spans="1:3">
      <c r="B7" s="1">
        <v>391</v>
      </c>
      <c r="C7" s="1">
        <v>384</v>
      </c>
    </row>
    <row r="8" spans="1:3">
      <c r="B8" s="1">
        <v>511</v>
      </c>
      <c r="C8" s="1">
        <v>667</v>
      </c>
    </row>
    <row r="9" spans="1:3">
      <c r="B9" s="1">
        <v>35</v>
      </c>
      <c r="C9" s="1"/>
    </row>
    <row r="10" spans="1:3">
      <c r="A10" t="s">
        <v>10</v>
      </c>
      <c r="B10" s="8">
        <f>AVERAGE(B3:B9)</f>
        <v>335.28571428571428</v>
      </c>
      <c r="C10">
        <f>AVERAGE(C3:C9)</f>
        <v>327</v>
      </c>
    </row>
    <row r="11" spans="1:3">
      <c r="A11" t="s">
        <v>11</v>
      </c>
      <c r="B11" s="8">
        <f>STDEV(B3:B9)</f>
        <v>162.16525962292732</v>
      </c>
      <c r="C11" s="8">
        <f>STDEV(C3:C9)</f>
        <v>211.83295305499567</v>
      </c>
    </row>
    <row r="12" spans="1:3">
      <c r="A12" t="s">
        <v>12</v>
      </c>
      <c r="B12" s="8">
        <f>B11/SQRT(7)</f>
        <v>61.292706893784235</v>
      </c>
      <c r="C12" s="8">
        <f>C11/SQRT(6)</f>
        <v>86.480440948613733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92FC00-0D90-734D-BF37-ACC36013F295}">
  <dimension ref="A1:N16"/>
  <sheetViews>
    <sheetView workbookViewId="0">
      <selection activeCell="D24" sqref="D24"/>
    </sheetView>
  </sheetViews>
  <sheetFormatPr defaultColWidth="10.625" defaultRowHeight="15.75"/>
  <sheetData>
    <row r="1" spans="1:14">
      <c r="A1" s="9" t="s">
        <v>14</v>
      </c>
      <c r="B1" s="7"/>
    </row>
    <row r="2" spans="1:14">
      <c r="B2" s="3" t="s">
        <v>0</v>
      </c>
      <c r="C2" s="3" t="s">
        <v>1</v>
      </c>
    </row>
    <row r="3" spans="1:14">
      <c r="B3" s="1">
        <v>0</v>
      </c>
      <c r="C3" s="1">
        <v>14.3</v>
      </c>
    </row>
    <row r="4" spans="1:14">
      <c r="B4" s="1">
        <v>0</v>
      </c>
      <c r="C4" s="1">
        <v>0</v>
      </c>
    </row>
    <row r="5" spans="1:14">
      <c r="B5" s="1">
        <v>12.5</v>
      </c>
      <c r="C5" s="1">
        <v>30</v>
      </c>
    </row>
    <row r="6" spans="1:14">
      <c r="B6" s="1">
        <v>0</v>
      </c>
      <c r="C6" s="1">
        <v>12.5</v>
      </c>
    </row>
    <row r="7" spans="1:14">
      <c r="B7" s="1">
        <v>0</v>
      </c>
      <c r="C7" s="1">
        <v>25</v>
      </c>
    </row>
    <row r="8" spans="1:14">
      <c r="B8" s="1">
        <v>14.3</v>
      </c>
      <c r="C8" s="1">
        <v>30</v>
      </c>
    </row>
    <row r="9" spans="1:14">
      <c r="B9" s="1">
        <v>0</v>
      </c>
      <c r="C9" s="1">
        <v>50</v>
      </c>
    </row>
    <row r="10" spans="1:14">
      <c r="B10" s="1">
        <v>0</v>
      </c>
      <c r="C10" s="1">
        <v>0</v>
      </c>
    </row>
    <row r="11" spans="1:14">
      <c r="B11" s="1">
        <v>12.5</v>
      </c>
      <c r="C11" s="1"/>
      <c r="L11" s="4"/>
      <c r="M11" s="4"/>
      <c r="N11" s="4"/>
    </row>
    <row r="12" spans="1:14">
      <c r="B12" s="1">
        <v>0</v>
      </c>
      <c r="C12" s="1"/>
    </row>
    <row r="13" spans="1:14">
      <c r="B13" s="1">
        <v>10</v>
      </c>
      <c r="C13" s="1"/>
    </row>
    <row r="14" spans="1:14">
      <c r="A14" s="9" t="s">
        <v>10</v>
      </c>
      <c r="B14" s="8">
        <f>AVERAGE(B3:B13)</f>
        <v>4.4818181818181815</v>
      </c>
      <c r="C14" s="8">
        <f>AVERAGE(C3:C13)</f>
        <v>20.225000000000001</v>
      </c>
    </row>
    <row r="15" spans="1:14">
      <c r="A15" s="9" t="s">
        <v>11</v>
      </c>
      <c r="B15" s="8">
        <f>STDEV(B3:B13)</f>
        <v>6.2931420104456857</v>
      </c>
      <c r="C15" s="8">
        <f>STDEV(C3:C13)</f>
        <v>16.959342136836725</v>
      </c>
    </row>
    <row r="16" spans="1:14">
      <c r="A16" s="9" t="s">
        <v>12</v>
      </c>
      <c r="B16" s="8">
        <f>B15/SQRT(11)</f>
        <v>1.8974537091882893</v>
      </c>
      <c r="C16" s="8">
        <f>C15/SQRT(8)</f>
        <v>5.9960329147099998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FF1497-7D5E-714A-BB35-62937AB6A990}">
  <dimension ref="A1:Q7"/>
  <sheetViews>
    <sheetView workbookViewId="0">
      <selection activeCell="I2" sqref="I2:K7"/>
    </sheetView>
  </sheetViews>
  <sheetFormatPr defaultColWidth="10.625" defaultRowHeight="15.75"/>
  <sheetData>
    <row r="1" spans="1:17">
      <c r="A1" s="9" t="s">
        <v>44</v>
      </c>
      <c r="B1" s="3"/>
      <c r="C1" s="3"/>
      <c r="D1" s="3"/>
      <c r="E1" s="3"/>
      <c r="F1" s="3"/>
      <c r="G1" s="3"/>
      <c r="H1" s="3"/>
      <c r="I1" s="9" t="s">
        <v>10</v>
      </c>
      <c r="J1" s="9" t="s">
        <v>11</v>
      </c>
      <c r="K1" s="9" t="s">
        <v>12</v>
      </c>
      <c r="L1" s="3"/>
      <c r="M1" s="3"/>
      <c r="N1" s="3"/>
      <c r="O1" s="3"/>
      <c r="P1" s="3"/>
      <c r="Q1" s="3"/>
    </row>
    <row r="2" spans="1:17">
      <c r="A2" t="s">
        <v>0</v>
      </c>
      <c r="B2" s="1">
        <v>88.9</v>
      </c>
      <c r="C2" s="1">
        <v>83.3</v>
      </c>
      <c r="D2" s="1">
        <v>90.9</v>
      </c>
      <c r="E2" s="1">
        <v>92.9</v>
      </c>
      <c r="F2" s="1">
        <v>81.3</v>
      </c>
      <c r="G2" s="1">
        <v>100</v>
      </c>
      <c r="H2" s="1">
        <v>70</v>
      </c>
      <c r="I2" s="47">
        <f>AVERAGE(B2:H2)</f>
        <v>86.757142857142853</v>
      </c>
      <c r="J2" s="8">
        <f>STDEV(B2:H2)</f>
        <v>9.638439905375078</v>
      </c>
      <c r="K2" s="8">
        <f>J2/SQRT(7)</f>
        <v>3.6429878594661971</v>
      </c>
      <c r="Q2" s="1"/>
    </row>
    <row r="3" spans="1:17">
      <c r="A3" t="s">
        <v>1</v>
      </c>
      <c r="B3" s="1">
        <v>23.1</v>
      </c>
      <c r="C3" s="1">
        <v>14.3</v>
      </c>
      <c r="D3" s="1">
        <v>15.4</v>
      </c>
      <c r="E3" s="1">
        <v>23.5</v>
      </c>
      <c r="F3" s="1">
        <v>27.3</v>
      </c>
      <c r="G3" s="1">
        <v>33.299999999999997</v>
      </c>
      <c r="H3" s="1">
        <v>42.9</v>
      </c>
      <c r="I3" s="47">
        <f>AVERAGE(B3:H3)</f>
        <v>25.685714285714287</v>
      </c>
      <c r="J3" s="8">
        <f>STDEV(B3:H3)</f>
        <v>10.031687889122239</v>
      </c>
      <c r="K3" s="8">
        <f>J3/SQRT(7)</f>
        <v>3.7916216264051337</v>
      </c>
      <c r="L3" s="1"/>
      <c r="M3" s="1"/>
      <c r="N3" s="1"/>
      <c r="O3" s="1"/>
      <c r="P3" s="1"/>
      <c r="Q3" s="1"/>
    </row>
    <row r="4" spans="1:17">
      <c r="A4" s="2"/>
      <c r="B4" s="1"/>
      <c r="C4" s="1"/>
      <c r="D4" s="1"/>
      <c r="E4" s="1"/>
      <c r="F4" s="1"/>
      <c r="G4" s="1"/>
      <c r="H4" s="1"/>
      <c r="I4" s="47"/>
      <c r="J4" s="47"/>
      <c r="K4" s="47"/>
      <c r="L4" s="1"/>
      <c r="M4" s="1"/>
      <c r="N4" s="1"/>
      <c r="O4" s="1"/>
      <c r="P4" s="1"/>
      <c r="Q4" s="1"/>
    </row>
    <row r="5" spans="1:17">
      <c r="A5" s="9" t="s">
        <v>45</v>
      </c>
      <c r="B5" s="1"/>
      <c r="C5" s="1"/>
      <c r="D5" s="1"/>
      <c r="E5" s="1"/>
      <c r="F5" s="1"/>
      <c r="G5" s="1"/>
      <c r="H5" s="1"/>
      <c r="I5" s="47"/>
      <c r="J5" s="47"/>
      <c r="K5" s="47"/>
      <c r="L5" s="1"/>
      <c r="M5" s="1"/>
      <c r="N5" s="1"/>
      <c r="O5" s="1"/>
      <c r="P5" s="1"/>
      <c r="Q5" s="1"/>
    </row>
    <row r="6" spans="1:17">
      <c r="A6" t="s">
        <v>0</v>
      </c>
      <c r="B6" s="1">
        <v>11.1</v>
      </c>
      <c r="C6" s="1">
        <v>16.7</v>
      </c>
      <c r="D6" s="1">
        <v>9.1</v>
      </c>
      <c r="E6" s="1">
        <v>7.1</v>
      </c>
      <c r="F6" s="1">
        <v>18.8</v>
      </c>
      <c r="G6" s="1">
        <v>0</v>
      </c>
      <c r="H6" s="1">
        <v>30</v>
      </c>
      <c r="I6" s="8">
        <f>AVERAGE(B6:H6)</f>
        <v>13.257142857142856</v>
      </c>
      <c r="J6" s="8">
        <f>STDEV(B6:H6)</f>
        <v>9.6479457473006711</v>
      </c>
      <c r="K6" s="8">
        <f>J6/SQRT(7)</f>
        <v>3.646580730000113</v>
      </c>
      <c r="O6" s="1"/>
    </row>
    <row r="7" spans="1:17">
      <c r="A7" t="s">
        <v>1</v>
      </c>
      <c r="B7" s="1">
        <v>76.900000000000006</v>
      </c>
      <c r="C7" s="1">
        <v>85.7</v>
      </c>
      <c r="D7" s="1">
        <v>84.6</v>
      </c>
      <c r="E7" s="1">
        <v>76.5</v>
      </c>
      <c r="F7" s="1">
        <v>72.7</v>
      </c>
      <c r="G7" s="1">
        <v>66.7</v>
      </c>
      <c r="H7" s="1">
        <v>57.1</v>
      </c>
      <c r="I7" s="8">
        <f>AVERAGE(B7:H7)</f>
        <v>74.314285714285717</v>
      </c>
      <c r="J7" s="8">
        <f>STDEV(B7:H7)</f>
        <v>10.031687889122232</v>
      </c>
      <c r="K7" s="8">
        <f>J7/SQRT(7)</f>
        <v>3.791621626405131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8EDF8B-72B1-534F-9C0C-58FB2C34BCD7}">
  <dimension ref="A1:P54"/>
  <sheetViews>
    <sheetView topLeftCell="A9" zoomScale="92" workbookViewId="0">
      <selection activeCell="N41" sqref="N41:P54"/>
    </sheetView>
  </sheetViews>
  <sheetFormatPr defaultColWidth="10.625" defaultRowHeight="15.75"/>
  <cols>
    <col min="1" max="1" width="16.125" customWidth="1"/>
  </cols>
  <sheetData>
    <row r="1" spans="1:16" ht="18">
      <c r="A1" s="9" t="s">
        <v>110</v>
      </c>
    </row>
    <row r="2" spans="1:16">
      <c r="A2" s="9"/>
      <c r="B2" s="74" t="s">
        <v>126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</row>
    <row r="3" spans="1:16">
      <c r="A3" s="3" t="s">
        <v>109</v>
      </c>
      <c r="B3">
        <v>827</v>
      </c>
      <c r="C3">
        <v>828</v>
      </c>
      <c r="D3">
        <v>839</v>
      </c>
      <c r="E3">
        <v>840</v>
      </c>
      <c r="F3">
        <v>842</v>
      </c>
      <c r="G3">
        <v>845</v>
      </c>
      <c r="H3">
        <v>848</v>
      </c>
      <c r="I3">
        <v>849</v>
      </c>
      <c r="J3">
        <v>850</v>
      </c>
      <c r="K3">
        <v>852</v>
      </c>
      <c r="L3">
        <v>856</v>
      </c>
      <c r="N3" s="9" t="s">
        <v>10</v>
      </c>
      <c r="O3" s="9" t="s">
        <v>11</v>
      </c>
      <c r="P3" s="9" t="s">
        <v>12</v>
      </c>
    </row>
    <row r="4" spans="1:16">
      <c r="A4" s="2">
        <v>-5</v>
      </c>
      <c r="B4" s="1">
        <v>0</v>
      </c>
      <c r="C4" s="1">
        <v>0</v>
      </c>
      <c r="D4" s="1">
        <v>0</v>
      </c>
      <c r="E4" s="1">
        <v>0</v>
      </c>
      <c r="F4" s="1">
        <v>0</v>
      </c>
      <c r="G4" s="1">
        <v>0</v>
      </c>
      <c r="H4" s="1">
        <v>0</v>
      </c>
      <c r="I4" s="1">
        <v>0</v>
      </c>
      <c r="J4" s="1">
        <v>0</v>
      </c>
      <c r="K4" s="1">
        <v>0</v>
      </c>
      <c r="L4" s="1">
        <v>0</v>
      </c>
      <c r="N4" s="1"/>
    </row>
    <row r="5" spans="1:16">
      <c r="A5" s="2">
        <v>-4</v>
      </c>
      <c r="B5" s="1">
        <v>-2.2000000000000002</v>
      </c>
      <c r="C5" s="1">
        <v>-3.6</v>
      </c>
      <c r="D5" s="1">
        <v>0</v>
      </c>
      <c r="E5" s="1">
        <v>1.2</v>
      </c>
      <c r="F5" s="1">
        <v>1.3</v>
      </c>
      <c r="G5" s="1">
        <v>-0.6</v>
      </c>
      <c r="H5" s="1">
        <v>-1.3</v>
      </c>
      <c r="I5" s="1">
        <v>-1.9</v>
      </c>
      <c r="J5" s="1">
        <v>0</v>
      </c>
      <c r="K5" s="1">
        <v>0</v>
      </c>
      <c r="L5" s="1">
        <v>0.7</v>
      </c>
      <c r="N5" s="47">
        <f t="shared" ref="N5:N18" si="0">AVERAGE(B5:L5)</f>
        <v>-0.5818181818181819</v>
      </c>
      <c r="O5" s="8">
        <f t="shared" ref="O5:O18" si="1">STDEV(B5:L5)</f>
        <v>1.5282788893511432</v>
      </c>
      <c r="P5" s="8">
        <f>O5/SQRT(11)</f>
        <v>0.46079342281807445</v>
      </c>
    </row>
    <row r="6" spans="1:16">
      <c r="A6" s="2">
        <v>-3</v>
      </c>
      <c r="B6" s="1">
        <v>-3.9</v>
      </c>
      <c r="C6" s="1">
        <v>-7.7</v>
      </c>
      <c r="D6" s="1">
        <v>-5.6</v>
      </c>
      <c r="E6" s="1">
        <v>-3.1</v>
      </c>
      <c r="F6" s="1">
        <v>-3.9</v>
      </c>
      <c r="G6" s="1">
        <v>-4.3</v>
      </c>
      <c r="H6" s="1">
        <v>-3.9</v>
      </c>
      <c r="I6" s="1">
        <v>-8.1999999999999993</v>
      </c>
      <c r="J6" s="1">
        <v>-5</v>
      </c>
      <c r="K6" s="1">
        <v>-3.4</v>
      </c>
      <c r="L6" s="1">
        <v>-1.4</v>
      </c>
      <c r="N6" s="47">
        <f t="shared" si="0"/>
        <v>-4.5818181818181811</v>
      </c>
      <c r="O6" s="8">
        <f t="shared" si="1"/>
        <v>1.9803121884279691</v>
      </c>
      <c r="P6" s="8">
        <f t="shared" ref="P6:P18" si="2">O6/SQRT(11)</f>
        <v>0.59708659061665059</v>
      </c>
    </row>
    <row r="7" spans="1:16">
      <c r="A7" s="2">
        <v>-1</v>
      </c>
      <c r="B7" s="1">
        <v>2.2000000000000002</v>
      </c>
      <c r="C7" s="1">
        <v>-0.6</v>
      </c>
      <c r="D7" s="1">
        <v>-2.8</v>
      </c>
      <c r="E7" s="1">
        <v>3.1</v>
      </c>
      <c r="F7" s="1">
        <v>-1.3</v>
      </c>
      <c r="G7" s="1">
        <v>6.2</v>
      </c>
      <c r="H7" s="1">
        <v>4.5999999999999996</v>
      </c>
      <c r="I7" s="1">
        <v>-1.9</v>
      </c>
      <c r="J7" s="1">
        <v>5</v>
      </c>
      <c r="K7" s="1">
        <v>4.8</v>
      </c>
      <c r="L7" s="1">
        <v>6.8</v>
      </c>
      <c r="N7" s="47">
        <f t="shared" si="0"/>
        <v>2.372727272727273</v>
      </c>
      <c r="O7" s="8">
        <f t="shared" si="1"/>
        <v>3.4626841926721843</v>
      </c>
      <c r="P7" s="8">
        <f t="shared" si="2"/>
        <v>1.0440385667807581</v>
      </c>
    </row>
    <row r="8" spans="1:16">
      <c r="A8" s="2">
        <v>2</v>
      </c>
      <c r="B8" s="1">
        <v>-9.4</v>
      </c>
      <c r="C8" s="1">
        <v>-10.1</v>
      </c>
      <c r="D8" s="1">
        <v>-11.2</v>
      </c>
      <c r="E8" s="1">
        <v>-6.2</v>
      </c>
      <c r="F8" s="1">
        <v>-7.2</v>
      </c>
      <c r="G8" s="1">
        <v>-8.6999999999999993</v>
      </c>
      <c r="H8" s="1">
        <v>-7.2</v>
      </c>
      <c r="I8" s="1">
        <v>-11.9</v>
      </c>
      <c r="J8" s="1">
        <v>-7.5</v>
      </c>
      <c r="K8" s="1">
        <v>-6.8</v>
      </c>
      <c r="L8" s="1">
        <v>-4.7</v>
      </c>
      <c r="N8" s="47">
        <f t="shared" si="0"/>
        <v>-8.2636363636363637</v>
      </c>
      <c r="O8" s="8">
        <f t="shared" si="1"/>
        <v>2.2055714575922161</v>
      </c>
      <c r="P8" s="8">
        <f t="shared" si="2"/>
        <v>0.66500481574096704</v>
      </c>
    </row>
    <row r="9" spans="1:16">
      <c r="A9" s="2">
        <v>3</v>
      </c>
      <c r="B9" s="1">
        <v>-7.2</v>
      </c>
      <c r="C9" s="1">
        <v>-10.7</v>
      </c>
      <c r="D9" s="1">
        <v>-12.3</v>
      </c>
      <c r="E9" s="1">
        <v>-5.6</v>
      </c>
      <c r="F9" s="1">
        <v>-11.1</v>
      </c>
      <c r="G9" s="1">
        <v>-10.6</v>
      </c>
      <c r="H9" s="1">
        <v>-6.5</v>
      </c>
      <c r="I9" s="1">
        <v>-9.4</v>
      </c>
      <c r="J9" s="1">
        <v>-6.9</v>
      </c>
      <c r="K9" s="1">
        <v>-4.0999999999999996</v>
      </c>
      <c r="L9" s="1">
        <v>-4.7</v>
      </c>
      <c r="N9" s="47">
        <f t="shared" si="0"/>
        <v>-8.1000000000000014</v>
      </c>
      <c r="O9" s="8">
        <f t="shared" si="1"/>
        <v>2.8277199295545485</v>
      </c>
      <c r="P9" s="8">
        <f t="shared" si="2"/>
        <v>0.85258963804933097</v>
      </c>
    </row>
    <row r="10" spans="1:16">
      <c r="A10" s="2">
        <v>4</v>
      </c>
      <c r="B10" s="1">
        <v>-6.7</v>
      </c>
      <c r="C10" s="1">
        <v>-7.1</v>
      </c>
      <c r="D10" s="1">
        <v>-10.6</v>
      </c>
      <c r="E10" s="1">
        <v>-1.9</v>
      </c>
      <c r="F10" s="1">
        <v>-10.5</v>
      </c>
      <c r="G10" s="1">
        <v>-8.1</v>
      </c>
      <c r="H10" s="1">
        <v>-5.9</v>
      </c>
      <c r="I10" s="1">
        <v>-10.7</v>
      </c>
      <c r="J10" s="1">
        <v>-8.8000000000000007</v>
      </c>
      <c r="K10" s="1">
        <v>-2</v>
      </c>
      <c r="L10" s="1">
        <v>0</v>
      </c>
      <c r="N10" s="47">
        <f t="shared" si="0"/>
        <v>-6.5727272727272723</v>
      </c>
      <c r="O10" s="8">
        <f t="shared" si="1"/>
        <v>3.7770599436839523</v>
      </c>
      <c r="P10" s="8">
        <f t="shared" si="2"/>
        <v>1.1388264221709605</v>
      </c>
    </row>
    <row r="11" spans="1:16">
      <c r="A11" s="2">
        <v>5</v>
      </c>
      <c r="B11" s="1">
        <v>-1.7</v>
      </c>
      <c r="C11" s="1">
        <v>-3</v>
      </c>
      <c r="D11" s="1">
        <v>-9.5</v>
      </c>
      <c r="E11" s="1">
        <v>1.2</v>
      </c>
      <c r="F11" s="1">
        <v>-5.2</v>
      </c>
      <c r="G11" s="1">
        <v>-12.4</v>
      </c>
      <c r="H11" s="1">
        <v>-3.9</v>
      </c>
      <c r="I11" s="1">
        <v>-7.5</v>
      </c>
      <c r="J11" s="1">
        <v>-3.8</v>
      </c>
      <c r="K11" s="1">
        <v>-1.4</v>
      </c>
      <c r="L11" s="1">
        <v>1.4</v>
      </c>
      <c r="N11" s="47">
        <f t="shared" si="0"/>
        <v>-4.1636363636363631</v>
      </c>
      <c r="O11" s="8">
        <f t="shared" si="1"/>
        <v>4.2837536640831075</v>
      </c>
      <c r="P11" s="8">
        <f t="shared" si="2"/>
        <v>1.2916003270976193</v>
      </c>
    </row>
    <row r="12" spans="1:16">
      <c r="A12" s="2">
        <v>7</v>
      </c>
      <c r="B12" s="1">
        <v>1.7</v>
      </c>
      <c r="C12" s="1">
        <v>0.6</v>
      </c>
      <c r="D12" s="1">
        <v>-6.7</v>
      </c>
      <c r="E12" s="1">
        <v>3.7</v>
      </c>
      <c r="F12" s="1">
        <v>1.3</v>
      </c>
      <c r="G12" s="1">
        <v>-11.8</v>
      </c>
      <c r="H12" s="1">
        <v>1.3</v>
      </c>
      <c r="I12" s="1">
        <v>-3.1</v>
      </c>
      <c r="J12" s="1">
        <v>0</v>
      </c>
      <c r="K12" s="1">
        <v>2.7</v>
      </c>
      <c r="L12" s="1">
        <v>5.4</v>
      </c>
      <c r="N12" s="47">
        <f t="shared" si="0"/>
        <v>-0.44545454545454549</v>
      </c>
      <c r="O12" s="8">
        <f t="shared" si="1"/>
        <v>4.9832446531077794</v>
      </c>
      <c r="P12" s="8">
        <f t="shared" si="2"/>
        <v>1.5025047957184778</v>
      </c>
    </row>
    <row r="13" spans="1:16">
      <c r="A13" s="2">
        <v>8</v>
      </c>
      <c r="B13" s="1">
        <v>5</v>
      </c>
      <c r="C13" s="1">
        <v>3</v>
      </c>
      <c r="D13" s="1">
        <v>-0.6</v>
      </c>
      <c r="E13" s="1">
        <v>6.2</v>
      </c>
      <c r="F13" s="1">
        <v>4.5999999999999996</v>
      </c>
      <c r="G13" s="1">
        <v>-5.6</v>
      </c>
      <c r="H13" s="1">
        <v>6.5</v>
      </c>
      <c r="I13" s="1">
        <v>0</v>
      </c>
      <c r="J13" s="1">
        <v>6.9</v>
      </c>
      <c r="K13" s="1">
        <v>5.4</v>
      </c>
      <c r="L13" s="1">
        <v>6.8</v>
      </c>
      <c r="N13" s="47">
        <f t="shared" si="0"/>
        <v>3.4727272727272722</v>
      </c>
      <c r="O13" s="8">
        <f t="shared" si="1"/>
        <v>3.9739378226366124</v>
      </c>
      <c r="P13" s="8">
        <f t="shared" si="2"/>
        <v>1.1981873361715953</v>
      </c>
    </row>
    <row r="14" spans="1:16">
      <c r="A14" s="2">
        <v>9</v>
      </c>
      <c r="B14" s="1">
        <v>4.4000000000000004</v>
      </c>
      <c r="C14" s="1">
        <v>4.0999999999999996</v>
      </c>
      <c r="D14" s="1">
        <v>3.9</v>
      </c>
      <c r="E14" s="1">
        <v>5</v>
      </c>
      <c r="F14" s="1">
        <v>8.5</v>
      </c>
      <c r="G14" s="1">
        <v>-1.9</v>
      </c>
      <c r="H14" s="1">
        <v>6.5</v>
      </c>
      <c r="I14" s="1">
        <v>1.9</v>
      </c>
      <c r="J14" s="1">
        <v>10</v>
      </c>
      <c r="K14" s="1">
        <v>6.8</v>
      </c>
      <c r="L14" s="1">
        <v>8.8000000000000007</v>
      </c>
      <c r="N14" s="47">
        <f t="shared" si="0"/>
        <v>5.2727272727272725</v>
      </c>
      <c r="O14" s="8">
        <f t="shared" si="1"/>
        <v>3.4053166986613479</v>
      </c>
      <c r="P14" s="8">
        <f t="shared" si="2"/>
        <v>1.0267416165264942</v>
      </c>
    </row>
    <row r="15" spans="1:16">
      <c r="A15" s="2">
        <v>10</v>
      </c>
      <c r="B15" s="1">
        <v>5.6</v>
      </c>
      <c r="C15" s="1">
        <v>1.8</v>
      </c>
      <c r="D15" s="1">
        <v>5.6</v>
      </c>
      <c r="E15" s="1">
        <v>3.7</v>
      </c>
      <c r="F15" s="1">
        <v>7.8</v>
      </c>
      <c r="G15" s="1">
        <v>-3.1</v>
      </c>
      <c r="H15" s="1">
        <v>3.3</v>
      </c>
      <c r="I15" s="1">
        <v>-0.6</v>
      </c>
      <c r="J15" s="1">
        <v>3.8</v>
      </c>
      <c r="K15" s="1">
        <v>6.1</v>
      </c>
      <c r="L15" s="1">
        <v>6.1</v>
      </c>
      <c r="N15" s="47">
        <f t="shared" si="0"/>
        <v>3.6454545454545455</v>
      </c>
      <c r="O15" s="8">
        <f t="shared" si="1"/>
        <v>3.2253259172876261</v>
      </c>
      <c r="P15" s="8">
        <f t="shared" si="2"/>
        <v>0.972472354022901</v>
      </c>
    </row>
    <row r="16" spans="1:16">
      <c r="A16" s="2">
        <v>14</v>
      </c>
      <c r="B16" s="1">
        <v>4.4000000000000004</v>
      </c>
      <c r="C16" s="1">
        <v>3</v>
      </c>
      <c r="D16" s="1">
        <v>1.7</v>
      </c>
      <c r="E16" s="1">
        <v>5.6</v>
      </c>
      <c r="F16" s="1">
        <v>9.8000000000000007</v>
      </c>
      <c r="G16" s="1">
        <v>5.6</v>
      </c>
      <c r="H16" s="1">
        <v>5.2</v>
      </c>
      <c r="I16" s="1">
        <v>2.5</v>
      </c>
      <c r="J16" s="1">
        <v>7.5</v>
      </c>
      <c r="K16" s="1">
        <v>3.4</v>
      </c>
      <c r="L16" s="1">
        <v>10.1</v>
      </c>
      <c r="N16" s="47">
        <f t="shared" si="0"/>
        <v>5.3454545454545457</v>
      </c>
      <c r="O16" s="8">
        <f t="shared" si="1"/>
        <v>2.8072633066257371</v>
      </c>
      <c r="P16" s="8">
        <f t="shared" si="2"/>
        <v>0.84642173416454469</v>
      </c>
    </row>
    <row r="17" spans="1:16">
      <c r="A17" s="2">
        <v>17</v>
      </c>
      <c r="B17" s="1">
        <v>5</v>
      </c>
      <c r="C17" s="1">
        <v>5.3</v>
      </c>
      <c r="D17" s="1">
        <v>6.1</v>
      </c>
      <c r="E17" s="1">
        <v>4.3</v>
      </c>
      <c r="F17" s="1">
        <v>7.8</v>
      </c>
      <c r="G17" s="1">
        <v>5</v>
      </c>
      <c r="H17" s="1">
        <v>3.3</v>
      </c>
      <c r="I17" s="1">
        <v>-0.6</v>
      </c>
      <c r="J17" s="1">
        <v>3.1</v>
      </c>
      <c r="K17" s="1">
        <v>4.0999999999999996</v>
      </c>
      <c r="L17" s="1">
        <v>12.2</v>
      </c>
      <c r="N17" s="47">
        <f t="shared" si="0"/>
        <v>5.0545454545454538</v>
      </c>
      <c r="O17" s="8">
        <f t="shared" si="1"/>
        <v>3.1639733362857658</v>
      </c>
      <c r="P17" s="8">
        <f t="shared" si="2"/>
        <v>0.95397385483171393</v>
      </c>
    </row>
    <row r="18" spans="1:16">
      <c r="A18" s="2">
        <v>21</v>
      </c>
      <c r="B18" s="1">
        <v>7.8</v>
      </c>
      <c r="C18" s="1">
        <v>7.7</v>
      </c>
      <c r="D18" s="1">
        <v>10.6</v>
      </c>
      <c r="E18" s="1">
        <v>6.2</v>
      </c>
      <c r="F18" s="1">
        <v>8.5</v>
      </c>
      <c r="G18" s="1">
        <v>6.8</v>
      </c>
      <c r="H18" s="1">
        <v>9.1999999999999993</v>
      </c>
      <c r="I18" s="1">
        <v>1.3</v>
      </c>
      <c r="J18" s="1">
        <v>6.3</v>
      </c>
      <c r="K18" s="1">
        <v>4.8</v>
      </c>
      <c r="L18" s="1">
        <v>10.1</v>
      </c>
      <c r="N18" s="47">
        <f t="shared" si="0"/>
        <v>7.2090909090909072</v>
      </c>
      <c r="O18" s="8">
        <f t="shared" si="1"/>
        <v>2.623148697826549</v>
      </c>
      <c r="P18" s="8">
        <f t="shared" si="2"/>
        <v>0.79090909090909256</v>
      </c>
    </row>
    <row r="19" spans="1:16">
      <c r="A19" s="2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</row>
    <row r="20" spans="1:16">
      <c r="B20" s="75" t="s">
        <v>127</v>
      </c>
      <c r="C20" s="75"/>
      <c r="D20" s="75"/>
      <c r="E20" s="75"/>
      <c r="F20" s="75"/>
      <c r="G20" s="75"/>
      <c r="H20" s="75"/>
      <c r="I20" s="75"/>
      <c r="J20" s="75"/>
      <c r="K20" s="75"/>
      <c r="L20" s="75"/>
      <c r="M20" s="75"/>
    </row>
    <row r="21" spans="1:16">
      <c r="A21" s="3" t="s">
        <v>109</v>
      </c>
      <c r="B21" s="1">
        <v>490</v>
      </c>
      <c r="C21" s="1">
        <v>817</v>
      </c>
      <c r="D21" s="1">
        <v>818</v>
      </c>
      <c r="E21" s="1">
        <v>826</v>
      </c>
      <c r="F21" s="1">
        <v>829</v>
      </c>
      <c r="G21" s="1">
        <v>841</v>
      </c>
      <c r="H21" s="1">
        <v>846</v>
      </c>
      <c r="I21" s="1">
        <v>847</v>
      </c>
      <c r="J21" s="1">
        <v>853</v>
      </c>
      <c r="K21" s="1">
        <v>854</v>
      </c>
      <c r="L21" s="1">
        <v>855</v>
      </c>
      <c r="M21" s="1">
        <v>857</v>
      </c>
      <c r="N21" s="9" t="s">
        <v>10</v>
      </c>
      <c r="O21" s="9" t="s">
        <v>11</v>
      </c>
      <c r="P21" s="9" t="s">
        <v>12</v>
      </c>
    </row>
    <row r="22" spans="1:16">
      <c r="A22" s="2">
        <v>-5</v>
      </c>
      <c r="B22" s="1">
        <v>0</v>
      </c>
      <c r="C22" s="1">
        <v>0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">
        <v>0</v>
      </c>
      <c r="L22" s="1">
        <v>0</v>
      </c>
      <c r="M22" s="1">
        <v>0</v>
      </c>
    </row>
    <row r="23" spans="1:16">
      <c r="A23" s="2">
        <v>-4</v>
      </c>
      <c r="B23" s="1">
        <v>-3.7</v>
      </c>
      <c r="C23" s="1">
        <v>-2.9</v>
      </c>
      <c r="D23" s="1">
        <v>-2.6</v>
      </c>
      <c r="E23" s="1">
        <v>-1.1000000000000001</v>
      </c>
      <c r="F23" s="1">
        <v>-0.6</v>
      </c>
      <c r="G23" s="1">
        <v>1.7</v>
      </c>
      <c r="H23" s="1">
        <v>-3.3</v>
      </c>
      <c r="I23" s="1">
        <v>0</v>
      </c>
      <c r="J23" s="1">
        <v>-1.2</v>
      </c>
      <c r="K23" s="1">
        <v>-6</v>
      </c>
      <c r="L23" s="1">
        <v>6.2</v>
      </c>
      <c r="M23" s="1">
        <v>3.1</v>
      </c>
      <c r="N23" s="47">
        <f>AVERAGE(B23:M23)</f>
        <v>-0.8666666666666667</v>
      </c>
      <c r="O23" s="8">
        <f>STDEV(B23:M23)</f>
        <v>3.312327754240989</v>
      </c>
      <c r="P23" s="8">
        <f>O23/SQRT(12)</f>
        <v>0.95618666027765187</v>
      </c>
    </row>
    <row r="24" spans="1:16">
      <c r="A24" s="2">
        <v>-3</v>
      </c>
      <c r="B24" s="1">
        <v>-6.5</v>
      </c>
      <c r="C24" s="1">
        <v>-5.2</v>
      </c>
      <c r="D24" s="1">
        <v>-5.0999999999999996</v>
      </c>
      <c r="E24" s="1">
        <v>-5.3</v>
      </c>
      <c r="F24" s="1">
        <v>-4.5999999999999996</v>
      </c>
      <c r="G24" s="1">
        <v>-5.2</v>
      </c>
      <c r="H24" s="1">
        <v>-6.6</v>
      </c>
      <c r="I24" s="1">
        <v>-5.5</v>
      </c>
      <c r="J24" s="1">
        <v>-4.3</v>
      </c>
      <c r="K24" s="1">
        <v>-7.7</v>
      </c>
      <c r="L24" s="1">
        <v>-0.6</v>
      </c>
      <c r="M24" s="1">
        <v>-5.5</v>
      </c>
      <c r="N24" s="47">
        <f t="shared" ref="N24:N36" si="3">AVERAGE(B24:M24)</f>
        <v>-5.1749999999999998</v>
      </c>
      <c r="O24" s="8">
        <f t="shared" ref="O24:O36" si="4">STDEV(B24:M24)</f>
        <v>1.7168284713389415</v>
      </c>
      <c r="P24" s="8">
        <f t="shared" ref="P24:P36" si="5">O24/SQRT(12)</f>
        <v>0.49560569003997579</v>
      </c>
    </row>
    <row r="25" spans="1:16">
      <c r="A25" s="2">
        <v>-1</v>
      </c>
      <c r="B25" s="1">
        <v>-4.0999999999999996</v>
      </c>
      <c r="C25" s="1">
        <v>1</v>
      </c>
      <c r="D25" s="1">
        <v>1.3</v>
      </c>
      <c r="E25" s="1">
        <v>1.1000000000000001</v>
      </c>
      <c r="F25" s="1">
        <v>2.2999999999999998</v>
      </c>
      <c r="G25" s="1">
        <v>-2.2999999999999998</v>
      </c>
      <c r="H25" s="1">
        <v>-2.2000000000000002</v>
      </c>
      <c r="I25" s="1">
        <v>0.6</v>
      </c>
      <c r="J25" s="1">
        <v>-1.8</v>
      </c>
      <c r="K25" s="1">
        <v>-2.4</v>
      </c>
      <c r="L25" s="1">
        <v>4.3</v>
      </c>
      <c r="M25" s="1">
        <v>-1.8</v>
      </c>
      <c r="N25" s="47">
        <f t="shared" si="3"/>
        <v>-0.33333333333333331</v>
      </c>
      <c r="O25" s="8">
        <f t="shared" si="4"/>
        <v>2.4473857419084899</v>
      </c>
      <c r="P25" s="8">
        <f t="shared" si="5"/>
        <v>0.70649940845085935</v>
      </c>
    </row>
    <row r="26" spans="1:16">
      <c r="A26" s="2">
        <v>2</v>
      </c>
      <c r="B26" s="1">
        <v>-9.1999999999999993</v>
      </c>
      <c r="C26" s="1">
        <v>-9</v>
      </c>
      <c r="D26" s="1">
        <v>-7.7</v>
      </c>
      <c r="E26" s="1">
        <v>-7.9</v>
      </c>
      <c r="F26" s="1">
        <v>-5.7</v>
      </c>
      <c r="G26" s="1">
        <v>-10.5</v>
      </c>
      <c r="H26" s="1">
        <v>-11.5</v>
      </c>
      <c r="I26" s="1">
        <v>-8.5</v>
      </c>
      <c r="J26" s="1">
        <v>-9.8000000000000007</v>
      </c>
      <c r="K26" s="1">
        <v>-13.7</v>
      </c>
      <c r="L26" s="1">
        <v>-4.3</v>
      </c>
      <c r="M26" s="1">
        <v>-9.1999999999999993</v>
      </c>
      <c r="N26" s="47">
        <f t="shared" si="3"/>
        <v>-8.9166666666666661</v>
      </c>
      <c r="O26" s="8">
        <f t="shared" si="4"/>
        <v>2.4745369937289956</v>
      </c>
      <c r="P26" s="8">
        <f t="shared" si="5"/>
        <v>0.7143372997245615</v>
      </c>
    </row>
    <row r="27" spans="1:16">
      <c r="A27" s="2">
        <v>3</v>
      </c>
      <c r="B27" s="1">
        <v>-11.5</v>
      </c>
      <c r="C27" s="1">
        <v>-8.6</v>
      </c>
      <c r="D27" s="1">
        <v>-6.4</v>
      </c>
      <c r="E27" s="1">
        <v>-9</v>
      </c>
      <c r="F27" s="1">
        <v>-4</v>
      </c>
      <c r="G27" s="1">
        <v>-9.3000000000000007</v>
      </c>
      <c r="H27" s="1">
        <v>-12</v>
      </c>
      <c r="I27" s="1">
        <v>-4.8</v>
      </c>
      <c r="J27" s="1">
        <v>-11</v>
      </c>
      <c r="K27" s="1">
        <v>-14.3</v>
      </c>
      <c r="L27" s="1">
        <v>-2.5</v>
      </c>
      <c r="M27" s="1">
        <v>-7.4</v>
      </c>
      <c r="N27" s="47">
        <f t="shared" si="3"/>
        <v>-8.4</v>
      </c>
      <c r="O27" s="8">
        <f t="shared" si="4"/>
        <v>3.5352767668432721</v>
      </c>
      <c r="P27" s="8">
        <f t="shared" si="5"/>
        <v>1.0205464964983966</v>
      </c>
    </row>
    <row r="28" spans="1:16">
      <c r="A28" s="2">
        <v>4</v>
      </c>
      <c r="B28" s="1">
        <v>-16.100000000000001</v>
      </c>
      <c r="C28" s="1">
        <v>-5.2</v>
      </c>
      <c r="D28" s="1">
        <v>-5.0999999999999996</v>
      </c>
      <c r="E28" s="1">
        <v>-6.3</v>
      </c>
      <c r="F28" s="1">
        <v>-1.1000000000000001</v>
      </c>
      <c r="G28" s="1">
        <v>-10.5</v>
      </c>
      <c r="H28" s="1">
        <v>-9.8000000000000007</v>
      </c>
      <c r="I28" s="1">
        <v>-3.6</v>
      </c>
      <c r="J28" s="1">
        <v>-8.6</v>
      </c>
      <c r="K28" s="1">
        <v>-12.5</v>
      </c>
      <c r="L28" s="1">
        <v>0.6</v>
      </c>
      <c r="M28" s="1">
        <v>-4.9000000000000004</v>
      </c>
      <c r="N28" s="47">
        <f t="shared" si="3"/>
        <v>-6.9250000000000007</v>
      </c>
      <c r="O28" s="8">
        <f t="shared" si="4"/>
        <v>4.7818073798702745</v>
      </c>
      <c r="P28" s="8">
        <f t="shared" si="5"/>
        <v>1.3803888889905211</v>
      </c>
    </row>
    <row r="29" spans="1:16">
      <c r="A29" s="2">
        <v>5</v>
      </c>
      <c r="B29" s="1">
        <v>-19.399999999999999</v>
      </c>
      <c r="C29" s="1">
        <v>-4.8</v>
      </c>
      <c r="D29" s="1">
        <v>-7.7</v>
      </c>
      <c r="E29" s="1">
        <v>-5.3</v>
      </c>
      <c r="F29" s="1">
        <v>0.6</v>
      </c>
      <c r="G29" s="1">
        <v>-8.6999999999999993</v>
      </c>
      <c r="H29" s="1">
        <v>-6</v>
      </c>
      <c r="I29" s="1">
        <v>-3.6</v>
      </c>
      <c r="J29" s="1">
        <v>-11.7</v>
      </c>
      <c r="K29" s="1">
        <v>-9.5</v>
      </c>
      <c r="L29" s="1">
        <v>1.9</v>
      </c>
      <c r="M29" s="1">
        <v>-8.6</v>
      </c>
      <c r="N29" s="47">
        <f t="shared" si="3"/>
        <v>-6.8999999999999986</v>
      </c>
      <c r="O29" s="8">
        <f t="shared" si="4"/>
        <v>5.6017854296643685</v>
      </c>
      <c r="P29" s="8">
        <f t="shared" si="5"/>
        <v>1.6170961628796234</v>
      </c>
    </row>
    <row r="30" spans="1:16">
      <c r="A30" s="2">
        <v>7</v>
      </c>
      <c r="B30" s="1">
        <v>-25.8</v>
      </c>
      <c r="C30" s="1">
        <v>-5.2</v>
      </c>
      <c r="D30" s="1">
        <v>-4.5</v>
      </c>
      <c r="E30" s="1">
        <v>-4.2</v>
      </c>
      <c r="F30" s="1">
        <v>3.4</v>
      </c>
      <c r="G30" s="1">
        <v>-9.9</v>
      </c>
      <c r="H30" s="1">
        <v>-3.3</v>
      </c>
      <c r="I30" s="1">
        <v>4.2</v>
      </c>
      <c r="J30" s="1">
        <v>-11</v>
      </c>
      <c r="K30" s="1">
        <v>-10.1</v>
      </c>
      <c r="L30" s="1">
        <v>1.9</v>
      </c>
      <c r="M30" s="1">
        <v>-5.5</v>
      </c>
      <c r="N30" s="47">
        <f t="shared" si="3"/>
        <v>-5.8333333333333321</v>
      </c>
      <c r="O30" s="8">
        <f t="shared" si="4"/>
        <v>8.0746892237785879</v>
      </c>
      <c r="P30" s="8">
        <f t="shared" si="5"/>
        <v>2.3309619984855692</v>
      </c>
    </row>
    <row r="31" spans="1:16">
      <c r="A31" s="2">
        <v>8</v>
      </c>
      <c r="B31" s="1">
        <v>-25.3</v>
      </c>
      <c r="C31" s="1">
        <v>-3.8</v>
      </c>
      <c r="D31" s="1">
        <v>-2.6</v>
      </c>
      <c r="E31" s="1">
        <v>-1.1000000000000001</v>
      </c>
      <c r="F31" s="1">
        <v>1.7</v>
      </c>
      <c r="G31" s="1">
        <v>-5.8</v>
      </c>
      <c r="H31" s="1">
        <v>1.6</v>
      </c>
      <c r="I31" s="1">
        <v>4.8</v>
      </c>
      <c r="J31" s="1">
        <v>-9.8000000000000007</v>
      </c>
      <c r="K31" s="1">
        <v>-7.7</v>
      </c>
      <c r="L31" s="1">
        <v>5.6</v>
      </c>
      <c r="M31" s="1">
        <v>-1.2</v>
      </c>
      <c r="N31" s="47">
        <f t="shared" si="3"/>
        <v>-3.6333333333333342</v>
      </c>
      <c r="O31" s="8">
        <f t="shared" si="4"/>
        <v>8.2811212825902807</v>
      </c>
      <c r="P31" s="8">
        <f t="shared" si="5"/>
        <v>2.390553800847719</v>
      </c>
    </row>
    <row r="32" spans="1:16">
      <c r="A32" s="2">
        <v>9</v>
      </c>
      <c r="B32" s="1">
        <v>-25.8</v>
      </c>
      <c r="C32" s="1">
        <v>-2.4</v>
      </c>
      <c r="D32" s="1">
        <v>-1.9</v>
      </c>
      <c r="E32" s="1">
        <v>-1.1000000000000001</v>
      </c>
      <c r="F32" s="1">
        <v>1.7</v>
      </c>
      <c r="G32" s="1">
        <v>-3.5</v>
      </c>
      <c r="H32" s="1">
        <v>1.6</v>
      </c>
      <c r="I32" s="1">
        <v>7.9</v>
      </c>
      <c r="J32" s="1">
        <v>-9.1999999999999993</v>
      </c>
      <c r="K32" s="1">
        <v>-6</v>
      </c>
      <c r="L32" s="1">
        <v>4.9000000000000004</v>
      </c>
      <c r="M32" s="1">
        <v>3.1</v>
      </c>
      <c r="N32" s="47">
        <f t="shared" si="3"/>
        <v>-2.5583333333333336</v>
      </c>
      <c r="O32" s="8">
        <f t="shared" si="4"/>
        <v>8.697173870478462</v>
      </c>
      <c r="P32" s="8">
        <f t="shared" si="5"/>
        <v>2.5106578376548598</v>
      </c>
    </row>
    <row r="33" spans="1:16">
      <c r="A33" s="2">
        <v>10</v>
      </c>
      <c r="B33" s="1">
        <v>-25.8</v>
      </c>
      <c r="C33" s="1">
        <v>-5.7</v>
      </c>
      <c r="D33" s="1">
        <v>-3.2</v>
      </c>
      <c r="E33" s="1">
        <v>-3.2</v>
      </c>
      <c r="F33" s="1">
        <v>0</v>
      </c>
      <c r="G33" s="1">
        <v>-2.9</v>
      </c>
      <c r="H33" s="1">
        <v>0</v>
      </c>
      <c r="I33" s="1">
        <v>6.1</v>
      </c>
      <c r="J33" s="1">
        <v>-7.4</v>
      </c>
      <c r="K33" s="1">
        <v>-4.8</v>
      </c>
      <c r="L33" s="1">
        <v>4.9000000000000004</v>
      </c>
      <c r="M33" s="1">
        <v>3.1</v>
      </c>
      <c r="N33" s="47">
        <f t="shared" si="3"/>
        <v>-3.2416666666666667</v>
      </c>
      <c r="O33" s="8">
        <f t="shared" si="4"/>
        <v>8.2547461095622641</v>
      </c>
      <c r="P33" s="8">
        <f t="shared" si="5"/>
        <v>2.3829399442238945</v>
      </c>
    </row>
    <row r="34" spans="1:16">
      <c r="A34" s="2">
        <v>14</v>
      </c>
      <c r="B34" s="1">
        <v>-24</v>
      </c>
      <c r="C34" s="1">
        <v>-2.4</v>
      </c>
      <c r="D34" s="1">
        <v>0.6</v>
      </c>
      <c r="E34" s="1">
        <v>-0.5</v>
      </c>
      <c r="F34" s="1">
        <v>5.7</v>
      </c>
      <c r="G34" s="1">
        <v>1.7</v>
      </c>
      <c r="H34" s="1">
        <v>-1.6</v>
      </c>
      <c r="I34" s="1">
        <v>6.7</v>
      </c>
      <c r="J34" s="1">
        <v>1.2</v>
      </c>
      <c r="K34" s="1">
        <v>3</v>
      </c>
      <c r="L34" s="1">
        <v>11.1</v>
      </c>
      <c r="M34" s="1">
        <v>12.3</v>
      </c>
      <c r="N34" s="47">
        <f t="shared" si="3"/>
        <v>1.1499999999999999</v>
      </c>
      <c r="O34" s="8">
        <f t="shared" si="4"/>
        <v>9.2159446810208436</v>
      </c>
      <c r="P34" s="8">
        <f t="shared" si="5"/>
        <v>2.6604140712120419</v>
      </c>
    </row>
    <row r="35" spans="1:16">
      <c r="A35" s="2">
        <v>17</v>
      </c>
      <c r="B35" s="1">
        <v>-26.7</v>
      </c>
      <c r="C35" s="1">
        <v>0</v>
      </c>
      <c r="D35" s="1">
        <v>-1.9</v>
      </c>
      <c r="E35" s="1">
        <v>-0.5</v>
      </c>
      <c r="F35" s="1">
        <v>4</v>
      </c>
      <c r="G35" s="1">
        <v>1.2</v>
      </c>
      <c r="H35" s="1">
        <v>-0.5</v>
      </c>
      <c r="I35" s="1">
        <v>6.1</v>
      </c>
      <c r="J35" s="1">
        <v>4.9000000000000004</v>
      </c>
      <c r="K35" s="1">
        <v>6</v>
      </c>
      <c r="L35" s="1">
        <v>14.2</v>
      </c>
      <c r="M35" s="1">
        <v>15.3</v>
      </c>
      <c r="N35" s="47">
        <f t="shared" si="3"/>
        <v>1.8416666666666668</v>
      </c>
      <c r="O35" s="8">
        <f t="shared" si="4"/>
        <v>10.560170309691838</v>
      </c>
      <c r="P35" s="8">
        <f t="shared" si="5"/>
        <v>3.0484585854944384</v>
      </c>
    </row>
    <row r="36" spans="1:16">
      <c r="A36" s="2">
        <v>21</v>
      </c>
      <c r="B36" s="1">
        <v>-22.1</v>
      </c>
      <c r="C36" s="1">
        <v>-5.7</v>
      </c>
      <c r="D36" s="1">
        <v>-0.6</v>
      </c>
      <c r="E36" s="1">
        <v>0.5</v>
      </c>
      <c r="F36" s="1">
        <v>2.2999999999999998</v>
      </c>
      <c r="G36" s="1">
        <v>2.9</v>
      </c>
      <c r="H36" s="1">
        <v>-2.7</v>
      </c>
      <c r="I36" s="1">
        <v>7.3</v>
      </c>
      <c r="J36" s="1">
        <v>8.6</v>
      </c>
      <c r="K36" s="1">
        <v>7.7</v>
      </c>
      <c r="L36" s="1">
        <v>17.899999999999999</v>
      </c>
      <c r="M36" s="1">
        <v>14.7</v>
      </c>
      <c r="N36" s="47">
        <f t="shared" si="3"/>
        <v>2.5666666666666664</v>
      </c>
      <c r="O36" s="8">
        <f t="shared" si="4"/>
        <v>10.385683619407256</v>
      </c>
      <c r="P36" s="8">
        <f t="shared" si="5"/>
        <v>2.9980886166915335</v>
      </c>
    </row>
    <row r="37" spans="1:16">
      <c r="A37" s="2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</row>
    <row r="38" spans="1:16">
      <c r="B38" s="76" t="s">
        <v>128</v>
      </c>
      <c r="C38" s="76"/>
      <c r="D38" s="76"/>
      <c r="E38" s="76"/>
      <c r="F38" s="76"/>
      <c r="G38" s="76"/>
      <c r="H38" s="76"/>
      <c r="I38" s="76"/>
      <c r="J38" s="76"/>
      <c r="K38" s="76"/>
      <c r="L38" s="76"/>
      <c r="M38" s="76"/>
    </row>
    <row r="39" spans="1:16">
      <c r="A39" s="3" t="s">
        <v>109</v>
      </c>
      <c r="B39" s="1">
        <v>805</v>
      </c>
      <c r="C39" s="1">
        <v>887</v>
      </c>
      <c r="D39" s="1">
        <v>820</v>
      </c>
      <c r="E39" s="1">
        <v>816</v>
      </c>
      <c r="F39" s="1">
        <v>843</v>
      </c>
      <c r="G39" s="1">
        <v>844</v>
      </c>
      <c r="H39" s="1">
        <v>851</v>
      </c>
      <c r="I39" s="1">
        <v>808</v>
      </c>
      <c r="J39" s="1">
        <v>819</v>
      </c>
      <c r="N39" s="9" t="s">
        <v>10</v>
      </c>
      <c r="O39" s="9" t="s">
        <v>11</v>
      </c>
      <c r="P39" s="9" t="s">
        <v>12</v>
      </c>
    </row>
    <row r="40" spans="1:16">
      <c r="A40" s="2">
        <v>-5</v>
      </c>
      <c r="B40" s="1">
        <v>0</v>
      </c>
      <c r="C40" s="1">
        <v>0</v>
      </c>
      <c r="D40" s="1">
        <v>0</v>
      </c>
      <c r="E40" s="1">
        <v>0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N40" s="1"/>
      <c r="O40" s="1"/>
      <c r="P40" s="1"/>
    </row>
    <row r="41" spans="1:16">
      <c r="A41" s="2">
        <v>-4</v>
      </c>
      <c r="B41" s="1">
        <v>-1.6</v>
      </c>
      <c r="C41" s="1">
        <v>-2.6</v>
      </c>
      <c r="D41" s="1">
        <v>-2.5</v>
      </c>
      <c r="E41" s="1">
        <v>-1.3</v>
      </c>
      <c r="F41" s="1">
        <v>0</v>
      </c>
      <c r="G41" s="1">
        <v>-3.5</v>
      </c>
      <c r="H41" s="1">
        <v>-3.1</v>
      </c>
      <c r="I41" s="1">
        <v>-1.6</v>
      </c>
      <c r="J41" s="1">
        <v>-2.6</v>
      </c>
      <c r="N41" s="47">
        <f t="shared" ref="N41:N54" si="6">AVERAGE(B41:J41)</f>
        <v>-2.088888888888889</v>
      </c>
      <c r="O41" s="47">
        <f t="shared" ref="O41:O54" si="7">STDEV(B41:J41)</f>
        <v>1.0705657901834482</v>
      </c>
      <c r="P41" s="47">
        <f>O41/SQRT(9)</f>
        <v>0.35685526339448276</v>
      </c>
    </row>
    <row r="42" spans="1:16">
      <c r="A42" s="2">
        <v>-3</v>
      </c>
      <c r="B42" s="1">
        <v>-4.9000000000000004</v>
      </c>
      <c r="C42" s="1">
        <v>-8.5</v>
      </c>
      <c r="D42" s="1">
        <v>-5</v>
      </c>
      <c r="E42" s="1">
        <v>-5.6</v>
      </c>
      <c r="F42" s="1">
        <v>-3.6</v>
      </c>
      <c r="G42" s="1">
        <v>-5.8</v>
      </c>
      <c r="H42" s="1">
        <v>-6.8</v>
      </c>
      <c r="I42" s="1">
        <v>-2.2000000000000002</v>
      </c>
      <c r="J42" s="1">
        <v>-6.2</v>
      </c>
      <c r="N42" s="47">
        <f t="shared" si="6"/>
        <v>-5.4</v>
      </c>
      <c r="O42" s="47">
        <f t="shared" si="7"/>
        <v>1.8131464364468768</v>
      </c>
      <c r="P42" s="47">
        <f t="shared" ref="P42:P54" si="8">O42/SQRT(9)</f>
        <v>0.6043821454822923</v>
      </c>
    </row>
    <row r="43" spans="1:16">
      <c r="A43" s="2">
        <v>-1</v>
      </c>
      <c r="B43" s="1">
        <v>2.7</v>
      </c>
      <c r="C43" s="1">
        <v>-1.1000000000000001</v>
      </c>
      <c r="D43" s="1">
        <v>2</v>
      </c>
      <c r="E43" s="1">
        <v>0.6</v>
      </c>
      <c r="F43" s="1">
        <v>3</v>
      </c>
      <c r="G43" s="1">
        <v>4.0999999999999996</v>
      </c>
      <c r="H43" s="1">
        <v>-4.7</v>
      </c>
      <c r="I43" s="1">
        <v>7.6</v>
      </c>
      <c r="J43" s="1">
        <v>0</v>
      </c>
      <c r="N43" s="47">
        <f t="shared" si="6"/>
        <v>1.5777777777777777</v>
      </c>
      <c r="O43" s="47">
        <f t="shared" si="7"/>
        <v>3.4661858640939101</v>
      </c>
      <c r="P43" s="47">
        <f t="shared" si="8"/>
        <v>1.1553952880313034</v>
      </c>
    </row>
    <row r="44" spans="1:16">
      <c r="A44" s="2">
        <v>2</v>
      </c>
      <c r="B44" s="1">
        <v>-4.9000000000000004</v>
      </c>
      <c r="C44" s="1">
        <v>-12.7</v>
      </c>
      <c r="D44" s="1">
        <v>-10.1</v>
      </c>
      <c r="E44" s="1">
        <v>-12.5</v>
      </c>
      <c r="F44" s="1">
        <v>-9</v>
      </c>
      <c r="G44" s="1">
        <v>-8.8000000000000007</v>
      </c>
      <c r="H44" s="1">
        <v>-14.1</v>
      </c>
      <c r="I44" s="1">
        <v>-4.9000000000000004</v>
      </c>
      <c r="J44" s="1">
        <v>-8.8000000000000007</v>
      </c>
      <c r="N44" s="47">
        <f t="shared" si="6"/>
        <v>-9.5333333333333332</v>
      </c>
      <c r="O44" s="47">
        <f t="shared" si="7"/>
        <v>3.2461515676258879</v>
      </c>
      <c r="P44" s="47">
        <f t="shared" si="8"/>
        <v>1.0820505225419625</v>
      </c>
    </row>
    <row r="45" spans="1:16">
      <c r="A45" s="2">
        <v>3</v>
      </c>
      <c r="B45" s="1">
        <v>-6</v>
      </c>
      <c r="C45" s="1">
        <v>-11.6</v>
      </c>
      <c r="D45" s="1">
        <v>-9.5</v>
      </c>
      <c r="E45" s="1">
        <v>-13.1</v>
      </c>
      <c r="F45" s="1">
        <v>-10.199999999999999</v>
      </c>
      <c r="G45" s="1">
        <v>-8.1999999999999993</v>
      </c>
      <c r="H45" s="1">
        <v>-15.1</v>
      </c>
      <c r="I45" s="1">
        <v>-3.8</v>
      </c>
      <c r="J45" s="1">
        <v>-10.4</v>
      </c>
      <c r="N45" s="47">
        <f t="shared" si="6"/>
        <v>-9.7666666666666675</v>
      </c>
      <c r="O45" s="47">
        <f t="shared" si="7"/>
        <v>3.4608524961344389</v>
      </c>
      <c r="P45" s="47">
        <f t="shared" si="8"/>
        <v>1.1536174987114796</v>
      </c>
    </row>
    <row r="46" spans="1:16">
      <c r="A46" s="2">
        <v>4</v>
      </c>
      <c r="B46" s="1">
        <v>-6</v>
      </c>
      <c r="C46" s="1">
        <v>-12.2</v>
      </c>
      <c r="D46" s="1">
        <v>-8</v>
      </c>
      <c r="E46" s="1">
        <v>-16.3</v>
      </c>
      <c r="F46" s="1">
        <v>-13.9</v>
      </c>
      <c r="G46" s="1">
        <v>-8.1999999999999993</v>
      </c>
      <c r="H46" s="1">
        <v>-16.100000000000001</v>
      </c>
      <c r="I46" s="1">
        <v>-4.9000000000000004</v>
      </c>
      <c r="J46" s="1">
        <v>-10.4</v>
      </c>
      <c r="N46" s="47">
        <f t="shared" si="6"/>
        <v>-10.666666666666666</v>
      </c>
      <c r="O46" s="47">
        <f t="shared" si="7"/>
        <v>4.2184120234988915</v>
      </c>
      <c r="P46" s="47">
        <f t="shared" si="8"/>
        <v>1.4061373411662972</v>
      </c>
    </row>
    <row r="47" spans="1:16">
      <c r="A47" s="2">
        <v>5</v>
      </c>
      <c r="B47" s="1">
        <v>-8.6999999999999993</v>
      </c>
      <c r="C47" s="1">
        <v>-7.9</v>
      </c>
      <c r="D47" s="1">
        <v>-5</v>
      </c>
      <c r="E47" s="1">
        <v>-17.5</v>
      </c>
      <c r="F47" s="1">
        <v>-16.899999999999999</v>
      </c>
      <c r="G47" s="1">
        <v>-3.5</v>
      </c>
      <c r="H47" s="1">
        <v>-18.2</v>
      </c>
      <c r="I47" s="1">
        <v>-7.1</v>
      </c>
      <c r="J47" s="1">
        <v>-9.8000000000000007</v>
      </c>
      <c r="N47" s="47">
        <f t="shared" si="6"/>
        <v>-10.511111111111111</v>
      </c>
      <c r="O47" s="47">
        <f t="shared" si="7"/>
        <v>5.5963033433786586</v>
      </c>
      <c r="P47" s="47">
        <f t="shared" si="8"/>
        <v>1.8654344477928861</v>
      </c>
    </row>
    <row r="48" spans="1:16">
      <c r="A48" s="2">
        <v>7</v>
      </c>
      <c r="B48" s="1">
        <v>-7.1</v>
      </c>
      <c r="C48" s="1">
        <v>-13.2</v>
      </c>
      <c r="D48" s="1">
        <v>-5.5</v>
      </c>
      <c r="E48" s="1">
        <v>-20.6</v>
      </c>
      <c r="F48" s="1">
        <v>-18.100000000000001</v>
      </c>
      <c r="G48" s="1">
        <v>-1.2</v>
      </c>
      <c r="H48" s="1">
        <v>-20.8</v>
      </c>
      <c r="I48" s="1">
        <v>-7.6</v>
      </c>
      <c r="J48" s="1">
        <v>-17.100000000000001</v>
      </c>
      <c r="N48" s="47">
        <f t="shared" si="6"/>
        <v>-12.355555555555554</v>
      </c>
      <c r="O48" s="47">
        <f t="shared" si="7"/>
        <v>7.221341826681372</v>
      </c>
      <c r="P48" s="47">
        <f t="shared" si="8"/>
        <v>2.4071139422271242</v>
      </c>
    </row>
    <row r="49" spans="1:16">
      <c r="A49" s="2">
        <v>8</v>
      </c>
      <c r="B49" s="1">
        <v>-2.7</v>
      </c>
      <c r="C49" s="1">
        <v>-9.5</v>
      </c>
      <c r="D49" s="1">
        <v>-1</v>
      </c>
      <c r="E49" s="1">
        <v>-16.899999999999999</v>
      </c>
      <c r="F49" s="1">
        <v>-17.5</v>
      </c>
      <c r="G49" s="1">
        <v>3.5</v>
      </c>
      <c r="H49" s="1">
        <v>-15.6</v>
      </c>
      <c r="I49" s="1">
        <v>-6</v>
      </c>
      <c r="J49" s="1">
        <v>-11.9</v>
      </c>
      <c r="N49" s="47">
        <f t="shared" si="6"/>
        <v>-8.6222222222222218</v>
      </c>
      <c r="O49" s="47">
        <f t="shared" si="7"/>
        <v>7.5377015359089699</v>
      </c>
      <c r="P49" s="47">
        <f t="shared" si="8"/>
        <v>2.5125671786363233</v>
      </c>
    </row>
    <row r="50" spans="1:16">
      <c r="A50" s="2">
        <v>9</v>
      </c>
      <c r="B50" s="1">
        <v>-4.4000000000000004</v>
      </c>
      <c r="C50" s="1">
        <v>-6.3</v>
      </c>
      <c r="D50" s="1">
        <v>-3</v>
      </c>
      <c r="E50" s="1">
        <v>-13.1</v>
      </c>
      <c r="F50" s="1">
        <v>-13.9</v>
      </c>
      <c r="G50" s="1">
        <v>-0.6</v>
      </c>
      <c r="H50" s="1">
        <v>-14.6</v>
      </c>
      <c r="I50" s="1">
        <v>-1.6</v>
      </c>
      <c r="J50" s="1">
        <v>-7.3</v>
      </c>
      <c r="N50" s="47">
        <f t="shared" si="6"/>
        <v>-7.1999999999999993</v>
      </c>
      <c r="O50" s="47">
        <f t="shared" si="7"/>
        <v>5.427706698044763</v>
      </c>
      <c r="P50" s="47">
        <f t="shared" si="8"/>
        <v>1.8092355660149211</v>
      </c>
    </row>
    <row r="51" spans="1:16">
      <c r="A51" s="2">
        <v>10</v>
      </c>
      <c r="B51" s="1">
        <v>0.5</v>
      </c>
      <c r="C51" s="1">
        <v>-4.2</v>
      </c>
      <c r="D51" s="1">
        <v>-5</v>
      </c>
      <c r="E51" s="1">
        <v>-11.9</v>
      </c>
      <c r="F51" s="1">
        <v>-10.8</v>
      </c>
      <c r="G51" s="1">
        <v>-1.2</v>
      </c>
      <c r="H51" s="1">
        <v>-13</v>
      </c>
      <c r="I51" s="1">
        <v>-2.7</v>
      </c>
      <c r="J51" s="1">
        <v>-8.8000000000000007</v>
      </c>
      <c r="N51" s="47">
        <f t="shared" si="6"/>
        <v>-6.344444444444445</v>
      </c>
      <c r="O51" s="47">
        <f t="shared" si="7"/>
        <v>4.9249647488868158</v>
      </c>
      <c r="P51" s="47">
        <f t="shared" si="8"/>
        <v>1.6416549162956053</v>
      </c>
    </row>
    <row r="52" spans="1:16">
      <c r="A52" s="2">
        <v>14</v>
      </c>
      <c r="B52" s="1">
        <v>3.8</v>
      </c>
      <c r="C52" s="1">
        <v>-1.6</v>
      </c>
      <c r="D52" s="1">
        <v>-3</v>
      </c>
      <c r="E52" s="1">
        <v>-0.6</v>
      </c>
      <c r="F52" s="1">
        <v>5.4</v>
      </c>
      <c r="G52" s="1">
        <v>0</v>
      </c>
      <c r="H52" s="1">
        <v>-7.3</v>
      </c>
      <c r="I52" s="1">
        <v>3.8</v>
      </c>
      <c r="J52" s="1">
        <v>-3.6</v>
      </c>
      <c r="N52" s="47">
        <f t="shared" si="6"/>
        <v>-0.34444444444444444</v>
      </c>
      <c r="O52" s="47">
        <f t="shared" si="7"/>
        <v>4.1100824538904055</v>
      </c>
      <c r="P52" s="47">
        <f t="shared" si="8"/>
        <v>1.3700274846301352</v>
      </c>
    </row>
    <row r="53" spans="1:16">
      <c r="A53" s="2">
        <v>17</v>
      </c>
      <c r="B53" s="1">
        <v>1.1000000000000001</v>
      </c>
      <c r="C53" s="1">
        <v>-3.7</v>
      </c>
      <c r="D53" s="1">
        <v>-4</v>
      </c>
      <c r="E53" s="1">
        <v>1.9</v>
      </c>
      <c r="F53" s="1">
        <v>-3.6</v>
      </c>
      <c r="G53" s="1">
        <v>0.6</v>
      </c>
      <c r="H53" s="1">
        <v>-8.3000000000000007</v>
      </c>
      <c r="I53" s="1">
        <v>2.2000000000000002</v>
      </c>
      <c r="J53" s="1">
        <v>-2.1</v>
      </c>
      <c r="N53" s="47">
        <f t="shared" si="6"/>
        <v>-1.7666666666666666</v>
      </c>
      <c r="O53" s="47">
        <f t="shared" si="7"/>
        <v>3.4978564864785411</v>
      </c>
      <c r="P53" s="47">
        <f t="shared" si="8"/>
        <v>1.1659521621595137</v>
      </c>
    </row>
    <row r="54" spans="1:16">
      <c r="A54" s="2">
        <v>21</v>
      </c>
      <c r="B54" s="1">
        <v>-2.2000000000000002</v>
      </c>
      <c r="C54" s="1">
        <v>-6.3</v>
      </c>
      <c r="D54" s="1">
        <v>-3</v>
      </c>
      <c r="E54" s="1">
        <v>0</v>
      </c>
      <c r="F54" s="1">
        <v>6</v>
      </c>
      <c r="G54" s="1">
        <v>1.2</v>
      </c>
      <c r="H54" s="1">
        <v>-9.9</v>
      </c>
      <c r="I54" s="1">
        <v>0</v>
      </c>
      <c r="J54" s="1">
        <v>-4.7</v>
      </c>
      <c r="N54" s="47">
        <f t="shared" si="6"/>
        <v>-2.0999999999999996</v>
      </c>
      <c r="O54" s="47">
        <f t="shared" si="7"/>
        <v>4.628444663167099</v>
      </c>
      <c r="P54" s="47">
        <f t="shared" si="8"/>
        <v>1.5428148877223664</v>
      </c>
    </row>
  </sheetData>
  <mergeCells count="3">
    <mergeCell ref="B2:M2"/>
    <mergeCell ref="B20:M20"/>
    <mergeCell ref="B38:M38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0ACD76-061A-6347-BD81-6B033A976BCA}">
  <dimension ref="A1:G129"/>
  <sheetViews>
    <sheetView tabSelected="1" topLeftCell="A66" zoomScale="75" workbookViewId="0">
      <selection activeCell="G83" sqref="G83"/>
    </sheetView>
  </sheetViews>
  <sheetFormatPr defaultColWidth="10.875" defaultRowHeight="15.75"/>
  <cols>
    <col min="1" max="1" width="17.375" style="8" customWidth="1"/>
    <col min="2" max="3" width="10.875" style="8"/>
    <col min="4" max="4" width="16.5" style="8" bestFit="1" customWidth="1"/>
    <col min="5" max="6" width="10.875" style="8"/>
    <col min="7" max="7" width="17.875" style="8" bestFit="1" customWidth="1"/>
    <col min="8" max="16384" width="10.875" style="8"/>
  </cols>
  <sheetData>
    <row r="1" spans="1:7" ht="18.75">
      <c r="A1" s="21" t="s">
        <v>129</v>
      </c>
    </row>
    <row r="2" spans="1:7">
      <c r="A2" s="22" t="s">
        <v>41</v>
      </c>
      <c r="B2" s="23" t="s">
        <v>47</v>
      </c>
      <c r="C2" s="8" t="s">
        <v>46</v>
      </c>
      <c r="D2" s="23" t="s">
        <v>48</v>
      </c>
      <c r="E2" s="23" t="s">
        <v>95</v>
      </c>
      <c r="F2" s="23" t="s">
        <v>96</v>
      </c>
      <c r="G2" s="23" t="s">
        <v>97</v>
      </c>
    </row>
    <row r="3" spans="1:7">
      <c r="A3" s="24" t="s">
        <v>130</v>
      </c>
      <c r="B3" s="35">
        <v>30.6199568254039</v>
      </c>
      <c r="C3" s="35">
        <v>24.112923074046599</v>
      </c>
      <c r="D3" s="8">
        <f>B3-C3</f>
        <v>6.5070337513573016</v>
      </c>
      <c r="E3" s="8">
        <f>AVERAGE(D5,D9,D13,D17,D21,D25,D29,D33,D37,D41,D45)</f>
        <v>5.0149901603916707</v>
      </c>
      <c r="F3" s="8">
        <f>D3-$E$3</f>
        <v>1.4920435909656309</v>
      </c>
    </row>
    <row r="4" spans="1:7">
      <c r="A4" s="23"/>
      <c r="B4" s="35">
        <v>27.563506923341698</v>
      </c>
      <c r="C4" s="35">
        <v>24.832046484442799</v>
      </c>
      <c r="D4" s="8">
        <f>B4-C4</f>
        <v>2.7314604388988997</v>
      </c>
      <c r="F4" s="8">
        <f t="shared" ref="F4:F5" si="0">D4-$E$3</f>
        <v>-2.283529721492771</v>
      </c>
    </row>
    <row r="5" spans="1:7">
      <c r="A5" s="23" t="s">
        <v>85</v>
      </c>
      <c r="B5" s="8">
        <f>AVERAGE(B3:B4)</f>
        <v>29.091731874372798</v>
      </c>
      <c r="C5" s="8">
        <f>AVERAGE(C3:C4)</f>
        <v>24.472484779244699</v>
      </c>
      <c r="D5" s="8">
        <f>AVERAGE(D3:D4)</f>
        <v>4.6192470951281006</v>
      </c>
      <c r="F5" s="20">
        <f t="shared" si="0"/>
        <v>-0.39574306526357006</v>
      </c>
      <c r="G5" s="8">
        <f>2^-F5</f>
        <v>1.3156202006416247</v>
      </c>
    </row>
    <row r="6" spans="1:7">
      <c r="A6" s="23"/>
      <c r="C6" s="23"/>
    </row>
    <row r="7" spans="1:7">
      <c r="A7" s="24" t="s">
        <v>114</v>
      </c>
      <c r="B7" s="35">
        <v>28.7512816213445</v>
      </c>
      <c r="C7" s="35">
        <v>22.161324942634401</v>
      </c>
      <c r="D7" s="8">
        <f>B7-C7</f>
        <v>6.5899566787100987</v>
      </c>
      <c r="F7" s="8">
        <f>D7-$E$3</f>
        <v>1.574966518318428</v>
      </c>
    </row>
    <row r="8" spans="1:7">
      <c r="A8" s="23"/>
      <c r="B8" s="35">
        <v>25.526421686272698</v>
      </c>
      <c r="C8" s="35">
        <v>23.159003718051199</v>
      </c>
      <c r="D8" s="8">
        <f>B8-C8</f>
        <v>2.3674179682214991</v>
      </c>
      <c r="F8" s="8">
        <f t="shared" ref="F8:F9" si="1">D8-$E$3</f>
        <v>-2.6475721921701716</v>
      </c>
    </row>
    <row r="9" spans="1:7">
      <c r="A9" s="23" t="s">
        <v>85</v>
      </c>
      <c r="B9" s="8">
        <f>AVERAGE(B7:B8)</f>
        <v>27.138851653808601</v>
      </c>
      <c r="C9" s="8">
        <f>AVERAGE(C7:C8)</f>
        <v>22.660164330342802</v>
      </c>
      <c r="D9" s="8">
        <f>AVERAGE(D7:D8)</f>
        <v>4.4786873234657989</v>
      </c>
      <c r="F9" s="20">
        <f t="shared" si="1"/>
        <v>-0.53630283692587177</v>
      </c>
      <c r="G9" s="8">
        <f>2^-F9</f>
        <v>1.4502512239787866</v>
      </c>
    </row>
    <row r="10" spans="1:7">
      <c r="A10" s="23"/>
      <c r="B10" s="35"/>
      <c r="C10" s="35"/>
    </row>
    <row r="11" spans="1:7">
      <c r="A11" s="24" t="s">
        <v>131</v>
      </c>
      <c r="B11" s="35">
        <v>28.639504185693099</v>
      </c>
      <c r="C11" s="35">
        <v>22.1409782725048</v>
      </c>
      <c r="D11" s="8">
        <f>B11-C11</f>
        <v>6.4985259131882991</v>
      </c>
      <c r="F11" s="8">
        <f>D11-$E$3</f>
        <v>1.4835357527966284</v>
      </c>
    </row>
    <row r="12" spans="1:7">
      <c r="A12" s="23"/>
      <c r="B12" s="35">
        <v>25.404081293446399</v>
      </c>
      <c r="C12" s="35">
        <v>22.6065255201787</v>
      </c>
      <c r="D12" s="8">
        <f>B12-C12</f>
        <v>2.7975557732676997</v>
      </c>
      <c r="F12" s="8">
        <f t="shared" ref="F12:F13" si="2">D12-$E$3</f>
        <v>-2.217434387123971</v>
      </c>
    </row>
    <row r="13" spans="1:7">
      <c r="A13" s="23" t="s">
        <v>85</v>
      </c>
      <c r="B13" s="8">
        <f>AVERAGE(B11:B12)</f>
        <v>27.021792739569747</v>
      </c>
      <c r="C13" s="8">
        <f>AVERAGE(C11:C12)</f>
        <v>22.373751896341751</v>
      </c>
      <c r="D13" s="8">
        <f>AVERAGE(D11:D12)</f>
        <v>4.6480408432279994</v>
      </c>
      <c r="F13" s="20">
        <f t="shared" si="2"/>
        <v>-0.3669493171636713</v>
      </c>
      <c r="G13" s="8">
        <f>2^-F13</f>
        <v>1.2896229445482983</v>
      </c>
    </row>
    <row r="14" spans="1:7">
      <c r="A14" s="23"/>
      <c r="B14" s="35"/>
      <c r="C14" s="35"/>
    </row>
    <row r="15" spans="1:7">
      <c r="A15" s="32" t="s">
        <v>111</v>
      </c>
      <c r="B15" s="35">
        <v>29.6381247136577</v>
      </c>
      <c r="C15" s="35">
        <v>22.020403589732702</v>
      </c>
      <c r="D15" s="8">
        <f>B15-C15</f>
        <v>7.6177211239249978</v>
      </c>
      <c r="F15" s="8">
        <f>D15-$E$3</f>
        <v>2.6027309635333271</v>
      </c>
    </row>
    <row r="16" spans="1:7">
      <c r="A16" s="23"/>
      <c r="B16" s="35">
        <v>25.8468799513753</v>
      </c>
      <c r="C16" s="35">
        <v>22.837609533137801</v>
      </c>
      <c r="D16" s="8">
        <f>B16-C16</f>
        <v>3.0092704182374987</v>
      </c>
      <c r="F16" s="8">
        <f t="shared" ref="F16:F17" si="3">D16-$E$3</f>
        <v>-2.0057197421541719</v>
      </c>
    </row>
    <row r="17" spans="1:7">
      <c r="A17" s="23" t="s">
        <v>85</v>
      </c>
      <c r="B17" s="8">
        <f>AVERAGE(B15:B16)</f>
        <v>27.742502332516501</v>
      </c>
      <c r="C17" s="8">
        <f>AVERAGE(C15:C16)</f>
        <v>22.429006561435251</v>
      </c>
      <c r="D17" s="8">
        <f>AVERAGE(D15:D16)</f>
        <v>5.3134957710812483</v>
      </c>
      <c r="F17" s="20">
        <f t="shared" si="3"/>
        <v>0.29850561068957759</v>
      </c>
      <c r="G17" s="8">
        <f>2^-F17</f>
        <v>0.81309418906951803</v>
      </c>
    </row>
    <row r="18" spans="1:7">
      <c r="A18" s="23"/>
      <c r="B18" s="35"/>
      <c r="C18" s="35"/>
    </row>
    <row r="19" spans="1:7">
      <c r="A19" s="32" t="s">
        <v>132</v>
      </c>
      <c r="B19" s="35">
        <v>28.185125575441798</v>
      </c>
      <c r="C19" s="35">
        <v>21.3999213829768</v>
      </c>
      <c r="D19" s="8">
        <f>B19-C19</f>
        <v>6.7852041924649988</v>
      </c>
      <c r="F19" s="8">
        <f>D19-$E$3</f>
        <v>1.7702140320733282</v>
      </c>
    </row>
    <row r="20" spans="1:7">
      <c r="A20" s="23"/>
      <c r="B20" s="35">
        <v>25.374455989858099</v>
      </c>
      <c r="C20" s="35">
        <v>22.346294374293301</v>
      </c>
      <c r="D20" s="8">
        <f>B20-C20</f>
        <v>3.0281616155647981</v>
      </c>
      <c r="F20" s="8">
        <f t="shared" ref="F20:F21" si="4">D20-$E$3</f>
        <v>-1.9868285448268725</v>
      </c>
    </row>
    <row r="21" spans="1:7">
      <c r="A21" s="23" t="s">
        <v>85</v>
      </c>
      <c r="B21" s="8">
        <f>AVERAGE(B19:B20)</f>
        <v>26.779790782649947</v>
      </c>
      <c r="C21" s="8">
        <f>AVERAGE(C19:C20)</f>
        <v>21.87310787863505</v>
      </c>
      <c r="D21" s="8">
        <f>AVERAGE(D19:D20)</f>
        <v>4.9066829040148985</v>
      </c>
      <c r="F21" s="20">
        <f t="shared" si="4"/>
        <v>-0.10830725637677219</v>
      </c>
      <c r="G21" s="8">
        <f>2^-F21</f>
        <v>1.0779626985088997</v>
      </c>
    </row>
    <row r="22" spans="1:7">
      <c r="A22" s="23"/>
      <c r="B22" s="35"/>
      <c r="C22" s="35"/>
    </row>
    <row r="23" spans="1:7">
      <c r="A23" s="24" t="s">
        <v>133</v>
      </c>
      <c r="B23" s="35">
        <v>30.8606607629252</v>
      </c>
      <c r="C23" s="35">
        <v>22.834088854096599</v>
      </c>
      <c r="D23" s="8">
        <f>B23-C23</f>
        <v>8.0265719088286005</v>
      </c>
      <c r="F23" s="8">
        <f>D23-$E$3</f>
        <v>3.0115817484369298</v>
      </c>
    </row>
    <row r="24" spans="1:7">
      <c r="A24" s="23"/>
      <c r="B24" s="35">
        <v>27.1171660752353</v>
      </c>
      <c r="C24" s="35">
        <v>23.6645922031738</v>
      </c>
      <c r="D24" s="8">
        <f>B24-C24</f>
        <v>3.4525738720614996</v>
      </c>
      <c r="F24" s="8">
        <f t="shared" ref="F24:F25" si="5">D24-$E$3</f>
        <v>-1.5624162883301711</v>
      </c>
    </row>
    <row r="25" spans="1:7">
      <c r="A25" s="23" t="s">
        <v>85</v>
      </c>
      <c r="B25" s="8">
        <f>AVERAGE(B23:B24)</f>
        <v>28.988913419080248</v>
      </c>
      <c r="C25" s="8">
        <f>AVERAGE(C23:C24)</f>
        <v>23.249340528635202</v>
      </c>
      <c r="D25" s="8">
        <f>AVERAGE(D23:D24)</f>
        <v>5.73957289044505</v>
      </c>
      <c r="F25" s="20">
        <f t="shared" si="5"/>
        <v>0.72458273005337936</v>
      </c>
      <c r="G25" s="8">
        <f>2^-F25</f>
        <v>0.60517205290207432</v>
      </c>
    </row>
    <row r="26" spans="1:7">
      <c r="A26" s="23"/>
      <c r="B26" s="35"/>
      <c r="C26" s="35"/>
    </row>
    <row r="27" spans="1:7">
      <c r="A27" s="32" t="s">
        <v>134</v>
      </c>
      <c r="B27" s="35">
        <v>30.2527109533168</v>
      </c>
      <c r="C27" s="35">
        <v>22.438488637015901</v>
      </c>
      <c r="D27" s="8">
        <f>B27-C27</f>
        <v>7.8142223163008993</v>
      </c>
      <c r="F27" s="8">
        <f>D27-$E$3</f>
        <v>2.7992321559092286</v>
      </c>
    </row>
    <row r="28" spans="1:7">
      <c r="A28" s="23"/>
      <c r="B28" s="35">
        <v>26.811303367951002</v>
      </c>
      <c r="C28" s="35">
        <v>23.518754609129001</v>
      </c>
      <c r="D28" s="8">
        <f>B28-C28</f>
        <v>3.2925487588220008</v>
      </c>
      <c r="F28" s="8">
        <f t="shared" ref="F28:F29" si="6">D28-$E$3</f>
        <v>-1.7224414015696698</v>
      </c>
    </row>
    <row r="29" spans="1:7">
      <c r="A29" s="23" t="s">
        <v>85</v>
      </c>
      <c r="B29" s="8">
        <f>AVERAGE(B27:B28)</f>
        <v>28.532007160633903</v>
      </c>
      <c r="C29" s="8">
        <f>AVERAGE(C27:C28)</f>
        <v>22.978621623072449</v>
      </c>
      <c r="D29" s="8">
        <f>AVERAGE(D27:D28)</f>
        <v>5.55338553756145</v>
      </c>
      <c r="F29" s="20">
        <f t="shared" si="6"/>
        <v>0.53839537716977937</v>
      </c>
      <c r="G29" s="8">
        <f>2^-F29</f>
        <v>0.68853630081244854</v>
      </c>
    </row>
    <row r="30" spans="1:7">
      <c r="A30" s="23"/>
      <c r="B30" s="35"/>
      <c r="C30" s="35"/>
    </row>
    <row r="31" spans="1:7">
      <c r="A31" s="32" t="s">
        <v>115</v>
      </c>
      <c r="B31" s="35">
        <v>27.347191092597001</v>
      </c>
      <c r="C31" s="35">
        <v>21.154735972676399</v>
      </c>
      <c r="D31" s="8">
        <f>B31-C31</f>
        <v>6.1924551199206022</v>
      </c>
      <c r="F31" s="8">
        <f>D31-$E$3</f>
        <v>1.1774649595289315</v>
      </c>
    </row>
    <row r="32" spans="1:7">
      <c r="A32" s="23"/>
      <c r="B32" s="35">
        <v>24.946474483789501</v>
      </c>
      <c r="C32" s="35">
        <v>22.207441890543802</v>
      </c>
      <c r="D32" s="8">
        <f>B32-C32</f>
        <v>2.7390325932456996</v>
      </c>
      <c r="F32" s="8">
        <f t="shared" ref="F32:F33" si="7">D32-$E$3</f>
        <v>-2.2759575671459711</v>
      </c>
    </row>
    <row r="33" spans="1:7">
      <c r="A33" s="23" t="s">
        <v>85</v>
      </c>
      <c r="B33" s="8">
        <f>AVERAGE(B31:B32)</f>
        <v>26.146832788193251</v>
      </c>
      <c r="C33" s="8">
        <f>AVERAGE(C31:C32)</f>
        <v>21.681088931610098</v>
      </c>
      <c r="D33" s="8">
        <f>AVERAGE(D31:D32)</f>
        <v>4.4657438565831509</v>
      </c>
      <c r="F33" s="20">
        <f t="shared" si="7"/>
        <v>-0.5492463038085198</v>
      </c>
      <c r="G33" s="8">
        <f>2^-F33</f>
        <v>1.4633210245551234</v>
      </c>
    </row>
    <row r="34" spans="1:7">
      <c r="A34" s="23"/>
      <c r="B34" s="35"/>
      <c r="C34" s="35"/>
      <c r="F34" s="20"/>
    </row>
    <row r="35" spans="1:7">
      <c r="A35" s="32" t="s">
        <v>135</v>
      </c>
      <c r="B35" s="35">
        <v>28.667774934495799</v>
      </c>
      <c r="C35" s="35">
        <v>21.387770408552601</v>
      </c>
      <c r="D35" s="8">
        <f>B35-C35</f>
        <v>7.2800045259431982</v>
      </c>
      <c r="F35" s="8">
        <f>D35-$E$3</f>
        <v>2.2650143655515276</v>
      </c>
    </row>
    <row r="36" spans="1:7">
      <c r="A36" s="23"/>
      <c r="B36" s="35">
        <v>25.4424714244001</v>
      </c>
      <c r="C36" s="35">
        <v>22.3848888791394</v>
      </c>
      <c r="D36" s="8">
        <f>B36-C36</f>
        <v>3.0575825452607006</v>
      </c>
      <c r="F36" s="8">
        <f t="shared" ref="F36:F37" si="8">D36-$E$3</f>
        <v>-1.9574076151309701</v>
      </c>
    </row>
    <row r="37" spans="1:7">
      <c r="A37" s="23" t="s">
        <v>85</v>
      </c>
      <c r="B37" s="8">
        <f>AVERAGE(B35:B36)</f>
        <v>27.05512317944795</v>
      </c>
      <c r="C37" s="8">
        <f>AVERAGE(C35:C36)</f>
        <v>21.886329643846</v>
      </c>
      <c r="D37" s="8">
        <f>AVERAGE(D35:D36)</f>
        <v>5.1687935356019494</v>
      </c>
      <c r="F37" s="20">
        <f t="shared" si="8"/>
        <v>0.15380337521027876</v>
      </c>
      <c r="G37" s="8">
        <f>2^-F37</f>
        <v>0.89887762622163947</v>
      </c>
    </row>
    <row r="38" spans="1:7">
      <c r="A38" s="23"/>
      <c r="B38" s="35"/>
      <c r="C38" s="35"/>
    </row>
    <row r="39" spans="1:7">
      <c r="A39" s="24" t="s">
        <v>112</v>
      </c>
      <c r="B39" s="35">
        <v>28.562992584647301</v>
      </c>
      <c r="C39" s="35">
        <v>21.371058489134001</v>
      </c>
      <c r="D39" s="8">
        <f>B39-C39</f>
        <v>7.1919340955133002</v>
      </c>
      <c r="F39" s="8">
        <f>D39-$E$3</f>
        <v>2.1769439351216295</v>
      </c>
    </row>
    <row r="40" spans="1:7">
      <c r="A40" s="23"/>
      <c r="B40" s="35">
        <v>25.820960893420899</v>
      </c>
      <c r="C40" s="35">
        <v>22.5003912953201</v>
      </c>
      <c r="D40" s="8">
        <f>B40-C40</f>
        <v>3.3205695981007999</v>
      </c>
      <c r="F40" s="8">
        <f t="shared" ref="F40:F41" si="9">D40-$E$3</f>
        <v>-1.6944205622908708</v>
      </c>
    </row>
    <row r="41" spans="1:7">
      <c r="A41" s="23" t="s">
        <v>85</v>
      </c>
      <c r="B41" s="8">
        <f>AVERAGE(B39:B40)</f>
        <v>27.1919767390341</v>
      </c>
      <c r="C41" s="8">
        <f>AVERAGE(C39:C40)</f>
        <v>21.93572489222705</v>
      </c>
      <c r="D41" s="8">
        <f>AVERAGE(D39:D40)</f>
        <v>5.25625184680705</v>
      </c>
      <c r="F41" s="20">
        <f t="shared" si="9"/>
        <v>0.24126168641537937</v>
      </c>
      <c r="G41" s="8">
        <f>2^-F41</f>
        <v>0.8460051281798654</v>
      </c>
    </row>
    <row r="42" spans="1:7">
      <c r="A42" s="23"/>
      <c r="B42" s="35"/>
      <c r="C42" s="35"/>
    </row>
    <row r="43" spans="1:7">
      <c r="A43" s="78"/>
      <c r="B43" s="35"/>
      <c r="C43" s="35"/>
    </row>
    <row r="44" spans="1:7">
      <c r="A44" s="23"/>
      <c r="B44" s="35"/>
      <c r="C44" s="35"/>
    </row>
    <row r="45" spans="1:7">
      <c r="A45" s="23"/>
      <c r="F45" s="20"/>
    </row>
    <row r="46" spans="1:7">
      <c r="A46" s="23"/>
      <c r="B46" s="36"/>
      <c r="C46" s="36"/>
    </row>
    <row r="47" spans="1:7">
      <c r="A47" s="31" t="s">
        <v>136</v>
      </c>
      <c r="B47" s="35">
        <v>30.0157365249677</v>
      </c>
      <c r="C47" s="35">
        <v>24.000583225505199</v>
      </c>
      <c r="D47" s="8">
        <f>B47-C47</f>
        <v>6.0151532994625008</v>
      </c>
      <c r="F47" s="8">
        <f>D47-$E$3</f>
        <v>1.0001631390708301</v>
      </c>
    </row>
    <row r="48" spans="1:7">
      <c r="A48" s="23"/>
      <c r="B48" s="35">
        <v>27.214148225706801</v>
      </c>
      <c r="C48" s="35">
        <v>24.968080432057601</v>
      </c>
      <c r="D48" s="8">
        <f>B48-C48</f>
        <v>2.2460677936491997</v>
      </c>
      <c r="F48" s="8">
        <f t="shared" ref="F48:F49" si="10">D48-$E$3</f>
        <v>-2.7689223667424709</v>
      </c>
    </row>
    <row r="49" spans="1:7">
      <c r="A49" s="23" t="s">
        <v>85</v>
      </c>
      <c r="B49" s="8">
        <f>AVERAGE(B47:B48)</f>
        <v>28.61494237533725</v>
      </c>
      <c r="C49" s="8">
        <f>AVERAGE(C47:C48)</f>
        <v>24.4843318287814</v>
      </c>
      <c r="D49" s="8">
        <f>AVERAGE(D47:D48)</f>
        <v>4.1306105465558502</v>
      </c>
      <c r="F49" s="20">
        <f t="shared" si="10"/>
        <v>-0.88437961383582042</v>
      </c>
      <c r="G49" s="8">
        <f>2^-F49</f>
        <v>1.8459706484536849</v>
      </c>
    </row>
    <row r="50" spans="1:7">
      <c r="A50" s="23"/>
      <c r="B50" s="35"/>
      <c r="C50" s="35"/>
    </row>
    <row r="51" spans="1:7">
      <c r="A51" s="33" t="s">
        <v>137</v>
      </c>
      <c r="B51" s="35">
        <v>28.404772253184799</v>
      </c>
      <c r="C51" s="35">
        <v>21.250894564459699</v>
      </c>
      <c r="D51" s="8">
        <f>B51-C51</f>
        <v>7.1538776887250997</v>
      </c>
      <c r="F51" s="8">
        <f>D51-$E$3</f>
        <v>2.138887528333429</v>
      </c>
    </row>
    <row r="52" spans="1:7">
      <c r="A52" s="23"/>
      <c r="B52" s="35">
        <v>25.615717773562899</v>
      </c>
      <c r="C52" s="35">
        <v>22.163529916477501</v>
      </c>
      <c r="D52" s="8">
        <f>B52-C52</f>
        <v>3.4521878570853985</v>
      </c>
      <c r="F52" s="8">
        <f t="shared" ref="F52:F53" si="11">D52-$E$3</f>
        <v>-1.5628023033062721</v>
      </c>
    </row>
    <row r="53" spans="1:7">
      <c r="A53" s="23" t="s">
        <v>85</v>
      </c>
      <c r="B53" s="8">
        <f>AVERAGE(B51:B52)</f>
        <v>27.010245013373847</v>
      </c>
      <c r="C53" s="8">
        <f>AVERAGE(C51:C52)</f>
        <v>21.7072122404686</v>
      </c>
      <c r="D53" s="8">
        <f>AVERAGE(D51:D52)</f>
        <v>5.3030327729052491</v>
      </c>
      <c r="F53" s="20">
        <f t="shared" si="11"/>
        <v>0.28804261251357843</v>
      </c>
      <c r="G53" s="8">
        <f>2^-F53</f>
        <v>0.81901250654011659</v>
      </c>
    </row>
    <row r="54" spans="1:7">
      <c r="A54" s="23"/>
      <c r="B54" s="35"/>
      <c r="C54" s="35"/>
    </row>
    <row r="55" spans="1:7">
      <c r="A55" s="33" t="s">
        <v>120</v>
      </c>
      <c r="B55" s="35">
        <v>32.707014749377898</v>
      </c>
      <c r="C55" s="35">
        <v>24.055450478935001</v>
      </c>
      <c r="D55" s="8">
        <f>B55-C55</f>
        <v>8.651564270442897</v>
      </c>
      <c r="F55" s="8">
        <f>D55-$E$3</f>
        <v>3.6365741100512263</v>
      </c>
    </row>
    <row r="56" spans="1:7">
      <c r="A56" s="23"/>
      <c r="B56" s="35">
        <v>29.0853742738202</v>
      </c>
      <c r="C56" s="35">
        <v>24.665180269618801</v>
      </c>
      <c r="D56" s="8">
        <f>B56-C56</f>
        <v>4.4201940042013987</v>
      </c>
      <c r="F56" s="8">
        <f t="shared" ref="F56:F57" si="12">D56-$E$3</f>
        <v>-0.59479615619027193</v>
      </c>
    </row>
    <row r="57" spans="1:7">
      <c r="A57" s="23" t="s">
        <v>85</v>
      </c>
      <c r="B57" s="8">
        <f>AVERAGE(B55:B56)</f>
        <v>30.896194511599049</v>
      </c>
      <c r="C57" s="8">
        <f>AVERAGE(C55:C56)</f>
        <v>24.360315374276901</v>
      </c>
      <c r="D57" s="8">
        <f>AVERAGE(D55:D56)</f>
        <v>6.5358791373221479</v>
      </c>
      <c r="F57" s="20">
        <f t="shared" si="12"/>
        <v>1.5208889769304772</v>
      </c>
      <c r="G57" s="8">
        <f>2^-F57</f>
        <v>0.34847112534966579</v>
      </c>
    </row>
    <row r="58" spans="1:7">
      <c r="A58" s="23"/>
      <c r="B58" s="35"/>
      <c r="C58" s="35"/>
    </row>
    <row r="59" spans="1:7">
      <c r="A59" s="33" t="s">
        <v>138</v>
      </c>
      <c r="B59" s="35">
        <v>28.372683299560101</v>
      </c>
      <c r="C59" s="35">
        <v>22.462230279160899</v>
      </c>
      <c r="D59" s="8">
        <f>B59-C59</f>
        <v>5.9104530203992027</v>
      </c>
      <c r="F59" s="8">
        <f>D59-$E$3</f>
        <v>0.89546286000753206</v>
      </c>
    </row>
    <row r="60" spans="1:7">
      <c r="A60" s="23"/>
      <c r="B60" s="35">
        <v>25.189590680129601</v>
      </c>
      <c r="C60" s="35">
        <v>23.2390861461725</v>
      </c>
      <c r="D60" s="8">
        <f>B60-C60</f>
        <v>1.9505045339571012</v>
      </c>
      <c r="F60" s="8">
        <f t="shared" ref="F60:F61" si="13">D60-$E$3</f>
        <v>-3.0644856264345695</v>
      </c>
    </row>
    <row r="61" spans="1:7">
      <c r="A61" s="23" t="s">
        <v>85</v>
      </c>
      <c r="B61" s="8">
        <f>AVERAGE(B59:B60)</f>
        <v>26.781136989844853</v>
      </c>
      <c r="C61" s="8">
        <f>AVERAGE(C59:C60)</f>
        <v>22.850658212666701</v>
      </c>
      <c r="D61" s="8">
        <f>AVERAGE(D59:D60)</f>
        <v>3.930478777178152</v>
      </c>
      <c r="F61" s="20">
        <f t="shared" si="13"/>
        <v>-1.0845113832135187</v>
      </c>
      <c r="G61" s="8">
        <f>2^-F61</f>
        <v>2.1206571298396857</v>
      </c>
    </row>
    <row r="62" spans="1:7">
      <c r="A62" s="23"/>
      <c r="B62" s="35"/>
      <c r="C62" s="35"/>
    </row>
    <row r="63" spans="1:7">
      <c r="A63" s="33" t="s">
        <v>119</v>
      </c>
      <c r="B63" s="35">
        <v>34.075086700696303</v>
      </c>
      <c r="C63" s="35">
        <v>25.043450807834599</v>
      </c>
      <c r="D63" s="8">
        <f>B63-C63</f>
        <v>9.0316358928617042</v>
      </c>
      <c r="F63" s="8">
        <f>D63-$E$3</f>
        <v>4.0166457324700335</v>
      </c>
    </row>
    <row r="64" spans="1:7">
      <c r="A64" s="23"/>
      <c r="B64" s="35">
        <v>30.016661379765399</v>
      </c>
      <c r="C64" s="35">
        <v>25.932500210815</v>
      </c>
      <c r="D64" s="8">
        <f>B64-C64</f>
        <v>4.0841611689503985</v>
      </c>
      <c r="F64" s="8">
        <f>D64-$E$3</f>
        <v>-0.93082899144127218</v>
      </c>
    </row>
    <row r="65" spans="1:7">
      <c r="A65" s="23" t="s">
        <v>85</v>
      </c>
      <c r="B65" s="8">
        <f>AVERAGE(B63:B64)</f>
        <v>32.045874040230849</v>
      </c>
      <c r="C65" s="8">
        <f>AVERAGE(C63:C64)</f>
        <v>25.487975509324798</v>
      </c>
      <c r="D65" s="8">
        <f>AVERAGE(D63:D64)</f>
        <v>6.5578985309060513</v>
      </c>
      <c r="F65" s="20">
        <f>D65-$E$3</f>
        <v>1.5429083705143807</v>
      </c>
      <c r="G65" s="8">
        <f>2^-F65</f>
        <v>0.34319290423624532</v>
      </c>
    </row>
    <row r="66" spans="1:7">
      <c r="A66" s="23"/>
      <c r="B66" s="35"/>
      <c r="C66" s="35"/>
      <c r="F66" s="20"/>
    </row>
    <row r="67" spans="1:7">
      <c r="A67" s="33" t="s">
        <v>139</v>
      </c>
      <c r="B67" s="35">
        <v>33.731450844557202</v>
      </c>
      <c r="C67" s="35">
        <v>24.744836628518701</v>
      </c>
      <c r="D67" s="8">
        <f>B67-C67</f>
        <v>8.9866142160385003</v>
      </c>
      <c r="F67" s="8">
        <f>D67-$E$3</f>
        <v>3.9716240556468296</v>
      </c>
    </row>
    <row r="68" spans="1:7">
      <c r="A68" s="23"/>
      <c r="B68" s="35">
        <v>29.812211599901801</v>
      </c>
      <c r="C68" s="35">
        <v>25.664867394545801</v>
      </c>
      <c r="D68" s="8">
        <f>B68-C68</f>
        <v>4.1473442053559992</v>
      </c>
      <c r="F68" s="8">
        <f>D68-$E$3</f>
        <v>-0.86764595503567143</v>
      </c>
    </row>
    <row r="69" spans="1:7">
      <c r="A69" s="23" t="s">
        <v>85</v>
      </c>
      <c r="B69" s="8">
        <f>AVERAGE(B67:B68)</f>
        <v>31.771831222229501</v>
      </c>
      <c r="C69" s="8">
        <f>AVERAGE(C67:C68)</f>
        <v>25.204852011532253</v>
      </c>
      <c r="D69" s="8">
        <f>AVERAGE(D67:D68)</f>
        <v>6.5669792106972498</v>
      </c>
      <c r="F69" s="20">
        <f>D69-$E$3</f>
        <v>1.5519890503055791</v>
      </c>
      <c r="G69" s="8">
        <f>2^-F69</f>
        <v>0.3410395471148559</v>
      </c>
    </row>
    <row r="70" spans="1:7">
      <c r="A70" s="23"/>
      <c r="B70" s="35"/>
      <c r="C70" s="35"/>
    </row>
    <row r="71" spans="1:7">
      <c r="A71" s="33" t="s">
        <v>117</v>
      </c>
      <c r="B71" s="35">
        <v>31.6146654374012</v>
      </c>
      <c r="C71" s="35">
        <v>22.821579708065801</v>
      </c>
      <c r="D71" s="8">
        <f>B71-C71</f>
        <v>8.7930857293353988</v>
      </c>
      <c r="F71" s="8">
        <f>D71-$E$3</f>
        <v>3.7780955689437281</v>
      </c>
    </row>
    <row r="72" spans="1:7">
      <c r="A72" s="23"/>
      <c r="B72" s="35">
        <v>28.2827067087409</v>
      </c>
      <c r="C72" s="35">
        <v>23.586078128297299</v>
      </c>
      <c r="D72" s="8">
        <f>B72-C72</f>
        <v>4.6966285804436012</v>
      </c>
      <c r="F72" s="8">
        <f>D72-$E$3</f>
        <v>-0.31836157994806946</v>
      </c>
    </row>
    <row r="73" spans="1:7">
      <c r="A73" s="23" t="s">
        <v>85</v>
      </c>
      <c r="B73" s="8">
        <f>AVERAGE(B71:B72)</f>
        <v>29.948686073071052</v>
      </c>
      <c r="C73" s="8">
        <f>AVERAGE(C71:C72)</f>
        <v>23.20382891818155</v>
      </c>
      <c r="D73" s="8">
        <f>AVERAGE(D71:D72)</f>
        <v>6.7448571548895</v>
      </c>
      <c r="F73" s="20">
        <f>D73-$E$3</f>
        <v>1.7298669944978293</v>
      </c>
      <c r="G73" s="8">
        <f>2^-F73</f>
        <v>0.3014797497798411</v>
      </c>
    </row>
    <row r="74" spans="1:7">
      <c r="A74" s="23"/>
      <c r="B74" s="35"/>
      <c r="C74" s="35"/>
    </row>
    <row r="75" spans="1:7">
      <c r="A75" s="33" t="s">
        <v>116</v>
      </c>
      <c r="B75" s="35">
        <v>33.637027098701402</v>
      </c>
      <c r="C75" s="35">
        <v>23.783802779801398</v>
      </c>
      <c r="D75" s="8">
        <f>B75-C75</f>
        <v>9.8532243189000042</v>
      </c>
      <c r="F75" s="8">
        <f>D75-$E$3</f>
        <v>4.8382341585083335</v>
      </c>
    </row>
    <row r="76" spans="1:7">
      <c r="A76" s="23"/>
      <c r="B76" s="35">
        <v>29.969442908477301</v>
      </c>
      <c r="C76" s="35">
        <v>24.388709386749198</v>
      </c>
      <c r="D76" s="8">
        <f>B76-C76</f>
        <v>5.5807335217281029</v>
      </c>
      <c r="F76" s="8">
        <f>D76-$E$3</f>
        <v>0.56574336133643222</v>
      </c>
    </row>
    <row r="77" spans="1:7">
      <c r="A77" s="23" t="s">
        <v>85</v>
      </c>
      <c r="B77" s="8">
        <f>AVERAGE(B75:B76)</f>
        <v>31.80323500358935</v>
      </c>
      <c r="C77" s="8">
        <f>AVERAGE(C75:C76)</f>
        <v>24.086256083275298</v>
      </c>
      <c r="D77" s="8">
        <f>AVERAGE(D75:D76)</f>
        <v>7.7169789203140535</v>
      </c>
      <c r="F77" s="20">
        <f>D77-$E$3</f>
        <v>2.7019887599223829</v>
      </c>
      <c r="G77" s="8">
        <f>2^-F77</f>
        <v>0.15368105573558352</v>
      </c>
    </row>
    <row r="78" spans="1:7">
      <c r="A78" s="23"/>
      <c r="B78" s="35"/>
      <c r="C78" s="35"/>
    </row>
    <row r="79" spans="1:7">
      <c r="A79" s="33" t="s">
        <v>140</v>
      </c>
      <c r="B79" s="35">
        <v>31.3862844281382</v>
      </c>
      <c r="C79" s="35">
        <v>22.695569192965401</v>
      </c>
      <c r="D79" s="8">
        <f>B79-C79</f>
        <v>8.6907152351727994</v>
      </c>
      <c r="F79" s="8">
        <f>D79-$E$3</f>
        <v>3.6757250747811288</v>
      </c>
    </row>
    <row r="80" spans="1:7">
      <c r="A80" s="23"/>
      <c r="B80" s="35">
        <v>28.385290107899099</v>
      </c>
      <c r="C80" s="35">
        <v>23.7587260126822</v>
      </c>
      <c r="D80" s="8">
        <f>B80-C80</f>
        <v>4.6265640952168994</v>
      </c>
      <c r="F80" s="8">
        <f>D80-$E$3</f>
        <v>-0.3884260651747713</v>
      </c>
    </row>
    <row r="81" spans="1:7">
      <c r="A81" s="23" t="s">
        <v>85</v>
      </c>
      <c r="B81" s="8">
        <f>AVERAGE(B79:B80)</f>
        <v>29.88578726801865</v>
      </c>
      <c r="C81" s="8">
        <f>AVERAGE(C79:C80)</f>
        <v>23.227147602823798</v>
      </c>
      <c r="D81" s="8">
        <f>AVERAGE(D79:D80)</f>
        <v>6.6586396651948494</v>
      </c>
      <c r="F81" s="20">
        <f>D81-$E$3</f>
        <v>1.6436495048031787</v>
      </c>
      <c r="G81" s="8">
        <f>2^-F81</f>
        <v>0.32004584747774084</v>
      </c>
    </row>
    <row r="82" spans="1:7">
      <c r="A82" s="23"/>
      <c r="B82" s="35"/>
      <c r="C82" s="35"/>
      <c r="F82" s="20"/>
    </row>
    <row r="86" spans="1:7">
      <c r="A86" s="23"/>
      <c r="C86" s="23"/>
    </row>
    <row r="87" spans="1:7">
      <c r="A87" s="25" t="s">
        <v>121</v>
      </c>
      <c r="B87" s="35">
        <v>37.501145605934703</v>
      </c>
      <c r="C87" s="35">
        <v>25.1448316036603</v>
      </c>
      <c r="D87" s="8">
        <f>B87-C87</f>
        <v>12.356314002274402</v>
      </c>
      <c r="F87" s="8">
        <f>D87-$E$3</f>
        <v>7.3413238418827316</v>
      </c>
    </row>
    <row r="88" spans="1:7">
      <c r="A88" s="23"/>
      <c r="B88" s="35">
        <v>33.698731271047201</v>
      </c>
      <c r="C88" s="35">
        <v>26.158421876004901</v>
      </c>
      <c r="D88" s="8">
        <f>B88-C88</f>
        <v>7.5403093950422999</v>
      </c>
      <c r="F88" s="8">
        <f t="shared" ref="F88:F89" si="14">D88-$E$3</f>
        <v>2.5253192346506292</v>
      </c>
    </row>
    <row r="89" spans="1:7">
      <c r="A89" s="23" t="s">
        <v>85</v>
      </c>
      <c r="B89" s="8">
        <f>AVERAGE(B87:B88)</f>
        <v>35.599938438490952</v>
      </c>
      <c r="C89" s="8">
        <f>AVERAGE(C87:C88)</f>
        <v>25.651626739832601</v>
      </c>
      <c r="D89" s="8">
        <f>AVERAGE(D87:D88)</f>
        <v>9.9483116986583511</v>
      </c>
      <c r="F89" s="20">
        <f t="shared" si="14"/>
        <v>4.9333215382666804</v>
      </c>
      <c r="G89" s="8">
        <f>2^-F89</f>
        <v>3.2728208913631152E-2</v>
      </c>
    </row>
    <row r="90" spans="1:7">
      <c r="A90" s="23"/>
      <c r="B90" s="35"/>
      <c r="C90" s="35"/>
    </row>
    <row r="91" spans="1:7">
      <c r="A91" s="25" t="s">
        <v>141</v>
      </c>
      <c r="B91" s="35">
        <v>36.022565319637998</v>
      </c>
      <c r="C91" s="35">
        <v>23.321140033009499</v>
      </c>
      <c r="D91" s="8">
        <f>B91-C91</f>
        <v>12.701425286628499</v>
      </c>
      <c r="F91" s="8">
        <f>D91-$E$3</f>
        <v>7.6864351262368285</v>
      </c>
    </row>
    <row r="92" spans="1:7">
      <c r="A92" s="23"/>
      <c r="B92" s="35">
        <v>31.993172164164999</v>
      </c>
      <c r="C92" s="35">
        <v>24.249737228911201</v>
      </c>
      <c r="D92" s="8">
        <f>B92-C92</f>
        <v>7.7434349352537986</v>
      </c>
      <c r="F92" s="8">
        <f t="shared" ref="F92:F93" si="15">D92-$E$3</f>
        <v>2.7284447748621279</v>
      </c>
    </row>
    <row r="93" spans="1:7">
      <c r="A93" s="23" t="s">
        <v>85</v>
      </c>
      <c r="B93" s="8">
        <f>AVERAGE(B91:B92)</f>
        <v>34.007868741901497</v>
      </c>
      <c r="C93" s="8">
        <f>AVERAGE(C91:C92)</f>
        <v>23.78543863096035</v>
      </c>
      <c r="D93" s="8">
        <f>AVERAGE(D91:D92)</f>
        <v>10.222430110941149</v>
      </c>
      <c r="F93" s="20">
        <f t="shared" si="15"/>
        <v>5.2074399505494782</v>
      </c>
      <c r="G93" s="8">
        <f>2^-F93</f>
        <v>2.7064772088613773E-2</v>
      </c>
    </row>
    <row r="94" spans="1:7">
      <c r="A94" s="23"/>
      <c r="B94" s="35"/>
      <c r="C94" s="35"/>
    </row>
    <row r="95" spans="1:7">
      <c r="A95" s="34" t="s">
        <v>122</v>
      </c>
      <c r="B95" s="35">
        <v>32.284670436653002</v>
      </c>
      <c r="C95" s="35">
        <v>23.323942570543</v>
      </c>
      <c r="D95" s="8">
        <f>B95-C95</f>
        <v>8.9607278661100018</v>
      </c>
      <c r="F95" s="8">
        <f>D95-$E$3</f>
        <v>3.9457377057183312</v>
      </c>
    </row>
    <row r="96" spans="1:7">
      <c r="A96" s="23"/>
      <c r="B96" s="35">
        <v>29.4660482554909</v>
      </c>
      <c r="C96" s="35">
        <v>24.251982630156299</v>
      </c>
      <c r="D96" s="8">
        <f>B96-C96</f>
        <v>5.2140656253346016</v>
      </c>
      <c r="F96" s="8">
        <f t="shared" ref="F96:F97" si="16">D96-$E$3</f>
        <v>0.19907546494293094</v>
      </c>
    </row>
    <row r="97" spans="1:7">
      <c r="A97" s="23" t="s">
        <v>85</v>
      </c>
      <c r="B97" s="8">
        <f>AVERAGE(B95:B96)</f>
        <v>30.875359346071953</v>
      </c>
      <c r="C97" s="8">
        <f>AVERAGE(C95:C96)</f>
        <v>23.787962600349651</v>
      </c>
      <c r="D97" s="8">
        <f>AVERAGE(D95:D96)</f>
        <v>7.0873967457223017</v>
      </c>
      <c r="F97" s="20">
        <f t="shared" si="16"/>
        <v>2.072406585330631</v>
      </c>
      <c r="G97" s="8">
        <f>2^-F97</f>
        <v>0.23776255257105092</v>
      </c>
    </row>
    <row r="98" spans="1:7">
      <c r="A98" s="23"/>
      <c r="B98" s="35"/>
      <c r="C98" s="35"/>
    </row>
    <row r="99" spans="1:7">
      <c r="A99" s="34" t="s">
        <v>142</v>
      </c>
      <c r="B99" s="35">
        <v>37.1092775517278</v>
      </c>
      <c r="C99" s="35">
        <v>24.5073649396953</v>
      </c>
      <c r="D99" s="8">
        <f>B99-C99</f>
        <v>12.6019126120325</v>
      </c>
      <c r="F99" s="8">
        <f>D99-$E$3</f>
        <v>7.5869224516408291</v>
      </c>
    </row>
    <row r="100" spans="1:7">
      <c r="A100" s="23"/>
      <c r="B100" s="35">
        <v>32.544297118185298</v>
      </c>
      <c r="C100" s="35">
        <v>25.4826600146049</v>
      </c>
      <c r="D100" s="8">
        <f>B100-C100</f>
        <v>7.0616371035803986</v>
      </c>
      <c r="F100" s="8">
        <f t="shared" ref="F100:F101" si="17">D100-$E$3</f>
        <v>2.046646943188728</v>
      </c>
    </row>
    <row r="101" spans="1:7">
      <c r="A101" s="23" t="s">
        <v>85</v>
      </c>
      <c r="B101" s="8">
        <f>AVERAGE(B99:B100)</f>
        <v>34.826787334956549</v>
      </c>
      <c r="C101" s="8">
        <f>AVERAGE(C99:C100)</f>
        <v>24.995012477150098</v>
      </c>
      <c r="D101" s="8">
        <f>AVERAGE(D99:D100)</f>
        <v>9.8317748578064492</v>
      </c>
      <c r="F101" s="20">
        <f t="shared" si="17"/>
        <v>4.8167846974147785</v>
      </c>
      <c r="G101" s="8">
        <f>2^-F101</f>
        <v>3.5481610444066058E-2</v>
      </c>
    </row>
    <row r="102" spans="1:7">
      <c r="A102" s="23"/>
      <c r="B102" s="35"/>
      <c r="C102" s="35"/>
    </row>
    <row r="103" spans="1:7">
      <c r="A103" s="25" t="s">
        <v>123</v>
      </c>
      <c r="B103" s="35">
        <v>35.065696908074202</v>
      </c>
      <c r="C103" s="35">
        <v>24.333461719414601</v>
      </c>
      <c r="D103" s="8">
        <f>B103-C103</f>
        <v>10.732235188659601</v>
      </c>
      <c r="F103" s="8">
        <f>D103-$E$3</f>
        <v>5.7172450282679304</v>
      </c>
    </row>
    <row r="104" spans="1:7">
      <c r="A104" s="23"/>
      <c r="B104" s="35">
        <v>30.2363037054096</v>
      </c>
      <c r="C104" s="35">
        <v>25.361814210433799</v>
      </c>
      <c r="D104" s="8">
        <f>B104-C104</f>
        <v>4.8744894949758013</v>
      </c>
      <c r="F104" s="8">
        <f t="shared" ref="F104:F105" si="18">D104-$E$3</f>
        <v>-0.14050066541586936</v>
      </c>
    </row>
    <row r="105" spans="1:7">
      <c r="A105" s="23" t="s">
        <v>85</v>
      </c>
      <c r="B105" s="8">
        <f>AVERAGE(B103:B104)</f>
        <v>32.651000306741899</v>
      </c>
      <c r="C105" s="8">
        <f>AVERAGE(C103:C104)</f>
        <v>24.8476379649242</v>
      </c>
      <c r="D105" s="8">
        <f>AVERAGE(D103:D104)</f>
        <v>7.8033623418177012</v>
      </c>
      <c r="F105" s="20">
        <f t="shared" si="18"/>
        <v>2.7883721814260305</v>
      </c>
      <c r="G105" s="8">
        <f>2^-F105</f>
        <v>0.14474925405042693</v>
      </c>
    </row>
    <row r="106" spans="1:7">
      <c r="A106" s="23"/>
      <c r="B106" s="35"/>
      <c r="C106" s="35"/>
    </row>
    <row r="107" spans="1:7">
      <c r="A107" s="34" t="s">
        <v>143</v>
      </c>
      <c r="B107" s="35">
        <v>33.131008904173001</v>
      </c>
      <c r="C107" s="35">
        <v>22.2017649855934</v>
      </c>
      <c r="D107" s="8">
        <f>B107-C107</f>
        <v>10.929243918579601</v>
      </c>
      <c r="F107" s="8">
        <f>D107-$E$3</f>
        <v>5.9142537581879306</v>
      </c>
    </row>
    <row r="108" spans="1:7">
      <c r="A108" s="23"/>
      <c r="B108" s="35">
        <v>29.542992159155201</v>
      </c>
      <c r="C108" s="35">
        <v>23.110814648785801</v>
      </c>
      <c r="D108" s="8">
        <f>B108-C108</f>
        <v>6.4321775103693994</v>
      </c>
      <c r="F108" s="8">
        <f t="shared" ref="F108:F109" si="19">D108-$E$3</f>
        <v>1.4171873499777288</v>
      </c>
    </row>
    <row r="109" spans="1:7">
      <c r="A109" s="23" t="s">
        <v>85</v>
      </c>
      <c r="B109" s="8">
        <f>AVERAGE(B107:B108)</f>
        <v>31.337000531664103</v>
      </c>
      <c r="C109" s="8">
        <f>AVERAGE(C107:C108)</f>
        <v>22.656289817189602</v>
      </c>
      <c r="D109" s="8">
        <f>AVERAGE(D107:D108)</f>
        <v>8.6807107144745004</v>
      </c>
      <c r="F109" s="20">
        <f t="shared" si="19"/>
        <v>3.6657205540828297</v>
      </c>
      <c r="G109" s="8">
        <f>2^-F109</f>
        <v>7.879672319654267E-2</v>
      </c>
    </row>
    <row r="110" spans="1:7">
      <c r="A110" s="23"/>
      <c r="B110" s="35"/>
      <c r="C110" s="35"/>
    </row>
    <row r="111" spans="1:7">
      <c r="A111" s="34" t="s">
        <v>124</v>
      </c>
      <c r="B111" s="35">
        <v>33.493480450710699</v>
      </c>
      <c r="C111" s="35">
        <v>23.434741020757102</v>
      </c>
      <c r="D111" s="8">
        <f>B111-C111</f>
        <v>10.058739429953597</v>
      </c>
      <c r="F111" s="8">
        <f>D111-$E$3</f>
        <v>5.0437492695619266</v>
      </c>
    </row>
    <row r="112" spans="1:7">
      <c r="A112" s="23"/>
      <c r="B112" s="35">
        <v>29.9522444768462</v>
      </c>
      <c r="C112" s="35">
        <v>24.417673477661001</v>
      </c>
      <c r="D112" s="8">
        <f>B112-C112</f>
        <v>5.534570999185199</v>
      </c>
      <c r="F112" s="8">
        <f t="shared" ref="F112:F113" si="20">D112-$E$3</f>
        <v>0.51958083879352834</v>
      </c>
    </row>
    <row r="113" spans="1:7">
      <c r="A113" s="23" t="s">
        <v>85</v>
      </c>
      <c r="B113" s="8">
        <f>AVERAGE(B111:B112)</f>
        <v>31.722862463778448</v>
      </c>
      <c r="C113" s="8">
        <f>AVERAGE(C111:C112)</f>
        <v>23.92620724920905</v>
      </c>
      <c r="D113" s="8">
        <f>AVERAGE(D111:D112)</f>
        <v>7.7966552145693981</v>
      </c>
      <c r="F113" s="20">
        <f t="shared" si="20"/>
        <v>2.7816650541777275</v>
      </c>
      <c r="G113" s="8">
        <f>2^-F113</f>
        <v>0.14542376383747682</v>
      </c>
    </row>
    <row r="114" spans="1:7">
      <c r="A114" s="23"/>
      <c r="B114" s="35"/>
      <c r="C114" s="35"/>
      <c r="F114" s="20"/>
    </row>
    <row r="115" spans="1:7">
      <c r="A115" s="34" t="s">
        <v>144</v>
      </c>
      <c r="B115" s="35">
        <v>34.089600675645499</v>
      </c>
      <c r="C115" s="35">
        <v>21.525568357290801</v>
      </c>
      <c r="D115" s="8">
        <f>B115-C115</f>
        <v>12.564032318354698</v>
      </c>
      <c r="F115" s="8">
        <f>D115-$E$3</f>
        <v>7.5490421579630276</v>
      </c>
    </row>
    <row r="116" spans="1:7">
      <c r="A116" s="23"/>
      <c r="B116" s="35">
        <v>31.6177021666945</v>
      </c>
      <c r="C116" s="35">
        <v>22.491137813212099</v>
      </c>
      <c r="D116" s="8">
        <f>B116-C116</f>
        <v>9.1265643534824008</v>
      </c>
      <c r="F116" s="8">
        <f t="shared" ref="F116:F117" si="21">D116-$E$3</f>
        <v>4.1115741930907301</v>
      </c>
    </row>
    <row r="117" spans="1:7">
      <c r="A117" s="23" t="s">
        <v>85</v>
      </c>
      <c r="B117" s="8">
        <f>AVERAGE(B115:B116)</f>
        <v>32.853651421169999</v>
      </c>
      <c r="C117" s="8">
        <f>AVERAGE(C115:C116)</f>
        <v>22.00835308525145</v>
      </c>
      <c r="D117" s="8">
        <f>AVERAGE(D115:D116)</f>
        <v>10.84529833591855</v>
      </c>
      <c r="F117" s="20">
        <f t="shared" si="21"/>
        <v>5.8303081755268789</v>
      </c>
      <c r="G117" s="8">
        <f>2^-F117</f>
        <v>1.7575284148277439E-2</v>
      </c>
    </row>
    <row r="118" spans="1:7">
      <c r="A118" s="23"/>
      <c r="B118" s="35"/>
      <c r="C118" s="35"/>
    </row>
    <row r="119" spans="1:7">
      <c r="A119" s="23"/>
      <c r="B119" s="36"/>
      <c r="C119" s="36"/>
    </row>
    <row r="120" spans="1:7">
      <c r="A120" s="23"/>
      <c r="B120" s="35"/>
      <c r="C120" s="35"/>
    </row>
    <row r="121" spans="1:7">
      <c r="A121" s="23"/>
      <c r="F121" s="20"/>
    </row>
    <row r="122" spans="1:7">
      <c r="A122" s="23"/>
      <c r="B122" s="23"/>
      <c r="C122" s="23"/>
    </row>
    <row r="123" spans="1:7">
      <c r="A123" s="23"/>
      <c r="B123" s="23"/>
      <c r="C123" s="23"/>
    </row>
    <row r="124" spans="1:7">
      <c r="A124" s="23"/>
      <c r="B124" s="23"/>
      <c r="C124" s="23"/>
    </row>
    <row r="125" spans="1:7">
      <c r="A125" s="23"/>
      <c r="B125" s="23"/>
      <c r="C125" s="23"/>
      <c r="F125" s="20"/>
    </row>
    <row r="126" spans="1:7">
      <c r="A126" s="23"/>
      <c r="B126" s="23"/>
      <c r="C126" s="23"/>
    </row>
    <row r="127" spans="1:7">
      <c r="A127" s="23"/>
      <c r="B127" s="23"/>
      <c r="C127" s="23"/>
    </row>
    <row r="128" spans="1:7">
      <c r="A128" s="23"/>
      <c r="B128" s="23"/>
      <c r="C128" s="23"/>
    </row>
    <row r="129" spans="1:6">
      <c r="A129" s="23"/>
      <c r="B129" s="23"/>
      <c r="C129" s="23"/>
      <c r="F129" s="20"/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04A6A2-C0A8-224F-B606-F3BECFBE64A8}">
  <dimension ref="A1:D12"/>
  <sheetViews>
    <sheetView workbookViewId="0">
      <selection activeCell="B11" sqref="B11:D12"/>
    </sheetView>
  </sheetViews>
  <sheetFormatPr defaultColWidth="10.625" defaultRowHeight="15.75"/>
  <cols>
    <col min="2" max="2" width="14.5" customWidth="1"/>
    <col min="3" max="3" width="14.625" customWidth="1"/>
    <col min="4" max="4" width="15.125" customWidth="1"/>
  </cols>
  <sheetData>
    <row r="1" spans="1:4" ht="18">
      <c r="A1" s="9" t="s">
        <v>149</v>
      </c>
    </row>
    <row r="2" spans="1:4">
      <c r="B2" s="37" t="s">
        <v>145</v>
      </c>
      <c r="C2" s="38" t="s">
        <v>146</v>
      </c>
      <c r="D2" s="39" t="s">
        <v>147</v>
      </c>
    </row>
    <row r="3" spans="1:4">
      <c r="B3" s="1">
        <v>22.2</v>
      </c>
      <c r="C3" s="1">
        <v>42.9</v>
      </c>
      <c r="D3" s="1">
        <v>44.4</v>
      </c>
    </row>
    <row r="4" spans="1:4">
      <c r="B4" s="1">
        <v>0</v>
      </c>
      <c r="C4" s="1">
        <v>0</v>
      </c>
      <c r="D4" s="1">
        <v>42.9</v>
      </c>
    </row>
    <row r="5" spans="1:4">
      <c r="B5" s="1">
        <v>0</v>
      </c>
      <c r="C5" s="1">
        <v>14.3</v>
      </c>
      <c r="D5" s="1">
        <v>50</v>
      </c>
    </row>
    <row r="6" spans="1:4">
      <c r="B6" s="1">
        <v>28.6</v>
      </c>
      <c r="C6" s="1">
        <v>14.3</v>
      </c>
      <c r="D6" s="1">
        <v>28.6</v>
      </c>
    </row>
    <row r="7" spans="1:4">
      <c r="B7" s="1">
        <v>12.5</v>
      </c>
      <c r="C7" s="1">
        <v>0</v>
      </c>
      <c r="D7" s="1">
        <v>25</v>
      </c>
    </row>
    <row r="8" spans="1:4">
      <c r="B8" s="1">
        <v>12.5</v>
      </c>
      <c r="C8" s="1">
        <v>25</v>
      </c>
      <c r="D8" s="1">
        <v>42.9</v>
      </c>
    </row>
    <row r="9" spans="1:4">
      <c r="B9" s="1">
        <v>22.2</v>
      </c>
      <c r="C9" s="1">
        <v>40</v>
      </c>
      <c r="D9" s="1">
        <v>22.2</v>
      </c>
    </row>
    <row r="10" spans="1:4">
      <c r="A10" s="9" t="s">
        <v>10</v>
      </c>
      <c r="B10">
        <f>AVERAGE(B3:B9)</f>
        <v>14</v>
      </c>
      <c r="C10">
        <f t="shared" ref="C10:D10" si="0">AVERAGE(C3:C9)</f>
        <v>19.5</v>
      </c>
      <c r="D10" s="8">
        <f t="shared" si="0"/>
        <v>36.571428571428569</v>
      </c>
    </row>
    <row r="11" spans="1:4">
      <c r="A11" s="9" t="s">
        <v>11</v>
      </c>
      <c r="B11" s="8">
        <f>STDEV(B3:B9)</f>
        <v>11.136576373972986</v>
      </c>
      <c r="C11" s="8">
        <f t="shared" ref="C11:D11" si="1">STDEV(C3:C9)</f>
        <v>17.381215914505709</v>
      </c>
      <c r="D11" s="8">
        <f t="shared" si="1"/>
        <v>10.997683738817353</v>
      </c>
    </row>
    <row r="12" spans="1:4">
      <c r="A12" s="9" t="s">
        <v>12</v>
      </c>
      <c r="B12" s="8">
        <f>B11/SQRT(7)</f>
        <v>4.2092302203157104</v>
      </c>
      <c r="C12" s="8">
        <f t="shared" ref="C12:D12" si="2">C11/SQRT(7)</f>
        <v>6.5694821133857433</v>
      </c>
      <c r="D12" s="8">
        <f t="shared" si="2"/>
        <v>4.156733738664248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44FB6E-0BA5-7F41-BF1A-C1552EDE234D}">
  <dimension ref="A1:D15"/>
  <sheetViews>
    <sheetView workbookViewId="0">
      <selection activeCell="B14" sqref="B14:D15"/>
    </sheetView>
  </sheetViews>
  <sheetFormatPr defaultColWidth="10.625" defaultRowHeight="15.75"/>
  <cols>
    <col min="2" max="2" width="15.625" customWidth="1"/>
    <col min="3" max="3" width="14.125" customWidth="1"/>
    <col min="4" max="4" width="15" customWidth="1"/>
  </cols>
  <sheetData>
    <row r="1" spans="1:4" ht="18">
      <c r="A1" s="9" t="s">
        <v>150</v>
      </c>
    </row>
    <row r="2" spans="1:4">
      <c r="B2" s="37" t="s">
        <v>145</v>
      </c>
      <c r="C2" s="38" t="s">
        <v>146</v>
      </c>
      <c r="D2" s="39" t="s">
        <v>147</v>
      </c>
    </row>
    <row r="3" spans="1:4">
      <c r="B3" s="1">
        <v>9</v>
      </c>
      <c r="C3" s="1">
        <v>8</v>
      </c>
      <c r="D3" s="1">
        <v>8</v>
      </c>
    </row>
    <row r="4" spans="1:4">
      <c r="B4" s="1">
        <v>8</v>
      </c>
      <c r="C4" s="1">
        <v>7</v>
      </c>
      <c r="D4" s="1">
        <v>9</v>
      </c>
    </row>
    <row r="5" spans="1:4">
      <c r="B5" s="1">
        <v>8</v>
      </c>
      <c r="C5" s="1">
        <v>7</v>
      </c>
      <c r="D5" s="1">
        <v>7</v>
      </c>
    </row>
    <row r="6" spans="1:4">
      <c r="B6" s="1">
        <v>8</v>
      </c>
      <c r="C6" s="1">
        <v>7</v>
      </c>
      <c r="D6" s="1">
        <v>6</v>
      </c>
    </row>
    <row r="7" spans="1:4">
      <c r="B7" s="1">
        <v>7</v>
      </c>
      <c r="C7" s="1">
        <v>7</v>
      </c>
      <c r="D7" s="1">
        <v>7</v>
      </c>
    </row>
    <row r="8" spans="1:4">
      <c r="B8" s="1">
        <v>7</v>
      </c>
      <c r="C8" s="1">
        <v>7</v>
      </c>
      <c r="D8" s="1">
        <v>8</v>
      </c>
    </row>
    <row r="9" spans="1:4">
      <c r="B9" s="1">
        <v>8</v>
      </c>
      <c r="C9" s="1">
        <v>8</v>
      </c>
      <c r="D9" s="1">
        <v>7</v>
      </c>
    </row>
    <row r="10" spans="1:4">
      <c r="B10" s="1">
        <v>5</v>
      </c>
      <c r="C10" s="1">
        <v>5</v>
      </c>
      <c r="D10" s="1">
        <v>9</v>
      </c>
    </row>
    <row r="11" spans="1:4">
      <c r="B11" s="1">
        <v>8</v>
      </c>
      <c r="C11" s="1"/>
      <c r="D11" s="1"/>
    </row>
    <row r="12" spans="1:4">
      <c r="B12" s="1">
        <v>9</v>
      </c>
      <c r="C12" s="1"/>
      <c r="D12" s="1"/>
    </row>
    <row r="13" spans="1:4">
      <c r="A13" s="9" t="s">
        <v>10</v>
      </c>
      <c r="B13">
        <f>AVERAGE(B3:B12)</f>
        <v>7.7</v>
      </c>
      <c r="C13">
        <f>AVERAGE(C3:C10)</f>
        <v>7</v>
      </c>
      <c r="D13">
        <f>AVERAGE(D3:D10)</f>
        <v>7.625</v>
      </c>
    </row>
    <row r="14" spans="1:4">
      <c r="A14" s="9" t="s">
        <v>11</v>
      </c>
      <c r="B14" s="8">
        <f>STDEV(B3:B12)</f>
        <v>1.1595018087284068</v>
      </c>
      <c r="C14" s="8">
        <f>STDEV(C3:C10)</f>
        <v>0.92582009977255142</v>
      </c>
      <c r="D14" s="8">
        <f>STDEV(D3:D10)</f>
        <v>1.0606601717798212</v>
      </c>
    </row>
    <row r="15" spans="1:4">
      <c r="A15" s="9" t="s">
        <v>12</v>
      </c>
      <c r="B15" s="8">
        <f>B14/SQRT(10)</f>
        <v>0.36666666666666697</v>
      </c>
      <c r="C15" s="8">
        <f>C14/SQRT(8)</f>
        <v>0.32732683535398854</v>
      </c>
      <c r="D15" s="8">
        <f>D14/SQRT(8)</f>
        <v>0.37499999999999994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557D25-EA05-3E47-8A94-4E8A1B35664F}">
  <dimension ref="A1:AF25"/>
  <sheetViews>
    <sheetView workbookViewId="0">
      <selection activeCell="P16" sqref="P16"/>
    </sheetView>
  </sheetViews>
  <sheetFormatPr defaultColWidth="10.875" defaultRowHeight="15.75"/>
  <cols>
    <col min="1" max="16384" width="10.875" style="8"/>
  </cols>
  <sheetData>
    <row r="1" spans="1:32" ht="18">
      <c r="A1" s="20" t="s">
        <v>148</v>
      </c>
    </row>
    <row r="2" spans="1:32">
      <c r="A2" s="20" t="s">
        <v>145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</row>
    <row r="3" spans="1:32">
      <c r="A3" s="8" t="s">
        <v>31</v>
      </c>
      <c r="B3" s="50"/>
      <c r="L3" s="20" t="s">
        <v>10</v>
      </c>
      <c r="M3" s="20" t="s">
        <v>11</v>
      </c>
      <c r="N3" s="20" t="s">
        <v>12</v>
      </c>
      <c r="V3" s="47"/>
    </row>
    <row r="4" spans="1:32">
      <c r="A4" s="8" t="s">
        <v>25</v>
      </c>
      <c r="B4" s="47">
        <v>1.7030909999999999</v>
      </c>
      <c r="C4" s="47">
        <v>1.5747370000000001</v>
      </c>
      <c r="D4" s="47">
        <v>1.733967</v>
      </c>
      <c r="E4" s="47">
        <v>1.4581010000000001</v>
      </c>
      <c r="F4" s="47">
        <v>2.6308289999999999</v>
      </c>
      <c r="G4" s="47">
        <v>2.7558859999999998</v>
      </c>
      <c r="H4" s="47">
        <v>2.245155</v>
      </c>
      <c r="I4" s="47">
        <v>2.631799</v>
      </c>
      <c r="J4" s="47">
        <v>2.8440750000000001</v>
      </c>
      <c r="L4" s="8">
        <f>AVERAGE(B4:J4)</f>
        <v>2.1752933333333337</v>
      </c>
      <c r="M4" s="8">
        <f>STDEV(B4:J4)</f>
        <v>0.55878487705779789</v>
      </c>
      <c r="N4" s="8">
        <f>M4/SQRT(9)</f>
        <v>0.18626162568593263</v>
      </c>
      <c r="U4" s="47"/>
    </row>
    <row r="5" spans="1:32">
      <c r="A5" s="8" t="s">
        <v>26</v>
      </c>
      <c r="B5" s="47">
        <v>3.6050249999999999</v>
      </c>
      <c r="C5" s="47">
        <v>3.9402650000000001</v>
      </c>
      <c r="D5" s="47">
        <v>3.1225299999999998</v>
      </c>
      <c r="E5" s="47">
        <v>3.8963350000000001</v>
      </c>
      <c r="F5" s="47">
        <v>2.7693620000000001</v>
      </c>
      <c r="G5" s="47">
        <v>4.3184630000000004</v>
      </c>
      <c r="H5" s="47">
        <v>4.3872260000000001</v>
      </c>
      <c r="I5" s="47">
        <v>3.1498050000000002</v>
      </c>
      <c r="J5" s="47">
        <v>3.6233770000000001</v>
      </c>
      <c r="K5" s="47">
        <v>3.7956120000000002</v>
      </c>
      <c r="L5" s="8">
        <f>AVERAGE(B5:K5)</f>
        <v>3.6607999999999996</v>
      </c>
      <c r="M5" s="8">
        <f>STDEV(B5:K5)</f>
        <v>0.5230243860006295</v>
      </c>
      <c r="N5" s="8">
        <f>M5/SQRT(10)</f>
        <v>0.16539483315730738</v>
      </c>
      <c r="V5" s="47"/>
    </row>
    <row r="6" spans="1:32">
      <c r="A6" s="8" t="s">
        <v>27</v>
      </c>
      <c r="B6" s="47">
        <v>5.7051793000000002</v>
      </c>
      <c r="C6" s="47">
        <v>5.8181817999999996</v>
      </c>
      <c r="D6" s="47">
        <v>5.6771060000000002</v>
      </c>
      <c r="E6" s="47">
        <v>5.0968289999999996</v>
      </c>
      <c r="F6" s="47">
        <v>7.0237800000000004</v>
      </c>
      <c r="G6" s="47">
        <v>6.4909910000000002</v>
      </c>
      <c r="H6" s="47">
        <v>7.7648650000000004</v>
      </c>
      <c r="I6" s="47">
        <v>6.6403939999999997</v>
      </c>
      <c r="J6" s="47"/>
      <c r="L6" s="8">
        <f>AVERAGE(B6:I6)</f>
        <v>6.2771657625000001</v>
      </c>
      <c r="M6" s="8">
        <f>STDEV(B6:I6)</f>
        <v>0.86515392587521012</v>
      </c>
      <c r="N6" s="8">
        <f>M6/SQRT(8)</f>
        <v>0.30587810387826236</v>
      </c>
      <c r="U6" s="47"/>
    </row>
    <row r="7" spans="1:32">
      <c r="A7" s="8" t="s">
        <v>28</v>
      </c>
      <c r="B7" s="47">
        <v>9.2346609999999991</v>
      </c>
      <c r="C7" s="47">
        <v>9.0661690000000004</v>
      </c>
      <c r="D7" s="47">
        <v>10.01638</v>
      </c>
      <c r="E7" s="47"/>
      <c r="F7" s="47"/>
      <c r="G7" s="47"/>
      <c r="H7" s="47"/>
      <c r="I7" s="47"/>
      <c r="L7" s="8">
        <f>AVERAGE(B7:D7)</f>
        <v>9.4390699999999992</v>
      </c>
      <c r="M7" s="8">
        <f>STDEV(B7:D7)</f>
        <v>0.50701332881000272</v>
      </c>
      <c r="N7" s="8">
        <f>M7/SQRT(3)</f>
        <v>0.29272428187118332</v>
      </c>
      <c r="T7" s="47"/>
    </row>
    <row r="8" spans="1:32">
      <c r="A8" s="8" t="s">
        <v>29</v>
      </c>
      <c r="B8" s="47">
        <v>11.523256</v>
      </c>
      <c r="C8" s="47">
        <v>10.348233</v>
      </c>
      <c r="D8" s="47">
        <v>10.668723999999999</v>
      </c>
      <c r="E8" s="47"/>
      <c r="F8" s="47"/>
      <c r="G8" s="47"/>
      <c r="H8" s="47"/>
      <c r="I8" s="47"/>
      <c r="J8" s="47"/>
      <c r="K8" s="47"/>
      <c r="L8" s="8">
        <f>AVERAGE(B8:D8)</f>
        <v>10.846737666666668</v>
      </c>
      <c r="M8" s="8">
        <f>STDEV(B8:D8)</f>
        <v>0.60740135970569997</v>
      </c>
      <c r="N8" s="8">
        <f>M8/SQRT(3)</f>
        <v>0.3506833385322306</v>
      </c>
    </row>
    <row r="10" spans="1:32">
      <c r="A10" s="20" t="s">
        <v>146</v>
      </c>
    </row>
    <row r="11" spans="1:32">
      <c r="A11" s="8" t="s">
        <v>31</v>
      </c>
      <c r="H11" s="47"/>
      <c r="I11" s="47"/>
      <c r="J11" s="47"/>
      <c r="L11" s="20" t="s">
        <v>10</v>
      </c>
      <c r="M11" s="20" t="s">
        <v>11</v>
      </c>
      <c r="N11" s="20" t="s">
        <v>12</v>
      </c>
    </row>
    <row r="12" spans="1:32">
      <c r="A12" s="8" t="s">
        <v>25</v>
      </c>
      <c r="B12" s="47">
        <v>1.269557</v>
      </c>
      <c r="C12" s="47">
        <v>1.3630359999999999</v>
      </c>
      <c r="D12" s="47">
        <v>0.98576900000000001</v>
      </c>
      <c r="E12" s="47">
        <v>1.255441</v>
      </c>
      <c r="F12" s="47">
        <v>3.3429139999999999</v>
      </c>
      <c r="G12" s="47">
        <v>3.4768910000000002</v>
      </c>
      <c r="H12" s="47"/>
      <c r="I12" s="47"/>
      <c r="J12" s="47"/>
      <c r="L12" s="8">
        <f>AVERAGE(B12:G12)</f>
        <v>1.9489346666666665</v>
      </c>
      <c r="M12" s="8">
        <f>STDEV(B12:G12)</f>
        <v>1.1394105289186456</v>
      </c>
      <c r="N12" s="8">
        <f>M12/SQRT(6)</f>
        <v>0.46516240056756303</v>
      </c>
    </row>
    <row r="13" spans="1:32">
      <c r="A13" s="8" t="s">
        <v>26</v>
      </c>
      <c r="B13" s="47">
        <v>3.3429139999999999</v>
      </c>
      <c r="C13" s="47">
        <v>3.4768910000000002</v>
      </c>
      <c r="D13" s="47">
        <v>3.5543710000000002</v>
      </c>
      <c r="E13" s="47">
        <v>3.7719689999999999</v>
      </c>
      <c r="F13" s="47">
        <v>3.8690910000000001</v>
      </c>
      <c r="G13" s="47"/>
      <c r="H13" s="47"/>
      <c r="L13" s="8">
        <f>AVERAGE(B13:F13)</f>
        <v>3.6030472000000002</v>
      </c>
      <c r="M13" s="8">
        <f>STDEV(B13:F13)</f>
        <v>0.21521380010398961</v>
      </c>
      <c r="N13" s="8">
        <f>M13/SQRT(5)</f>
        <v>9.6246537345714409E-2</v>
      </c>
    </row>
    <row r="14" spans="1:32">
      <c r="A14" s="8" t="s">
        <v>27</v>
      </c>
      <c r="B14" s="47">
        <v>5.568581</v>
      </c>
      <c r="C14" s="47">
        <v>6.3</v>
      </c>
      <c r="D14" s="47">
        <v>5.8936400000000004</v>
      </c>
      <c r="E14" s="47"/>
      <c r="F14" s="47"/>
      <c r="G14" s="47"/>
      <c r="L14" s="8">
        <f>AVERAGE(B14:D14)</f>
        <v>5.9207403333333337</v>
      </c>
      <c r="M14" s="8">
        <f>STDEV(B14:D14)</f>
        <v>0.36646181170803221</v>
      </c>
      <c r="N14" s="8">
        <f>M14/SQRT(3)</f>
        <v>0.21157682563735036</v>
      </c>
    </row>
    <row r="15" spans="1:32">
      <c r="A15" s="8" t="s">
        <v>28</v>
      </c>
      <c r="B15" s="47">
        <v>8.4738600000000002</v>
      </c>
      <c r="C15" s="47">
        <v>9.0747049999999998</v>
      </c>
      <c r="D15" s="47">
        <v>10.578620000000001</v>
      </c>
      <c r="E15" s="47">
        <v>10.72409</v>
      </c>
      <c r="F15" s="47">
        <v>10.152520000000001</v>
      </c>
      <c r="G15" s="47">
        <v>9.8331</v>
      </c>
      <c r="L15" s="8">
        <f>AVERAGE(B15:G15)</f>
        <v>9.8061491666666676</v>
      </c>
      <c r="M15" s="8">
        <f>STDEV(B15:G15)</f>
        <v>0.87977618244879019</v>
      </c>
      <c r="N15" s="8">
        <f>M15/SQRT(6)</f>
        <v>0.35916712247554228</v>
      </c>
    </row>
    <row r="16" spans="1:32">
      <c r="A16" s="8" t="s">
        <v>29</v>
      </c>
      <c r="B16" s="47">
        <v>12.421049999999999</v>
      </c>
      <c r="C16" s="47">
        <v>11.21321</v>
      </c>
      <c r="D16" s="47">
        <v>10.44183</v>
      </c>
      <c r="E16" s="47"/>
      <c r="F16" s="47"/>
      <c r="G16" s="47"/>
      <c r="L16" s="8">
        <f>AVERAGE(B16:D16)</f>
        <v>11.358696666666665</v>
      </c>
      <c r="M16" s="8">
        <f>STDEV(B16:D16)</f>
        <v>0.99759848122044226</v>
      </c>
      <c r="N16" s="8">
        <f>M16/SQRT(3)</f>
        <v>0.57596375167578417</v>
      </c>
    </row>
    <row r="19" spans="1:14">
      <c r="A19" s="20" t="s">
        <v>147</v>
      </c>
    </row>
    <row r="20" spans="1:14">
      <c r="A20" s="8" t="s">
        <v>31</v>
      </c>
      <c r="L20" s="20" t="s">
        <v>10</v>
      </c>
      <c r="M20" s="20" t="s">
        <v>11</v>
      </c>
      <c r="N20" s="20" t="s">
        <v>12</v>
      </c>
    </row>
    <row r="21" spans="1:14">
      <c r="A21" s="8" t="s">
        <v>25</v>
      </c>
      <c r="B21" s="47">
        <v>1.6088150000000001</v>
      </c>
      <c r="C21" s="47">
        <v>2.1820330000000001</v>
      </c>
      <c r="D21" s="47">
        <v>1.8345199999999999</v>
      </c>
      <c r="E21" s="47"/>
      <c r="F21" s="47"/>
      <c r="G21" s="47"/>
      <c r="H21" s="47"/>
      <c r="I21" s="47"/>
      <c r="L21" s="8">
        <f>AVERAGE(B21:D21)</f>
        <v>1.8751226666666667</v>
      </c>
      <c r="M21" s="8">
        <f>STDEV(B21:D21)</f>
        <v>0.28875794584103298</v>
      </c>
      <c r="N21" s="8">
        <f>M21/SQRT(3)</f>
        <v>0.16671447776196377</v>
      </c>
    </row>
    <row r="22" spans="1:14">
      <c r="A22" s="8" t="s">
        <v>26</v>
      </c>
      <c r="B22" s="47">
        <v>3.8974359999999999</v>
      </c>
      <c r="C22" s="47">
        <v>3.1672280000000002</v>
      </c>
      <c r="D22" s="47">
        <v>3.084829</v>
      </c>
      <c r="E22" s="47">
        <v>2.155637</v>
      </c>
      <c r="F22" s="47">
        <v>2.1529660000000002</v>
      </c>
      <c r="G22" s="47">
        <v>2.9247489999999998</v>
      </c>
      <c r="H22" s="47">
        <v>2.8629280000000001</v>
      </c>
      <c r="I22" s="47">
        <v>3.144628</v>
      </c>
      <c r="L22" s="8">
        <f>AVERAGE(B22:I22)</f>
        <v>2.9238001250000001</v>
      </c>
      <c r="M22" s="8">
        <f>STDEV(B22:I22)</f>
        <v>0.56944651664261814</v>
      </c>
      <c r="N22" s="8">
        <f>M22/SQRT(8)</f>
        <v>0.20132974672052673</v>
      </c>
    </row>
    <row r="23" spans="1:14">
      <c r="A23" s="8" t="s">
        <v>27</v>
      </c>
      <c r="B23" s="47">
        <v>3.9661840000000002</v>
      </c>
      <c r="C23" s="47">
        <v>4.5070579999999998</v>
      </c>
      <c r="D23" s="47">
        <v>4.8613759999999999</v>
      </c>
      <c r="E23" s="47">
        <v>5.4337350000000004</v>
      </c>
      <c r="F23" s="47">
        <v>4.7540209999999998</v>
      </c>
      <c r="G23" s="47">
        <v>5.0616880000000002</v>
      </c>
      <c r="H23" s="47">
        <v>5.93804</v>
      </c>
      <c r="I23" s="47">
        <v>6.2815180000000002</v>
      </c>
      <c r="J23" s="47"/>
      <c r="K23" s="47"/>
      <c r="L23" s="8">
        <f>AVERAGE(B23:I23)</f>
        <v>5.1004524999999994</v>
      </c>
      <c r="M23" s="8">
        <f>STDEV(B23:I23)</f>
        <v>0.75827839464332747</v>
      </c>
      <c r="N23" s="8">
        <f>M23/SQRT(8)</f>
        <v>0.26809189743977291</v>
      </c>
    </row>
    <row r="24" spans="1:14">
      <c r="A24" s="8" t="s">
        <v>28</v>
      </c>
      <c r="B24" s="47">
        <v>6.625</v>
      </c>
      <c r="C24" s="47">
        <v>6.4485049999999999</v>
      </c>
      <c r="D24" s="47">
        <v>6.2077669999999996</v>
      </c>
      <c r="E24" s="47">
        <v>8.1764709999999994</v>
      </c>
      <c r="F24" s="47">
        <v>8.8333329999999997</v>
      </c>
      <c r="G24" s="47">
        <v>7.40707</v>
      </c>
      <c r="H24" s="47">
        <v>7.4366810000000001</v>
      </c>
      <c r="I24" s="47"/>
      <c r="L24" s="8">
        <f>AVERAGE(B24:H24)</f>
        <v>7.3049752857142858</v>
      </c>
      <c r="M24" s="8">
        <f>STDEV(B24:H24)</f>
        <v>0.95942044749502975</v>
      </c>
      <c r="N24" s="8">
        <f>M24/SQRT(7)</f>
        <v>0.36262684383173588</v>
      </c>
    </row>
    <row r="25" spans="1:14">
      <c r="A25" s="8" t="s">
        <v>29</v>
      </c>
      <c r="B25" s="47">
        <v>13.66452</v>
      </c>
      <c r="C25" s="47">
        <v>12.16337</v>
      </c>
      <c r="D25" s="47">
        <v>12.56723</v>
      </c>
      <c r="E25" s="47"/>
      <c r="F25" s="47"/>
      <c r="G25" s="47"/>
      <c r="H25" s="47"/>
      <c r="I25" s="47"/>
      <c r="J25" s="47"/>
      <c r="K25" s="47"/>
      <c r="L25" s="8">
        <f>AVERAGE(B25:D25)</f>
        <v>12.798373333333332</v>
      </c>
      <c r="M25" s="8">
        <f>STDEV(B25:D25)</f>
        <v>0.77680966847312893</v>
      </c>
      <c r="N25" s="8">
        <f>M25/SQRT(3)</f>
        <v>0.44849127120206495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C14842-20E1-2C48-B1B1-4DC17E57B864}">
  <dimension ref="A1:D29"/>
  <sheetViews>
    <sheetView workbookViewId="0">
      <selection activeCell="D18" sqref="D18"/>
    </sheetView>
  </sheetViews>
  <sheetFormatPr defaultColWidth="10.625" defaultRowHeight="15.75"/>
  <cols>
    <col min="12" max="12" width="13.5" customWidth="1"/>
    <col min="13" max="13" width="13.875" customWidth="1"/>
    <col min="14" max="14" width="14.5" customWidth="1"/>
  </cols>
  <sheetData>
    <row r="1" spans="1:4">
      <c r="A1" s="9" t="s">
        <v>151</v>
      </c>
    </row>
    <row r="2" spans="1:4">
      <c r="A2" s="11" t="s">
        <v>21</v>
      </c>
      <c r="B2" s="37" t="s">
        <v>145</v>
      </c>
      <c r="C2" s="38" t="s">
        <v>146</v>
      </c>
      <c r="D2" s="39" t="s">
        <v>147</v>
      </c>
    </row>
    <row r="3" spans="1:4">
      <c r="A3" s="1">
        <v>33</v>
      </c>
      <c r="B3" s="1">
        <v>1</v>
      </c>
      <c r="C3" s="1"/>
      <c r="D3" s="1"/>
    </row>
    <row r="4" spans="1:4">
      <c r="A4" s="1">
        <v>37</v>
      </c>
      <c r="B4" s="1">
        <v>1</v>
      </c>
      <c r="C4" s="1"/>
      <c r="D4" s="1"/>
    </row>
    <row r="5" spans="1:4">
      <c r="A5" s="1">
        <v>38</v>
      </c>
      <c r="B5" s="1">
        <v>1</v>
      </c>
      <c r="C5" s="1"/>
      <c r="D5" s="1"/>
    </row>
    <row r="6" spans="1:4">
      <c r="A6" s="1">
        <v>40</v>
      </c>
      <c r="B6" s="1">
        <v>1</v>
      </c>
      <c r="C6" s="1"/>
      <c r="D6" s="1"/>
    </row>
    <row r="7" spans="1:4">
      <c r="A7" s="1">
        <v>46</v>
      </c>
      <c r="B7" s="1">
        <v>1</v>
      </c>
      <c r="C7" s="1"/>
      <c r="D7" s="1"/>
    </row>
    <row r="8" spans="1:4">
      <c r="A8" s="1">
        <v>41</v>
      </c>
      <c r="B8" s="1">
        <v>1</v>
      </c>
      <c r="C8" s="1"/>
      <c r="D8" s="1"/>
    </row>
    <row r="9" spans="1:4">
      <c r="A9" s="1">
        <v>46</v>
      </c>
      <c r="B9" s="1">
        <v>1</v>
      </c>
      <c r="C9" s="1"/>
      <c r="D9" s="1"/>
    </row>
    <row r="10" spans="1:4">
      <c r="A10" s="1">
        <v>41</v>
      </c>
      <c r="B10" s="1">
        <v>1</v>
      </c>
      <c r="C10" s="1"/>
      <c r="D10" s="1"/>
    </row>
    <row r="11" spans="1:4">
      <c r="A11" s="1">
        <v>63</v>
      </c>
      <c r="B11" s="1">
        <v>1</v>
      </c>
      <c r="C11" s="1"/>
      <c r="D11" s="1"/>
    </row>
    <row r="12" spans="1:4">
      <c r="A12" s="1">
        <v>67</v>
      </c>
      <c r="B12" s="1">
        <v>1</v>
      </c>
      <c r="C12" s="1"/>
      <c r="D12" s="1"/>
    </row>
    <row r="13" spans="1:4">
      <c r="A13" s="1">
        <v>35</v>
      </c>
      <c r="B13" s="1"/>
      <c r="C13" s="1">
        <v>1</v>
      </c>
      <c r="D13" s="1"/>
    </row>
    <row r="14" spans="1:4">
      <c r="A14" s="1">
        <v>37</v>
      </c>
      <c r="B14" s="1"/>
      <c r="C14" s="1">
        <v>1</v>
      </c>
      <c r="D14" s="1"/>
    </row>
    <row r="15" spans="1:4">
      <c r="A15" s="1">
        <v>34</v>
      </c>
      <c r="B15" s="1"/>
      <c r="C15" s="1">
        <v>1</v>
      </c>
      <c r="D15" s="1"/>
    </row>
    <row r="16" spans="1:4">
      <c r="A16" s="1">
        <v>38</v>
      </c>
      <c r="B16" s="1"/>
      <c r="C16" s="1">
        <v>1</v>
      </c>
      <c r="D16" s="1"/>
    </row>
    <row r="17" spans="1:4">
      <c r="A17" s="1">
        <v>52</v>
      </c>
      <c r="B17" s="1"/>
      <c r="C17" s="1">
        <v>1</v>
      </c>
      <c r="D17" s="1"/>
    </row>
    <row r="18" spans="1:4">
      <c r="A18" s="1">
        <v>54</v>
      </c>
      <c r="B18" s="1"/>
      <c r="C18" s="1">
        <v>1</v>
      </c>
      <c r="D18" s="1"/>
    </row>
    <row r="19" spans="1:4">
      <c r="A19" s="1">
        <v>46</v>
      </c>
      <c r="B19" s="1"/>
      <c r="C19" s="1">
        <v>1</v>
      </c>
      <c r="D19" s="1"/>
    </row>
    <row r="20" spans="1:4">
      <c r="A20" s="1">
        <v>50</v>
      </c>
      <c r="B20" s="1"/>
      <c r="C20" s="1">
        <v>1</v>
      </c>
      <c r="D20" s="1"/>
    </row>
    <row r="21" spans="1:4">
      <c r="A21" s="1">
        <v>32</v>
      </c>
      <c r="B21" s="1"/>
      <c r="C21" s="1"/>
      <c r="D21" s="1">
        <v>1</v>
      </c>
    </row>
    <row r="22" spans="1:4">
      <c r="A22" s="1">
        <v>33</v>
      </c>
      <c r="B22" s="1"/>
      <c r="C22" s="1"/>
      <c r="D22" s="1">
        <v>1</v>
      </c>
    </row>
    <row r="23" spans="1:4">
      <c r="A23" s="1">
        <v>35</v>
      </c>
      <c r="B23" s="1"/>
      <c r="C23" s="1"/>
      <c r="D23" s="1">
        <v>1</v>
      </c>
    </row>
    <row r="24" spans="1:4">
      <c r="A24" s="1">
        <v>36</v>
      </c>
      <c r="B24" s="1"/>
      <c r="C24" s="1"/>
      <c r="D24" s="1">
        <v>1</v>
      </c>
    </row>
    <row r="25" spans="1:4">
      <c r="A25" s="1">
        <v>41</v>
      </c>
      <c r="B25" s="1"/>
      <c r="C25" s="1"/>
      <c r="D25" s="1">
        <v>1</v>
      </c>
    </row>
    <row r="26" spans="1:4">
      <c r="A26" s="1">
        <v>45</v>
      </c>
      <c r="B26" s="1"/>
      <c r="C26" s="1"/>
      <c r="D26" s="1">
        <v>1</v>
      </c>
    </row>
    <row r="27" spans="1:4">
      <c r="A27" s="1">
        <v>62</v>
      </c>
      <c r="B27" s="1"/>
      <c r="C27" s="1"/>
      <c r="D27" s="1">
        <v>1</v>
      </c>
    </row>
    <row r="28" spans="1:4">
      <c r="A28" s="1">
        <v>62</v>
      </c>
      <c r="B28" s="1"/>
      <c r="C28" s="1"/>
      <c r="D28" s="1">
        <v>1</v>
      </c>
    </row>
    <row r="29" spans="1:4">
      <c r="A29" t="s">
        <v>22</v>
      </c>
      <c r="B29">
        <v>10</v>
      </c>
      <c r="C29">
        <v>8</v>
      </c>
      <c r="D29" s="1">
        <v>8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7E8912-C767-5A42-82FE-1CCB5147B3A9}">
  <dimension ref="A1:D49"/>
  <sheetViews>
    <sheetView workbookViewId="0">
      <selection activeCell="C48" sqref="C48:D49"/>
    </sheetView>
  </sheetViews>
  <sheetFormatPr defaultColWidth="10.625" defaultRowHeight="15.75"/>
  <cols>
    <col min="2" max="2" width="13.5" customWidth="1"/>
    <col min="3" max="3" width="14" customWidth="1"/>
    <col min="4" max="4" width="13.875" customWidth="1"/>
  </cols>
  <sheetData>
    <row r="1" spans="1:4" ht="18">
      <c r="A1" s="9" t="s">
        <v>152</v>
      </c>
    </row>
    <row r="2" spans="1:4">
      <c r="A2" s="9" t="s">
        <v>4</v>
      </c>
      <c r="B2" s="40" t="s">
        <v>145</v>
      </c>
      <c r="C2" s="41" t="s">
        <v>146</v>
      </c>
      <c r="D2" s="42" t="s">
        <v>147</v>
      </c>
    </row>
    <row r="3" spans="1:4">
      <c r="B3" s="10">
        <v>8.1999999999999993</v>
      </c>
      <c r="C3" s="10">
        <v>8.1999999999999993</v>
      </c>
      <c r="D3" s="10">
        <v>13.7</v>
      </c>
    </row>
    <row r="4" spans="1:4">
      <c r="B4" s="10">
        <v>5.5</v>
      </c>
      <c r="C4" s="10">
        <v>10.6</v>
      </c>
      <c r="D4" s="10">
        <v>8.9</v>
      </c>
    </row>
    <row r="5" spans="1:4">
      <c r="B5" s="10">
        <v>7</v>
      </c>
      <c r="C5" s="10">
        <v>8.5</v>
      </c>
      <c r="D5" s="10">
        <v>11.4</v>
      </c>
    </row>
    <row r="6" spans="1:4">
      <c r="B6" s="10">
        <v>7.7</v>
      </c>
      <c r="C6" s="10">
        <v>7.6</v>
      </c>
      <c r="D6" s="10">
        <v>14.6</v>
      </c>
    </row>
    <row r="7" spans="1:4">
      <c r="B7" s="10">
        <v>5.4</v>
      </c>
      <c r="C7" s="10">
        <v>4.8</v>
      </c>
      <c r="D7" s="10">
        <v>9.6999999999999993</v>
      </c>
    </row>
    <row r="8" spans="1:4">
      <c r="B8" s="10">
        <v>9.9</v>
      </c>
      <c r="C8" s="10">
        <v>7.4</v>
      </c>
      <c r="D8" s="10">
        <v>16.600000000000001</v>
      </c>
    </row>
    <row r="9" spans="1:4">
      <c r="B9" s="10">
        <v>9.4</v>
      </c>
      <c r="C9" s="10"/>
      <c r="D9" s="10">
        <v>12.1</v>
      </c>
    </row>
    <row r="10" spans="1:4">
      <c r="A10" s="9" t="s">
        <v>10</v>
      </c>
      <c r="B10" s="8">
        <f>AVERAGE(B3:B9)</f>
        <v>7.5857142857142845</v>
      </c>
      <c r="C10" s="8">
        <f>AVERAGE(C3:C8)</f>
        <v>7.8499999999999988</v>
      </c>
      <c r="D10" s="8">
        <f>AVERAGE(D3:D9)</f>
        <v>12.428571428571429</v>
      </c>
    </row>
    <row r="11" spans="1:4">
      <c r="A11" s="9" t="s">
        <v>11</v>
      </c>
      <c r="B11" s="8">
        <f>STDEV(B3:B9)</f>
        <v>1.7563490270336171</v>
      </c>
      <c r="C11" s="8">
        <f>STDEV(C3:C8)</f>
        <v>1.8801595676963232</v>
      </c>
      <c r="D11" s="8">
        <f t="shared" ref="D11" si="0">STDEV(D3:D9)</f>
        <v>2.7323459308283646</v>
      </c>
    </row>
    <row r="12" spans="1:4">
      <c r="A12" s="9" t="s">
        <v>12</v>
      </c>
      <c r="B12" s="8">
        <f>B11/SQRT(7)</f>
        <v>0.66383753442303006</v>
      </c>
      <c r="C12" s="8">
        <f>C11/SQRT(6)</f>
        <v>0.76757192931129969</v>
      </c>
      <c r="D12" s="8">
        <f t="shared" ref="D12" si="1">D11/SQRT(7)</f>
        <v>1.0327296898244491</v>
      </c>
    </row>
    <row r="14" spans="1:4">
      <c r="A14" s="9" t="s">
        <v>153</v>
      </c>
      <c r="B14" s="40" t="s">
        <v>145</v>
      </c>
      <c r="C14" s="41" t="s">
        <v>146</v>
      </c>
      <c r="D14" s="42" t="s">
        <v>147</v>
      </c>
    </row>
    <row r="15" spans="1:4">
      <c r="B15" s="10">
        <v>4.9000000000000004</v>
      </c>
      <c r="C15" s="10">
        <v>5.3</v>
      </c>
      <c r="D15" s="10">
        <v>8.6999999999999993</v>
      </c>
    </row>
    <row r="16" spans="1:4">
      <c r="B16" s="10">
        <v>4.0999999999999996</v>
      </c>
      <c r="C16" s="10">
        <v>6.7</v>
      </c>
      <c r="D16" s="10">
        <v>5.8</v>
      </c>
    </row>
    <row r="17" spans="1:4">
      <c r="B17" s="10">
        <v>5.3</v>
      </c>
      <c r="C17" s="10">
        <v>5.8</v>
      </c>
      <c r="D17" s="10">
        <v>7.5</v>
      </c>
    </row>
    <row r="18" spans="1:4">
      <c r="B18" s="10">
        <v>5.8</v>
      </c>
      <c r="C18" s="10">
        <v>5.7</v>
      </c>
      <c r="D18" s="10">
        <v>10.4</v>
      </c>
    </row>
    <row r="19" spans="1:4">
      <c r="B19" s="10">
        <v>3.9</v>
      </c>
      <c r="C19" s="10">
        <v>3.5</v>
      </c>
      <c r="D19" s="10">
        <v>6.5</v>
      </c>
    </row>
    <row r="20" spans="1:4">
      <c r="B20" s="10">
        <v>6.7</v>
      </c>
      <c r="C20" s="10">
        <v>4.4000000000000004</v>
      </c>
      <c r="D20" s="10">
        <v>12.9</v>
      </c>
    </row>
    <row r="21" spans="1:4">
      <c r="B21" s="10">
        <v>6.5</v>
      </c>
      <c r="C21" s="10"/>
      <c r="D21" s="10">
        <v>8.8000000000000007</v>
      </c>
    </row>
    <row r="22" spans="1:4">
      <c r="A22" s="9" t="s">
        <v>10</v>
      </c>
      <c r="B22" s="8">
        <f>AVERAGE(B15:B21)</f>
        <v>5.3142857142857149</v>
      </c>
      <c r="C22" s="8">
        <f>AVERAGE(C15:C20)</f>
        <v>5.2333333333333334</v>
      </c>
      <c r="D22" s="8">
        <f>AVERAGE(D15:D21)</f>
        <v>8.6571428571428566</v>
      </c>
    </row>
    <row r="23" spans="1:4">
      <c r="A23" s="9" t="s">
        <v>11</v>
      </c>
      <c r="B23" s="8">
        <f>STDEV(B15:B21)</f>
        <v>1.0960969717267581</v>
      </c>
      <c r="C23" s="8">
        <f>STDEV(C15:C20)</f>
        <v>1.1307814407155232</v>
      </c>
      <c r="D23" s="8">
        <f t="shared" ref="D23" si="2">STDEV(D15:D21)</f>
        <v>2.4227100135022015</v>
      </c>
    </row>
    <row r="24" spans="1:4">
      <c r="A24" s="9" t="s">
        <v>12</v>
      </c>
      <c r="B24" s="8">
        <f>B23/SQRT(7)</f>
        <v>0.41428571428571398</v>
      </c>
      <c r="C24" s="8">
        <f>C23/SQRT(6)</f>
        <v>0.46163959006037647</v>
      </c>
      <c r="D24" s="8">
        <f t="shared" ref="D24" si="3">D23/SQRT(7)</f>
        <v>0.91569831350753728</v>
      </c>
    </row>
    <row r="26" spans="1:4">
      <c r="A26" s="9" t="s">
        <v>154</v>
      </c>
      <c r="B26" s="40" t="s">
        <v>145</v>
      </c>
      <c r="C26" s="41" t="s">
        <v>146</v>
      </c>
      <c r="D26" s="42" t="s">
        <v>147</v>
      </c>
    </row>
    <row r="27" spans="1:4">
      <c r="B27" s="10">
        <v>2.5</v>
      </c>
      <c r="C27" s="10">
        <v>2.2999999999999998</v>
      </c>
      <c r="D27" s="10">
        <v>3.9</v>
      </c>
    </row>
    <row r="28" spans="1:4">
      <c r="B28" s="10">
        <v>1</v>
      </c>
      <c r="C28" s="10">
        <v>3.1</v>
      </c>
      <c r="D28" s="10">
        <v>2.5</v>
      </c>
    </row>
    <row r="29" spans="1:4">
      <c r="B29" s="10">
        <v>1.3</v>
      </c>
      <c r="C29" s="10">
        <v>2.1</v>
      </c>
      <c r="D29" s="10">
        <v>3</v>
      </c>
    </row>
    <row r="30" spans="1:4">
      <c r="B30" s="10">
        <v>1.3</v>
      </c>
      <c r="C30" s="10">
        <v>1.5</v>
      </c>
      <c r="D30" s="10">
        <v>3</v>
      </c>
    </row>
    <row r="31" spans="1:4">
      <c r="B31" s="10">
        <v>1.1000000000000001</v>
      </c>
      <c r="C31" s="10">
        <v>0.9</v>
      </c>
      <c r="D31" s="10">
        <v>2.5</v>
      </c>
    </row>
    <row r="32" spans="1:4">
      <c r="B32" s="10">
        <v>2.5</v>
      </c>
      <c r="C32" s="10">
        <v>2.2000000000000002</v>
      </c>
      <c r="D32" s="10">
        <v>2.9</v>
      </c>
    </row>
    <row r="33" spans="1:4">
      <c r="B33" s="10">
        <v>2.1</v>
      </c>
      <c r="C33" s="10"/>
      <c r="D33" s="10">
        <v>2.5</v>
      </c>
    </row>
    <row r="34" spans="1:4">
      <c r="A34" s="9" t="s">
        <v>10</v>
      </c>
      <c r="B34" s="8">
        <f>AVERAGE(B27:B33)</f>
        <v>1.6857142857142855</v>
      </c>
      <c r="C34" s="8">
        <f>AVERAGE(C27:C32)</f>
        <v>2.0166666666666671</v>
      </c>
      <c r="D34">
        <f>AVERAGE(D27:D33)</f>
        <v>2.9</v>
      </c>
    </row>
    <row r="35" spans="1:4">
      <c r="A35" s="9" t="s">
        <v>11</v>
      </c>
      <c r="B35" s="8">
        <f>STDEV(B27:B33)</f>
        <v>0.65936477367380275</v>
      </c>
      <c r="C35" s="8">
        <f>STDEV(C27:C32)</f>
        <v>0.74944423853057007</v>
      </c>
      <c r="D35">
        <f t="shared" ref="D35" si="4">STDEV(D27:D33)</f>
        <v>0.5</v>
      </c>
    </row>
    <row r="36" spans="1:4">
      <c r="A36" s="9" t="s">
        <v>12</v>
      </c>
      <c r="B36" s="8">
        <f>B35/SQRT(7)</f>
        <v>0.24921645920246724</v>
      </c>
      <c r="C36" s="8">
        <f>C35/SQRT(6)</f>
        <v>0.30595932917809682</v>
      </c>
      <c r="D36" s="8">
        <f t="shared" ref="D36" si="5">D35/SQRT(7)</f>
        <v>0.1889822365046136</v>
      </c>
    </row>
    <row r="38" spans="1:4">
      <c r="A38" s="9" t="s">
        <v>155</v>
      </c>
      <c r="B38" s="40" t="s">
        <v>145</v>
      </c>
      <c r="C38" s="41" t="s">
        <v>146</v>
      </c>
      <c r="D38" s="42" t="s">
        <v>147</v>
      </c>
    </row>
    <row r="39" spans="1:4">
      <c r="B39" s="10">
        <v>0.8</v>
      </c>
      <c r="C39" s="10">
        <v>0.6</v>
      </c>
      <c r="D39" s="10">
        <v>1.1000000000000001</v>
      </c>
    </row>
    <row r="40" spans="1:4">
      <c r="B40" s="10">
        <v>0.4</v>
      </c>
      <c r="C40" s="10">
        <v>0.8</v>
      </c>
      <c r="D40" s="10">
        <v>0.6</v>
      </c>
    </row>
    <row r="41" spans="1:4">
      <c r="B41" s="10">
        <v>0.4</v>
      </c>
      <c r="C41" s="10">
        <v>0.6</v>
      </c>
      <c r="D41" s="10">
        <v>0.9</v>
      </c>
    </row>
    <row r="42" spans="1:4">
      <c r="B42" s="10">
        <v>0.6</v>
      </c>
      <c r="C42" s="10">
        <v>0.4</v>
      </c>
      <c r="D42" s="10">
        <v>1.2</v>
      </c>
    </row>
    <row r="43" spans="1:4">
      <c r="B43" s="10">
        <v>0.4</v>
      </c>
      <c r="C43" s="10">
        <v>0.4</v>
      </c>
      <c r="D43" s="10">
        <v>0.7</v>
      </c>
    </row>
    <row r="44" spans="1:4">
      <c r="B44" s="10">
        <v>0.7</v>
      </c>
      <c r="C44" s="10">
        <v>0.8</v>
      </c>
    </row>
    <row r="45" spans="1:4">
      <c r="B45" s="10">
        <v>0.8</v>
      </c>
      <c r="C45" s="10">
        <v>0.8</v>
      </c>
      <c r="D45" s="10"/>
    </row>
    <row r="46" spans="1:4">
      <c r="B46" s="10"/>
      <c r="C46" s="10">
        <v>0.8</v>
      </c>
      <c r="D46" s="10"/>
    </row>
    <row r="47" spans="1:4">
      <c r="A47" s="9" t="s">
        <v>10</v>
      </c>
      <c r="B47" s="8">
        <f>AVERAGE(B39:B45)</f>
        <v>0.58571428571428563</v>
      </c>
      <c r="C47">
        <f>AVERAGE(C39:C46)</f>
        <v>0.64999999999999991</v>
      </c>
      <c r="D47">
        <f>AVERAGE(D39:D43)</f>
        <v>0.9</v>
      </c>
    </row>
    <row r="48" spans="1:4">
      <c r="A48" s="9" t="s">
        <v>11</v>
      </c>
      <c r="B48" s="8">
        <f>STDEV(B39:B45)</f>
        <v>0.1864454471471611</v>
      </c>
      <c r="C48" s="8">
        <f>STDEV(C39:C46)</f>
        <v>0.17728105208558428</v>
      </c>
      <c r="D48" s="8">
        <f>STDEV(D39:D43)</f>
        <v>0.25495097567963959</v>
      </c>
    </row>
    <row r="49" spans="1:4">
      <c r="A49" s="9" t="s">
        <v>12</v>
      </c>
      <c r="B49" s="8">
        <f>B48/SQRT(7)</f>
        <v>7.0469755175946475E-2</v>
      </c>
      <c r="C49" s="8">
        <f>C48/SQRT(8)</f>
        <v>6.267831705280108E-2</v>
      </c>
      <c r="D49" s="8">
        <f>D48/SQRT(5)</f>
        <v>0.11401754250991394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322D4D-A6C1-774E-8D9C-A335B2C4B98B}">
  <dimension ref="A1:D9"/>
  <sheetViews>
    <sheetView workbookViewId="0">
      <selection activeCell="A11" sqref="A11"/>
    </sheetView>
  </sheetViews>
  <sheetFormatPr defaultColWidth="10.625" defaultRowHeight="15.75"/>
  <sheetData>
    <row r="1" spans="1:4" ht="18">
      <c r="A1" s="9" t="s">
        <v>156</v>
      </c>
    </row>
    <row r="2" spans="1:4">
      <c r="B2" s="40" t="s">
        <v>145</v>
      </c>
      <c r="C2" s="41" t="s">
        <v>146</v>
      </c>
      <c r="D2" s="42" t="s">
        <v>147</v>
      </c>
    </row>
    <row r="3" spans="1:4">
      <c r="B3" s="1">
        <v>85.7</v>
      </c>
      <c r="C3" s="1">
        <v>75</v>
      </c>
      <c r="D3" s="1">
        <v>20</v>
      </c>
    </row>
    <row r="4" spans="1:4">
      <c r="B4" s="1">
        <v>88.9</v>
      </c>
      <c r="C4" s="1">
        <v>71.400000000000006</v>
      </c>
      <c r="D4" s="1">
        <v>25</v>
      </c>
    </row>
    <row r="5" spans="1:4">
      <c r="B5" s="1">
        <v>87.5</v>
      </c>
      <c r="C5" s="1">
        <v>77.8</v>
      </c>
      <c r="D5" s="1">
        <v>16.7</v>
      </c>
    </row>
    <row r="6" spans="1:4">
      <c r="B6" s="1">
        <v>83.3</v>
      </c>
      <c r="C6" s="1">
        <v>71.400000000000006</v>
      </c>
      <c r="D6" s="1">
        <v>25</v>
      </c>
    </row>
    <row r="7" spans="1:4">
      <c r="A7" s="9" t="s">
        <v>10</v>
      </c>
      <c r="B7">
        <f>AVERAGE(B3:B6)</f>
        <v>86.350000000000009</v>
      </c>
      <c r="C7">
        <f t="shared" ref="C7:D7" si="0">AVERAGE(C3:C6)</f>
        <v>73.900000000000006</v>
      </c>
      <c r="D7">
        <f t="shared" si="0"/>
        <v>21.675000000000001</v>
      </c>
    </row>
    <row r="8" spans="1:4">
      <c r="A8" s="9" t="s">
        <v>11</v>
      </c>
      <c r="B8" s="8">
        <f>STDEV(B3:B6)</f>
        <v>2.4186773244895678</v>
      </c>
      <c r="C8" s="8">
        <f t="shared" ref="C8:D8" si="1">STDEV(C3:C6)</f>
        <v>3.1048349392520005</v>
      </c>
      <c r="D8" s="8">
        <f t="shared" si="1"/>
        <v>4.0688860064313994</v>
      </c>
    </row>
    <row r="9" spans="1:4">
      <c r="A9" s="9" t="s">
        <v>12</v>
      </c>
      <c r="B9" s="8">
        <f>B8/SQRT(4)</f>
        <v>1.2093386622447839</v>
      </c>
      <c r="C9" s="8">
        <f t="shared" ref="C9:D9" si="2">C8/SQRT(4)</f>
        <v>1.5524174696260002</v>
      </c>
      <c r="D9" s="8">
        <f t="shared" si="2"/>
        <v>2.0344430032156997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E5C456-88D3-F146-89EA-72A6E06E2AB3}">
  <dimension ref="A1:P6"/>
  <sheetViews>
    <sheetView workbookViewId="0">
      <selection activeCell="A2" sqref="A2:H6"/>
    </sheetView>
  </sheetViews>
  <sheetFormatPr defaultColWidth="10.625" defaultRowHeight="15.75"/>
  <cols>
    <col min="1" max="1" width="16.5" customWidth="1"/>
  </cols>
  <sheetData>
    <row r="1" spans="1:16">
      <c r="A1" s="9" t="s">
        <v>158</v>
      </c>
    </row>
    <row r="2" spans="1:16">
      <c r="A2" s="8"/>
      <c r="B2" s="8"/>
      <c r="C2" s="8"/>
      <c r="D2" s="8"/>
      <c r="E2" s="8"/>
      <c r="F2" s="20" t="s">
        <v>10</v>
      </c>
      <c r="G2" s="20" t="s">
        <v>11</v>
      </c>
      <c r="H2" s="20" t="s">
        <v>12</v>
      </c>
    </row>
    <row r="3" spans="1:16">
      <c r="A3" s="51" t="s">
        <v>145</v>
      </c>
      <c r="B3" s="48">
        <v>0.49019118499999997</v>
      </c>
      <c r="C3" s="48">
        <v>0.66920137199999996</v>
      </c>
      <c r="D3" s="48">
        <v>0.66556037499999998</v>
      </c>
      <c r="E3" s="48">
        <v>0.61769310300000002</v>
      </c>
      <c r="F3" s="47">
        <f>AVERAGE(B3:E3)</f>
        <v>0.61066150875000003</v>
      </c>
      <c r="G3" s="8">
        <f>STDEV(B3:E3)</f>
        <v>8.3672662455129818E-2</v>
      </c>
      <c r="H3" s="8">
        <f>G3/SQRT(4)</f>
        <v>4.1836331227564909E-2</v>
      </c>
      <c r="K3" s="1"/>
      <c r="P3" s="1"/>
    </row>
    <row r="4" spans="1:16">
      <c r="A4" s="52" t="s">
        <v>146</v>
      </c>
      <c r="B4" s="48">
        <v>0.56256134499999999</v>
      </c>
      <c r="C4" s="48">
        <v>0.62382860399999995</v>
      </c>
      <c r="D4" s="48">
        <v>0.68412080399999997</v>
      </c>
      <c r="E4" s="48">
        <v>0.67362020499999997</v>
      </c>
      <c r="F4" s="47">
        <f t="shared" ref="F4:F5" si="0">AVERAGE(B4:E4)</f>
        <v>0.63603273950000005</v>
      </c>
      <c r="G4" s="8">
        <f t="shared" ref="G4:G5" si="1">STDEV(B4:E4)</f>
        <v>5.5594562813123E-2</v>
      </c>
      <c r="H4" s="8">
        <f t="shared" ref="H4:H5" si="2">G4/SQRT(4)</f>
        <v>2.77972814065615E-2</v>
      </c>
    </row>
    <row r="5" spans="1:16">
      <c r="A5" s="53" t="s">
        <v>147</v>
      </c>
      <c r="B5" s="48">
        <v>0.63569284400000003</v>
      </c>
      <c r="C5" s="48">
        <v>0.62667194999999998</v>
      </c>
      <c r="D5" s="48">
        <v>0.68416749499999996</v>
      </c>
      <c r="E5" s="48">
        <v>0.61705245099999995</v>
      </c>
      <c r="F5" s="47">
        <f t="shared" si="0"/>
        <v>0.6408961849999999</v>
      </c>
      <c r="G5" s="8">
        <f t="shared" si="1"/>
        <v>2.9834731098036069E-2</v>
      </c>
      <c r="H5" s="8">
        <f t="shared" si="2"/>
        <v>1.4917365549018034E-2</v>
      </c>
    </row>
    <row r="6" spans="1:16">
      <c r="A6" s="8"/>
      <c r="B6" s="8"/>
      <c r="C6" s="8"/>
      <c r="D6" s="8"/>
      <c r="E6" s="8"/>
      <c r="F6" s="8"/>
      <c r="G6" s="8"/>
      <c r="H6" s="8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7E0DCC-A024-0C4A-90F1-1964229B62A7}">
  <dimension ref="A1:C18"/>
  <sheetViews>
    <sheetView workbookViewId="0">
      <selection activeCell="B5" sqref="B5:C5"/>
    </sheetView>
  </sheetViews>
  <sheetFormatPr defaultColWidth="10.625" defaultRowHeight="15.75"/>
  <cols>
    <col min="1" max="1" width="30.875" customWidth="1"/>
  </cols>
  <sheetData>
    <row r="1" spans="1:3">
      <c r="A1" s="9" t="s">
        <v>15</v>
      </c>
    </row>
    <row r="2" spans="1:3">
      <c r="B2" t="s">
        <v>0</v>
      </c>
      <c r="C2" t="s">
        <v>1</v>
      </c>
    </row>
    <row r="3" spans="1:3">
      <c r="A3" t="s">
        <v>16</v>
      </c>
      <c r="B3">
        <v>3</v>
      </c>
      <c r="C3">
        <v>6</v>
      </c>
    </row>
    <row r="4" spans="1:3">
      <c r="A4" t="s">
        <v>17</v>
      </c>
      <c r="B4">
        <v>11</v>
      </c>
      <c r="C4">
        <v>8</v>
      </c>
    </row>
    <row r="5" spans="1:3">
      <c r="A5" t="s">
        <v>18</v>
      </c>
      <c r="B5" s="8">
        <f>B3/B4</f>
        <v>0.27272727272727271</v>
      </c>
      <c r="C5" s="8">
        <f>C3/C4</f>
        <v>0.75</v>
      </c>
    </row>
    <row r="6" spans="1:3">
      <c r="A6" s="1"/>
      <c r="B6" s="1"/>
    </row>
    <row r="7" spans="1:3">
      <c r="A7" s="1"/>
      <c r="B7" s="1"/>
    </row>
    <row r="8" spans="1:3">
      <c r="A8" s="1"/>
      <c r="B8" s="1"/>
    </row>
    <row r="9" spans="1:3">
      <c r="A9" s="1"/>
      <c r="B9" s="1"/>
    </row>
    <row r="10" spans="1:3">
      <c r="A10" s="1"/>
      <c r="B10" s="1"/>
    </row>
    <row r="11" spans="1:3">
      <c r="A11" s="1"/>
      <c r="B11" s="1"/>
    </row>
    <row r="12" spans="1:3">
      <c r="A12" s="1"/>
      <c r="B12" s="1"/>
    </row>
    <row r="13" spans="1:3">
      <c r="A13" s="1"/>
      <c r="B13" s="1"/>
    </row>
    <row r="14" spans="1:3">
      <c r="A14" s="1"/>
      <c r="B14" s="1"/>
    </row>
    <row r="15" spans="1:3">
      <c r="A15" s="1"/>
      <c r="B15" s="1"/>
    </row>
    <row r="16" spans="1:3">
      <c r="A16" s="1"/>
      <c r="B16" s="1"/>
    </row>
    <row r="17" spans="1:2">
      <c r="A17" s="1"/>
      <c r="B17" s="1"/>
    </row>
    <row r="18" spans="1:2">
      <c r="A18" s="1"/>
      <c r="B18" s="1"/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93CF46-F4CC-8045-BAED-8CBDE48A3D62}">
  <dimension ref="A1:I5"/>
  <sheetViews>
    <sheetView workbookViewId="0">
      <selection activeCell="A2" sqref="A2:I5"/>
    </sheetView>
  </sheetViews>
  <sheetFormatPr defaultColWidth="10.625" defaultRowHeight="15.75"/>
  <sheetData>
    <row r="1" spans="1:9">
      <c r="A1" s="9" t="s">
        <v>157</v>
      </c>
    </row>
    <row r="2" spans="1:9">
      <c r="A2" s="8"/>
      <c r="B2" s="8"/>
      <c r="C2" s="8"/>
      <c r="D2" s="8"/>
      <c r="E2" s="8"/>
      <c r="F2" s="8"/>
      <c r="G2" s="20" t="s">
        <v>10</v>
      </c>
      <c r="H2" s="20" t="s">
        <v>11</v>
      </c>
      <c r="I2" s="20" t="s">
        <v>12</v>
      </c>
    </row>
    <row r="3" spans="1:9">
      <c r="A3" s="51" t="s">
        <v>145</v>
      </c>
      <c r="B3" s="47">
        <v>0.37594</v>
      </c>
      <c r="C3" s="47">
        <v>0.51183599999999996</v>
      </c>
      <c r="D3" s="47">
        <v>0.53214300000000003</v>
      </c>
      <c r="E3" s="47">
        <v>0.49526700000000001</v>
      </c>
      <c r="F3" s="47"/>
      <c r="G3" s="47">
        <f>AVERAGE(B3:E3)</f>
        <v>0.47879649999999996</v>
      </c>
      <c r="H3" s="8">
        <f>STDEV(B3:E3)</f>
        <v>7.0209673087118188E-2</v>
      </c>
      <c r="I3" s="8">
        <f>H3/SQRT(4)</f>
        <v>3.5104836543559094E-2</v>
      </c>
    </row>
    <row r="4" spans="1:9">
      <c r="A4" s="52" t="s">
        <v>146</v>
      </c>
      <c r="B4" s="47">
        <v>0.39763399999999999</v>
      </c>
      <c r="C4" s="47">
        <v>0.31926399999999999</v>
      </c>
      <c r="D4" s="47">
        <v>0.47357100000000002</v>
      </c>
      <c r="E4" s="47">
        <v>0.42313400000000001</v>
      </c>
      <c r="F4" s="47"/>
      <c r="G4" s="47">
        <f>AVERAGE(B4:F4)</f>
        <v>0.40340074999999997</v>
      </c>
      <c r="H4" s="8">
        <f>STDEV(B4:F4)</f>
        <v>6.4357111098282446E-2</v>
      </c>
      <c r="I4" s="8">
        <f t="shared" ref="I4:I5" si="0">H4/SQRT(4)</f>
        <v>3.2178555549141223E-2</v>
      </c>
    </row>
    <row r="5" spans="1:9">
      <c r="A5" s="53" t="s">
        <v>147</v>
      </c>
      <c r="B5" s="47">
        <v>0.48988799999999999</v>
      </c>
      <c r="C5" s="47">
        <v>0.29839300000000002</v>
      </c>
      <c r="D5" s="47">
        <v>0.328233</v>
      </c>
      <c r="E5" s="47">
        <v>0.32167299999999999</v>
      </c>
      <c r="F5" s="47">
        <v>0.54696900000000004</v>
      </c>
      <c r="G5" s="47">
        <f t="shared" ref="G5" si="1">AVERAGE(B5:E5)</f>
        <v>0.35954675000000003</v>
      </c>
      <c r="H5" s="8">
        <f t="shared" ref="H5" si="2">STDEV(B5:E5)</f>
        <v>8.783240569165407E-2</v>
      </c>
      <c r="I5" s="8">
        <f t="shared" si="0"/>
        <v>4.3916202845827035E-2</v>
      </c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164C6F-9FDF-134B-AB5E-AAEA05B88220}">
  <dimension ref="A1:L5"/>
  <sheetViews>
    <sheetView workbookViewId="0">
      <selection activeCell="A2" sqref="A2:L5"/>
    </sheetView>
  </sheetViews>
  <sheetFormatPr defaultColWidth="10.625" defaultRowHeight="15.75"/>
  <sheetData>
    <row r="1" spans="1:12">
      <c r="A1" s="9" t="s">
        <v>159</v>
      </c>
    </row>
    <row r="2" spans="1:12">
      <c r="A2" s="8"/>
      <c r="B2" s="8"/>
      <c r="C2" s="8"/>
      <c r="D2" s="8"/>
      <c r="E2" s="8"/>
      <c r="F2" s="8"/>
      <c r="G2" s="8"/>
      <c r="H2" s="8"/>
      <c r="I2" s="8"/>
      <c r="J2" s="20" t="s">
        <v>10</v>
      </c>
      <c r="K2" s="20" t="s">
        <v>11</v>
      </c>
      <c r="L2" s="20" t="s">
        <v>12</v>
      </c>
    </row>
    <row r="3" spans="1:12">
      <c r="A3" s="51" t="s">
        <v>145</v>
      </c>
      <c r="B3" s="47">
        <v>86.906099999999995</v>
      </c>
      <c r="C3" s="47">
        <v>83.931100000000001</v>
      </c>
      <c r="D3" s="47">
        <v>82.770200000000003</v>
      </c>
      <c r="E3" s="47">
        <v>86.239099999999993</v>
      </c>
      <c r="F3" s="47">
        <v>76.468000000000004</v>
      </c>
      <c r="G3" s="47">
        <v>77.412499999999994</v>
      </c>
      <c r="H3" s="8"/>
      <c r="I3" s="8"/>
      <c r="J3" s="47">
        <f>AVERAGE(B3:G3)</f>
        <v>82.287833333333325</v>
      </c>
      <c r="K3" s="8">
        <f>STDEV(B3:G3)</f>
        <v>4.4161800994373692</v>
      </c>
      <c r="L3" s="8">
        <f>K3/SQRT(6)</f>
        <v>1.8028979759758388</v>
      </c>
    </row>
    <row r="4" spans="1:12">
      <c r="A4" s="52" t="s">
        <v>146</v>
      </c>
      <c r="B4" s="47">
        <v>67.182900000000004</v>
      </c>
      <c r="C4" s="47">
        <v>75.260800000000003</v>
      </c>
      <c r="D4" s="47">
        <v>73.875399999999999</v>
      </c>
      <c r="E4" s="47">
        <v>74.569599999999994</v>
      </c>
      <c r="F4" s="47">
        <v>78.724400000000003</v>
      </c>
      <c r="G4" s="47">
        <v>79.397599999999997</v>
      </c>
      <c r="H4" s="47">
        <v>68.738799999999998</v>
      </c>
      <c r="I4" s="8"/>
      <c r="J4" s="47">
        <f>AVERAGE(B4:G4)</f>
        <v>74.835116666666664</v>
      </c>
      <c r="K4" s="8">
        <f>STDEV(B4:H4)</f>
        <v>4.6102736832819264</v>
      </c>
      <c r="L4" s="8">
        <f>K4/SQRT(7)</f>
        <v>1.7425196631299622</v>
      </c>
    </row>
    <row r="5" spans="1:12">
      <c r="A5" s="53" t="s">
        <v>147</v>
      </c>
      <c r="B5" s="47">
        <v>95.787599999999998</v>
      </c>
      <c r="C5" s="47">
        <v>90.476500000000001</v>
      </c>
      <c r="D5" s="47">
        <v>94.040099999999995</v>
      </c>
      <c r="E5" s="47">
        <v>94.342100000000002</v>
      </c>
      <c r="F5" s="47">
        <v>95.204300000000003</v>
      </c>
      <c r="G5" s="47">
        <v>92.290700000000001</v>
      </c>
      <c r="H5" s="47">
        <v>91.012</v>
      </c>
      <c r="I5" s="47">
        <v>89.515299999999996</v>
      </c>
      <c r="J5" s="47">
        <f>AVERAGE(B5:I5)</f>
        <v>92.833574999999996</v>
      </c>
      <c r="K5" s="8">
        <f>STDEV(B5:I5)</f>
        <v>2.3378118968385806</v>
      </c>
      <c r="L5" s="8">
        <f>K5/SQRT(8)</f>
        <v>0.82654132269657288</v>
      </c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850835-40A9-7D4E-8211-B9710DABABF7}">
  <dimension ref="A1:L5"/>
  <sheetViews>
    <sheetView workbookViewId="0">
      <selection activeCell="L3" sqref="B3:L3"/>
    </sheetView>
  </sheetViews>
  <sheetFormatPr defaultColWidth="10.625" defaultRowHeight="15.75"/>
  <sheetData>
    <row r="1" spans="1:12">
      <c r="A1" s="20" t="s">
        <v>160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</row>
    <row r="2" spans="1:12">
      <c r="A2" s="8"/>
      <c r="B2" s="8"/>
      <c r="C2" s="8"/>
      <c r="D2" s="8"/>
      <c r="E2" s="8"/>
      <c r="F2" s="8"/>
      <c r="G2" s="8"/>
      <c r="H2" s="8"/>
      <c r="I2" s="8"/>
      <c r="J2" s="20" t="s">
        <v>10</v>
      </c>
      <c r="K2" s="20" t="s">
        <v>11</v>
      </c>
      <c r="L2" s="20" t="s">
        <v>12</v>
      </c>
    </row>
    <row r="3" spans="1:12">
      <c r="A3" s="51" t="s">
        <v>145</v>
      </c>
      <c r="B3" s="77">
        <v>13.0939</v>
      </c>
      <c r="C3" s="77">
        <v>16.068899999999999</v>
      </c>
      <c r="D3" s="77">
        <v>17.229800000000001</v>
      </c>
      <c r="E3" s="77">
        <v>13.760899999999999</v>
      </c>
      <c r="F3" s="77">
        <v>23.532</v>
      </c>
      <c r="G3" s="77">
        <v>22.587499999999999</v>
      </c>
      <c r="H3" s="77">
        <v>32.817100000000003</v>
      </c>
      <c r="I3" s="8"/>
      <c r="J3" s="47">
        <f>AVERAGE(B3:G3)</f>
        <v>17.712166666666665</v>
      </c>
      <c r="K3" s="8">
        <f>STDEV(B3:G3)</f>
        <v>4.4161800994373763</v>
      </c>
      <c r="L3" s="8">
        <f>K3/SQRT(6)</f>
        <v>1.8028979759758417</v>
      </c>
    </row>
    <row r="4" spans="1:12">
      <c r="A4" s="52" t="s">
        <v>146</v>
      </c>
      <c r="B4" s="47">
        <v>24.7392</v>
      </c>
      <c r="C4" s="47">
        <v>26.124600000000001</v>
      </c>
      <c r="D4" s="47">
        <v>25.430399999999999</v>
      </c>
      <c r="E4" s="47">
        <v>21.275600000000001</v>
      </c>
      <c r="F4" s="47">
        <v>20.602399999999999</v>
      </c>
      <c r="G4" s="47">
        <v>31.261199999999999</v>
      </c>
      <c r="H4" s="47"/>
      <c r="I4" s="8"/>
      <c r="J4" s="47">
        <f>AVERAGE(B4:G4)</f>
        <v>24.905566666666662</v>
      </c>
      <c r="K4" s="8">
        <f>STDEV(B4:H4)</f>
        <v>3.8438820635741311</v>
      </c>
      <c r="L4" s="8">
        <f>K4/SQRT(6)</f>
        <v>1.5692582811988451</v>
      </c>
    </row>
    <row r="5" spans="1:12">
      <c r="A5" s="53" t="s">
        <v>147</v>
      </c>
      <c r="B5" s="47">
        <v>4.2123999999999997</v>
      </c>
      <c r="C5" s="47">
        <v>9.5235000000000003</v>
      </c>
      <c r="D5" s="47">
        <v>5.9599000000000002</v>
      </c>
      <c r="E5" s="47">
        <v>5.6578999999999997</v>
      </c>
      <c r="F5" s="47">
        <v>4.7957000000000001</v>
      </c>
      <c r="G5" s="47">
        <v>7.7092999999999998</v>
      </c>
      <c r="H5" s="47">
        <v>8.9879999999999995</v>
      </c>
      <c r="I5" s="47">
        <v>10.4847</v>
      </c>
      <c r="J5" s="47">
        <f>AVERAGE(B5:I5)</f>
        <v>7.1664250000000003</v>
      </c>
      <c r="K5" s="8">
        <f>STDEV(B5:I5)</f>
        <v>2.3378118968385788</v>
      </c>
      <c r="L5" s="8">
        <f>K5/SQRT(8)</f>
        <v>0.82654132269657221</v>
      </c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5101A4-A77E-B646-A79B-E514242ACCDD}">
  <dimension ref="A1:L5"/>
  <sheetViews>
    <sheetView workbookViewId="0">
      <selection activeCell="M17" sqref="M17"/>
    </sheetView>
  </sheetViews>
  <sheetFormatPr defaultColWidth="10.625" defaultRowHeight="15.75"/>
  <sheetData>
    <row r="1" spans="1:12" ht="18.75">
      <c r="A1" s="9" t="s">
        <v>161</v>
      </c>
    </row>
    <row r="2" spans="1:12">
      <c r="J2" s="9" t="s">
        <v>10</v>
      </c>
      <c r="K2" s="9" t="s">
        <v>11</v>
      </c>
      <c r="L2" s="9" t="s">
        <v>12</v>
      </c>
    </row>
    <row r="3" spans="1:12">
      <c r="A3" s="45" t="s">
        <v>145</v>
      </c>
      <c r="B3" s="1">
        <v>20399.78</v>
      </c>
      <c r="C3" s="1">
        <v>17223.439999999999</v>
      </c>
      <c r="D3" s="1">
        <v>12432.78</v>
      </c>
      <c r="E3" s="1">
        <v>26324.05</v>
      </c>
      <c r="F3" s="1">
        <v>8530.7970000000005</v>
      </c>
      <c r="G3" s="1">
        <v>12780.95</v>
      </c>
      <c r="H3" s="1">
        <v>16358.96</v>
      </c>
      <c r="J3" s="1">
        <f>AVERAGE(B3:H3)</f>
        <v>16292.965285714288</v>
      </c>
      <c r="K3">
        <f>STDEV(B3:H3)</f>
        <v>5857.2642140873941</v>
      </c>
      <c r="L3">
        <f>K3/SQRT(7)</f>
        <v>2213.8377819533471</v>
      </c>
    </row>
    <row r="4" spans="1:12">
      <c r="A4" s="44" t="s">
        <v>146</v>
      </c>
      <c r="B4" s="1">
        <v>21886.99</v>
      </c>
      <c r="C4" s="1">
        <v>17343.12</v>
      </c>
      <c r="D4" s="1">
        <v>21268.27</v>
      </c>
      <c r="E4" s="1">
        <v>26429.47</v>
      </c>
      <c r="F4" s="1">
        <v>11006.44</v>
      </c>
      <c r="G4" s="1">
        <v>7014.6679999999997</v>
      </c>
      <c r="H4" s="1">
        <v>10985.09</v>
      </c>
      <c r="I4" s="1">
        <v>14078.67</v>
      </c>
      <c r="J4" s="1">
        <f>AVERAGE(B4:I4)</f>
        <v>16251.589750000001</v>
      </c>
      <c r="K4">
        <f>STDEV(B4:I4)</f>
        <v>6622.423170569642</v>
      </c>
      <c r="L4">
        <f>K4/SQRT(8)</f>
        <v>2341.3801658983548</v>
      </c>
    </row>
    <row r="5" spans="1:12">
      <c r="A5" s="43" t="s">
        <v>147</v>
      </c>
      <c r="B5" s="1">
        <v>15597.41</v>
      </c>
      <c r="C5" s="1">
        <v>17299.150000000001</v>
      </c>
      <c r="D5" s="1">
        <v>17199.509999999998</v>
      </c>
      <c r="E5" s="1">
        <v>27049.09</v>
      </c>
      <c r="F5" s="1">
        <v>40659.379999999997</v>
      </c>
      <c r="G5" s="1">
        <v>23375.94</v>
      </c>
      <c r="H5" s="1">
        <v>31596.3</v>
      </c>
      <c r="I5" s="1">
        <v>34182.51</v>
      </c>
      <c r="J5" s="1">
        <f>AVERAGE(B5:I5)</f>
        <v>25869.911249999997</v>
      </c>
      <c r="K5">
        <f>STDEV(B5:I5)</f>
        <v>9121.3067304282358</v>
      </c>
      <c r="L5">
        <f>K5/SQRT(8)</f>
        <v>3224.8689211841506</v>
      </c>
    </row>
  </sheetData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4C2EA7-A699-5049-A414-BECF84DC122D}">
  <dimension ref="A1:L5"/>
  <sheetViews>
    <sheetView workbookViewId="0">
      <selection sqref="A1:L6"/>
    </sheetView>
  </sheetViews>
  <sheetFormatPr defaultColWidth="10.625" defaultRowHeight="15.75"/>
  <sheetData>
    <row r="1" spans="1:12" ht="18.75">
      <c r="A1" s="9" t="s">
        <v>162</v>
      </c>
    </row>
    <row r="2" spans="1:12">
      <c r="J2" s="9" t="s">
        <v>10</v>
      </c>
      <c r="K2" s="9" t="s">
        <v>11</v>
      </c>
      <c r="L2" s="9" t="s">
        <v>12</v>
      </c>
    </row>
    <row r="3" spans="1:12">
      <c r="A3" s="45" t="s">
        <v>145</v>
      </c>
      <c r="B3" s="1">
        <v>17728.650000000001</v>
      </c>
      <c r="C3" s="1">
        <v>14455.81</v>
      </c>
      <c r="D3" s="1">
        <v>10290.629999999999</v>
      </c>
      <c r="E3" s="1">
        <v>22701.61</v>
      </c>
      <c r="F3" s="1">
        <v>6523.3270000000002</v>
      </c>
      <c r="G3" s="1">
        <v>9894.0490000000009</v>
      </c>
      <c r="H3" s="1">
        <v>5923.3270000000002</v>
      </c>
      <c r="I3" s="1">
        <v>10990.42</v>
      </c>
      <c r="J3" s="1">
        <f>AVERAGE(B3:I3)</f>
        <v>12313.477875</v>
      </c>
      <c r="K3">
        <f>STDEV(B3:I3)</f>
        <v>5705.6722682825912</v>
      </c>
      <c r="L3">
        <f>K3/SQRT(8)</f>
        <v>2017.259776065325</v>
      </c>
    </row>
    <row r="4" spans="1:12">
      <c r="A4" s="44" t="s">
        <v>146</v>
      </c>
      <c r="B4" s="1">
        <v>16472.32</v>
      </c>
      <c r="C4" s="1">
        <v>12812.3</v>
      </c>
      <c r="D4" s="1">
        <v>15859.66</v>
      </c>
      <c r="E4" s="1">
        <v>20806.46</v>
      </c>
      <c r="F4" s="1">
        <v>8738.8559999999998</v>
      </c>
      <c r="G4" s="1">
        <v>4175.9380000000001</v>
      </c>
      <c r="H4" s="1">
        <v>7616.9859999999999</v>
      </c>
      <c r="I4" s="1">
        <v>9677.5059999999994</v>
      </c>
      <c r="J4" s="1">
        <f>AVERAGE(B4:I4)</f>
        <v>12020.003249999998</v>
      </c>
      <c r="K4">
        <f>STDEV(B4:I4)</f>
        <v>5471.5469992149583</v>
      </c>
      <c r="L4">
        <f>K4/SQRT(8)</f>
        <v>1934.4839933629009</v>
      </c>
    </row>
    <row r="5" spans="1:12">
      <c r="A5" s="43" t="s">
        <v>147</v>
      </c>
      <c r="B5" s="1">
        <v>14940.38</v>
      </c>
      <c r="C5" s="1">
        <v>15651.67</v>
      </c>
      <c r="D5" s="1">
        <v>16174.44</v>
      </c>
      <c r="E5" s="1">
        <v>25518.68</v>
      </c>
      <c r="F5" s="1">
        <v>38709.5</v>
      </c>
      <c r="G5" s="1">
        <v>21573.83</v>
      </c>
      <c r="H5" s="1">
        <v>28756.42</v>
      </c>
      <c r="I5" s="1">
        <v>30598.560000000001</v>
      </c>
      <c r="J5" s="1">
        <f>AVERAGE(B5:I5)</f>
        <v>23990.434999999998</v>
      </c>
      <c r="K5">
        <f>STDEV(B5:I5)</f>
        <v>8483.0637245581529</v>
      </c>
      <c r="L5">
        <f>K5/SQRT(8)</f>
        <v>2999.2159424363404</v>
      </c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ED29D0-FBE7-1F46-9EE0-BC4C94141AC6}">
  <dimension ref="A1:L5"/>
  <sheetViews>
    <sheetView workbookViewId="0">
      <selection activeCell="J10" sqref="J10:J11"/>
    </sheetView>
  </sheetViews>
  <sheetFormatPr defaultColWidth="10.625" defaultRowHeight="15.75"/>
  <sheetData>
    <row r="1" spans="1:12" ht="18.75">
      <c r="A1" s="9" t="s">
        <v>163</v>
      </c>
    </row>
    <row r="2" spans="1:12">
      <c r="J2" s="9" t="s">
        <v>10</v>
      </c>
      <c r="K2" s="9" t="s">
        <v>11</v>
      </c>
      <c r="L2" s="9" t="s">
        <v>12</v>
      </c>
    </row>
    <row r="3" spans="1:12">
      <c r="A3" s="45" t="s">
        <v>145</v>
      </c>
      <c r="B3" s="1">
        <v>2671.1239999999998</v>
      </c>
      <c r="C3" s="1">
        <v>2767.625</v>
      </c>
      <c r="D3" s="1">
        <v>2142.143</v>
      </c>
      <c r="E3" s="1">
        <v>3622.4340000000002</v>
      </c>
      <c r="F3" s="1">
        <v>2007.47</v>
      </c>
      <c r="G3" s="1">
        <v>2886.8980000000001</v>
      </c>
      <c r="H3" s="1">
        <v>5368.5349999999999</v>
      </c>
      <c r="J3" s="1">
        <f>AVERAGE(B3:H3)</f>
        <v>3066.604142857143</v>
      </c>
      <c r="K3">
        <f>STDEV(B3:H3)</f>
        <v>1144.7207379542294</v>
      </c>
      <c r="L3">
        <f>K3/SQRT(7)</f>
        <v>432.66377046360401</v>
      </c>
    </row>
    <row r="4" spans="1:12">
      <c r="A4" s="44" t="s">
        <v>146</v>
      </c>
      <c r="B4" s="1">
        <v>5414.6689999999999</v>
      </c>
      <c r="C4" s="1">
        <v>4530.8209999999999</v>
      </c>
      <c r="D4" s="1">
        <v>5408.6090000000004</v>
      </c>
      <c r="E4" s="1">
        <v>5623.0159999999996</v>
      </c>
      <c r="F4" s="1">
        <v>2267.5859999999998</v>
      </c>
      <c r="G4" s="1">
        <v>2838.73</v>
      </c>
      <c r="H4" s="1">
        <v>3368.1039999999998</v>
      </c>
      <c r="I4" s="1">
        <v>4401.165</v>
      </c>
      <c r="J4" s="1">
        <f>AVERAGE(B4:I4)</f>
        <v>4231.5874999999996</v>
      </c>
      <c r="K4">
        <f>STDEV(B4:I4)</f>
        <v>1275.1688737365635</v>
      </c>
      <c r="L4">
        <f>K4/SQRT(8)</f>
        <v>450.84027888856821</v>
      </c>
    </row>
    <row r="5" spans="1:12">
      <c r="A5" s="43" t="s">
        <v>147</v>
      </c>
      <c r="B5" s="1">
        <v>657.029</v>
      </c>
      <c r="C5" s="1">
        <v>1647.4760000000001</v>
      </c>
      <c r="D5" s="1">
        <v>1025.066</v>
      </c>
      <c r="E5" s="1">
        <v>1530.4079999999999</v>
      </c>
      <c r="F5" s="1">
        <v>1949.885</v>
      </c>
      <c r="G5" s="1">
        <v>1802.1120000000001</v>
      </c>
      <c r="H5" s="1">
        <v>2839.8809999999999</v>
      </c>
      <c r="I5" s="1">
        <v>3583.9450000000002</v>
      </c>
      <c r="J5" s="1">
        <f>AVERAGE(B5:I5)</f>
        <v>1879.4752499999997</v>
      </c>
      <c r="K5">
        <f>STDEV(B5:I5)</f>
        <v>944.04907078056317</v>
      </c>
      <c r="L5">
        <f>K5/SQRT(8)</f>
        <v>333.77174986089756</v>
      </c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545732-B718-A348-ADE1-10302A25027C}">
  <dimension ref="A1:H481"/>
  <sheetViews>
    <sheetView zoomScale="110" workbookViewId="0">
      <selection activeCell="E9" sqref="E9"/>
    </sheetView>
  </sheetViews>
  <sheetFormatPr defaultColWidth="10.875" defaultRowHeight="15.75"/>
  <cols>
    <col min="1" max="1" width="10.875" style="8"/>
    <col min="2" max="2" width="17.5" style="8" customWidth="1"/>
    <col min="3" max="7" width="10.875" style="8"/>
    <col min="8" max="8" width="17.875" style="8" bestFit="1" customWidth="1"/>
    <col min="9" max="16384" width="10.875" style="8"/>
  </cols>
  <sheetData>
    <row r="1" spans="1:8" ht="18.75">
      <c r="A1" s="21" t="s">
        <v>164</v>
      </c>
    </row>
    <row r="2" spans="1:8">
      <c r="B2" s="22" t="s">
        <v>41</v>
      </c>
      <c r="C2" s="23" t="s">
        <v>47</v>
      </c>
      <c r="D2" s="8" t="s">
        <v>46</v>
      </c>
      <c r="E2" s="23" t="s">
        <v>48</v>
      </c>
      <c r="F2" s="23" t="s">
        <v>95</v>
      </c>
      <c r="G2" s="23" t="s">
        <v>96</v>
      </c>
      <c r="H2" s="23" t="s">
        <v>97</v>
      </c>
    </row>
    <row r="3" spans="1:8">
      <c r="A3" s="8" t="s">
        <v>70</v>
      </c>
      <c r="B3" s="24" t="s">
        <v>111</v>
      </c>
      <c r="C3" s="8">
        <v>29.243062037892795</v>
      </c>
      <c r="D3" s="8">
        <v>14.579404533333934</v>
      </c>
      <c r="E3" s="8">
        <f>C3-D3</f>
        <v>14.663657504558861</v>
      </c>
      <c r="F3" s="8">
        <f>AVERAGE(E5,E9,E13,E17,E21)</f>
        <v>14.473068045767349</v>
      </c>
      <c r="G3" s="8">
        <f>E3-$F$3</f>
        <v>0.19058945879151246</v>
      </c>
    </row>
    <row r="4" spans="1:8">
      <c r="B4" s="23"/>
      <c r="C4" s="8">
        <v>29.267896424655198</v>
      </c>
      <c r="D4" s="8">
        <v>14.0620378928683</v>
      </c>
      <c r="E4" s="8">
        <f t="shared" ref="E4" si="0">C4-D4</f>
        <v>15.205858531786898</v>
      </c>
      <c r="G4" s="8">
        <f t="shared" ref="G4:G5" si="1">E4-$F$3</f>
        <v>0.73279048601954955</v>
      </c>
    </row>
    <row r="5" spans="1:8">
      <c r="B5" s="23" t="s">
        <v>85</v>
      </c>
      <c r="C5" s="23">
        <f>AVERAGE(C3:C4)</f>
        <v>29.255479231273995</v>
      </c>
      <c r="D5" s="23">
        <f>AVERAGE(D3:D4)</f>
        <v>14.320721213101116</v>
      </c>
      <c r="E5" s="8">
        <f>AVERAGE(E3:E4)</f>
        <v>14.934758018172879</v>
      </c>
      <c r="G5" s="20">
        <f t="shared" si="1"/>
        <v>0.46168997240553011</v>
      </c>
      <c r="H5" s="8">
        <f>2^-G5</f>
        <v>0.72613516582388238</v>
      </c>
    </row>
    <row r="6" spans="1:8">
      <c r="B6" s="23"/>
    </row>
    <row r="7" spans="1:8">
      <c r="B7" s="24" t="s">
        <v>112</v>
      </c>
      <c r="C7" s="8">
        <v>28.972392149484676</v>
      </c>
      <c r="D7" s="8">
        <v>14.785087487979336</v>
      </c>
      <c r="E7" s="8">
        <f>C7-D7</f>
        <v>14.18730466150534</v>
      </c>
      <c r="G7" s="8">
        <f>E7-$F$3</f>
        <v>-0.2857633842620082</v>
      </c>
    </row>
    <row r="8" spans="1:8">
      <c r="B8" s="23"/>
      <c r="C8" s="8">
        <v>28.680230009276201</v>
      </c>
      <c r="D8" s="8">
        <v>14.9723678469259</v>
      </c>
      <c r="E8" s="8">
        <f t="shared" ref="E8" si="2">C8-D8</f>
        <v>13.707862162350301</v>
      </c>
      <c r="G8" s="8">
        <f t="shared" ref="G8:G9" si="3">E8-$F$3</f>
        <v>-0.76520588341704787</v>
      </c>
    </row>
    <row r="9" spans="1:8">
      <c r="B9" s="23" t="s">
        <v>85</v>
      </c>
      <c r="C9" s="23">
        <f>AVERAGE(C7:C8)</f>
        <v>28.826311079380439</v>
      </c>
      <c r="D9" s="23">
        <f>AVERAGE(D7:D8)</f>
        <v>14.878727667452619</v>
      </c>
      <c r="E9" s="8">
        <f>AVERAGE(E7:E8)</f>
        <v>13.94758341192782</v>
      </c>
      <c r="G9" s="20">
        <f t="shared" si="3"/>
        <v>-0.52548463383952893</v>
      </c>
      <c r="H9" s="8">
        <f>2^-G9</f>
        <v>1.4394170314872954</v>
      </c>
    </row>
    <row r="10" spans="1:8">
      <c r="B10" s="23"/>
    </row>
    <row r="11" spans="1:8">
      <c r="B11" s="24" t="s">
        <v>113</v>
      </c>
      <c r="C11" s="8">
        <v>29.189106117433461</v>
      </c>
      <c r="D11" s="8">
        <v>14.398574391400293</v>
      </c>
      <c r="E11" s="8">
        <f>C11-D11</f>
        <v>14.790531726033167</v>
      </c>
      <c r="G11" s="8">
        <f>E11-$F$3</f>
        <v>0.31746368026581884</v>
      </c>
    </row>
    <row r="12" spans="1:8">
      <c r="B12" s="23"/>
      <c r="C12" s="8">
        <v>29.149484778508199</v>
      </c>
      <c r="D12" s="8">
        <v>14.7487900723797</v>
      </c>
      <c r="E12" s="8">
        <f t="shared" ref="E12" si="4">C12-D12</f>
        <v>14.400694706128499</v>
      </c>
      <c r="G12" s="8">
        <f t="shared" ref="G12:G13" si="5">E12-$F$3</f>
        <v>-7.2373339638849288E-2</v>
      </c>
    </row>
    <row r="13" spans="1:8">
      <c r="B13" s="23" t="s">
        <v>85</v>
      </c>
      <c r="C13" s="23">
        <f>AVERAGE(C11:C12)</f>
        <v>29.169295447970832</v>
      </c>
      <c r="D13" s="23">
        <f>AVERAGE(D11:D12)</f>
        <v>14.573682231889997</v>
      </c>
      <c r="E13" s="8">
        <f>AVERAGE(E11:E12)</f>
        <v>14.595613216080833</v>
      </c>
      <c r="G13" s="20">
        <f t="shared" si="5"/>
        <v>0.12254517031348477</v>
      </c>
      <c r="H13" s="8">
        <f>2^-G13</f>
        <v>0.9185657072779011</v>
      </c>
    </row>
    <row r="14" spans="1:8">
      <c r="B14" s="23"/>
    </row>
    <row r="15" spans="1:8">
      <c r="B15" s="24" t="s">
        <v>114</v>
      </c>
      <c r="C15" s="8">
        <v>29.662812041363427</v>
      </c>
      <c r="D15" s="8">
        <v>14.713319625578629</v>
      </c>
      <c r="E15" s="8">
        <f>C15-D15</f>
        <v>14.949492415784798</v>
      </c>
      <c r="G15" s="8">
        <f>E15-$F$3</f>
        <v>0.47642437001744931</v>
      </c>
    </row>
    <row r="16" spans="1:8">
      <c r="B16" s="23"/>
      <c r="C16" s="8">
        <v>29.3398574391403</v>
      </c>
      <c r="D16" s="8">
        <v>14.6628120416285</v>
      </c>
      <c r="E16" s="8">
        <f t="shared" ref="E16" si="6">C16-D16</f>
        <v>14.677045397511799</v>
      </c>
      <c r="G16" s="8">
        <f t="shared" ref="G16:G17" si="7">E16-$F$3</f>
        <v>0.20397735174445053</v>
      </c>
    </row>
    <row r="17" spans="2:8">
      <c r="B17" s="23" t="s">
        <v>85</v>
      </c>
      <c r="C17" s="23">
        <f>AVERAGE(C15:C16)</f>
        <v>29.501334740251863</v>
      </c>
      <c r="D17" s="23">
        <f>AVERAGE(D15:D16)</f>
        <v>14.688065833603565</v>
      </c>
      <c r="E17" s="8">
        <f>AVERAGE(E15:E16)</f>
        <v>14.813268906648299</v>
      </c>
      <c r="G17" s="20">
        <f t="shared" si="7"/>
        <v>0.34020086088094992</v>
      </c>
      <c r="H17" s="8">
        <f>2^-G17</f>
        <v>0.7899313251072605</v>
      </c>
    </row>
    <row r="18" spans="2:8">
      <c r="B18" s="23"/>
    </row>
    <row r="19" spans="2:8">
      <c r="B19" s="24" t="s">
        <v>115</v>
      </c>
      <c r="C19" s="8">
        <v>28.580273598048457</v>
      </c>
      <c r="D19" s="8">
        <v>14.539724997729337</v>
      </c>
      <c r="E19" s="8">
        <f>C19-D19</f>
        <v>14.04054860031912</v>
      </c>
      <c r="G19" s="8">
        <f>E19-$F$3</f>
        <v>-0.43251944544822862</v>
      </c>
    </row>
    <row r="20" spans="2:8">
      <c r="B20" s="23"/>
      <c r="C20" s="8">
        <v>28.363471331968601</v>
      </c>
      <c r="D20" s="8">
        <v>14.255786580273901</v>
      </c>
      <c r="E20" s="8">
        <f t="shared" ref="E20" si="8">C20-D20</f>
        <v>14.1076847516947</v>
      </c>
      <c r="G20" s="8">
        <f t="shared" ref="G20:G21" si="9">E20-$F$3</f>
        <v>-0.36538329407264847</v>
      </c>
    </row>
    <row r="21" spans="2:8">
      <c r="B21" s="23" t="s">
        <v>85</v>
      </c>
      <c r="C21" s="23">
        <f>AVERAGE(C19:C20)</f>
        <v>28.471872465008531</v>
      </c>
      <c r="D21" s="23">
        <f>AVERAGE(D19:D20)</f>
        <v>14.397755789001618</v>
      </c>
      <c r="E21" s="8">
        <f>AVERAGE(E19:E20)</f>
        <v>14.074116676006909</v>
      </c>
      <c r="G21" s="20">
        <f t="shared" si="9"/>
        <v>-0.39895136976043943</v>
      </c>
      <c r="H21" s="8">
        <f>2^-G21</f>
        <v>1.3185491682020447</v>
      </c>
    </row>
    <row r="22" spans="2:8">
      <c r="B22" s="23"/>
    </row>
    <row r="23" spans="2:8">
      <c r="B23" s="31" t="s">
        <v>116</v>
      </c>
      <c r="C23" s="8">
        <v>28.401798341308005</v>
      </c>
      <c r="D23" s="8">
        <v>15.138880471197215</v>
      </c>
      <c r="E23" s="8">
        <f>C23-D23</f>
        <v>13.26291787011079</v>
      </c>
      <c r="G23" s="8">
        <f>E23-$F$3</f>
        <v>-1.2101501756565582</v>
      </c>
    </row>
    <row r="24" spans="2:8">
      <c r="B24" s="23"/>
      <c r="C24" s="8">
        <v>28.5980485539725</v>
      </c>
      <c r="D24" s="8">
        <v>15.4997729340172</v>
      </c>
      <c r="E24" s="8">
        <f t="shared" ref="E24" si="10">C24-D24</f>
        <v>13.098275619955301</v>
      </c>
      <c r="G24" s="8">
        <f t="shared" ref="G24:G25" si="11">E24-$F$3</f>
        <v>-1.3747924258120481</v>
      </c>
    </row>
    <row r="25" spans="2:8">
      <c r="B25" s="23" t="s">
        <v>85</v>
      </c>
      <c r="C25" s="23">
        <f>AVERAGE(C23:C24)</f>
        <v>28.499923447640253</v>
      </c>
      <c r="D25" s="23">
        <f>AVERAGE(D23:D24)</f>
        <v>15.319326702607206</v>
      </c>
      <c r="E25" s="8">
        <f>AVERAGE(E23:E24)</f>
        <v>13.180596745033046</v>
      </c>
      <c r="G25" s="20">
        <f t="shared" si="11"/>
        <v>-1.2924713007343023</v>
      </c>
      <c r="H25" s="8">
        <f>2^-G25</f>
        <v>2.4494728497997151</v>
      </c>
    </row>
    <row r="26" spans="2:8">
      <c r="B26" s="23"/>
    </row>
    <row r="27" spans="2:8">
      <c r="B27" s="31" t="s">
        <v>117</v>
      </c>
      <c r="C27" s="8">
        <v>28.79547705862846</v>
      </c>
      <c r="D27" s="8">
        <v>15.065130155373444</v>
      </c>
      <c r="E27" s="8">
        <f>C27-D27</f>
        <v>13.730346903255016</v>
      </c>
      <c r="G27" s="8">
        <f>E27-$F$3</f>
        <v>-0.74272114251233212</v>
      </c>
    </row>
    <row r="28" spans="2:8">
      <c r="B28" s="23"/>
      <c r="C28" s="8">
        <v>28.9834130813888</v>
      </c>
      <c r="D28" s="8">
        <v>15.304711972795401</v>
      </c>
      <c r="E28" s="8">
        <f t="shared" ref="E28" si="12">C28-D28</f>
        <v>13.678701108593399</v>
      </c>
      <c r="G28" s="8">
        <f t="shared" ref="G28:G29" si="13">E28-$F$3</f>
        <v>-0.79436693717394924</v>
      </c>
    </row>
    <row r="29" spans="2:8">
      <c r="B29" s="23" t="s">
        <v>85</v>
      </c>
      <c r="C29" s="23">
        <f>AVERAGE(C27:C28)</f>
        <v>28.88944507000863</v>
      </c>
      <c r="D29" s="23">
        <f>AVERAGE(D27:D28)</f>
        <v>15.184921064084422</v>
      </c>
      <c r="E29" s="8">
        <f>AVERAGE(E27:E28)</f>
        <v>13.704524005924208</v>
      </c>
      <c r="G29" s="20">
        <f t="shared" si="13"/>
        <v>-0.76854403984314068</v>
      </c>
      <c r="H29" s="8">
        <f>2^-G29</f>
        <v>1.7035497024405986</v>
      </c>
    </row>
    <row r="30" spans="2:8">
      <c r="B30" s="23"/>
    </row>
    <row r="31" spans="2:8">
      <c r="B31" s="31" t="s">
        <v>118</v>
      </c>
      <c r="C31" s="8">
        <v>29.006322997117348</v>
      </c>
      <c r="D31" s="8">
        <v>14.6969860215463</v>
      </c>
      <c r="E31" s="8">
        <f>C31-D31</f>
        <v>14.309336975571048</v>
      </c>
      <c r="G31" s="8">
        <f>E31-$F$3</f>
        <v>-0.16373107019630062</v>
      </c>
    </row>
    <row r="32" spans="2:8">
      <c r="B32" s="23"/>
      <c r="C32" s="8">
        <v>29.2705862850651</v>
      </c>
      <c r="D32" s="8">
        <v>14.5301553734003</v>
      </c>
      <c r="E32" s="8">
        <f t="shared" ref="E32" si="14">C32-D32</f>
        <v>14.7404309116648</v>
      </c>
      <c r="G32" s="8">
        <f t="shared" ref="G32:G33" si="15">E32-$F$3</f>
        <v>0.26736286589745184</v>
      </c>
    </row>
    <row r="33" spans="2:8">
      <c r="B33" s="23" t="s">
        <v>85</v>
      </c>
      <c r="C33" s="23">
        <f>AVERAGE(C31:C32)</f>
        <v>29.138454641091222</v>
      </c>
      <c r="D33" s="23">
        <f>AVERAGE(D31:D32)</f>
        <v>14.6135706974733</v>
      </c>
      <c r="E33" s="8">
        <f>AVERAGE(E31:E32)</f>
        <v>14.524883943617924</v>
      </c>
      <c r="G33" s="20">
        <f t="shared" si="15"/>
        <v>5.181589785057561E-2</v>
      </c>
      <c r="H33" s="8">
        <f>2^-G33</f>
        <v>0.96472128470255314</v>
      </c>
    </row>
    <row r="34" spans="2:8">
      <c r="B34" s="23"/>
    </row>
    <row r="35" spans="2:8">
      <c r="B35" s="31" t="s">
        <v>119</v>
      </c>
      <c r="C35" s="8">
        <v>27.97312659932043</v>
      </c>
      <c r="D35" s="8">
        <v>15.005726102749016</v>
      </c>
      <c r="E35" s="8">
        <f>C35-D35</f>
        <v>12.967400496571415</v>
      </c>
      <c r="G35" s="8">
        <f>E35-$F$3</f>
        <v>-1.5056675491959339</v>
      </c>
    </row>
    <row r="36" spans="2:8">
      <c r="B36" s="23"/>
      <c r="C36" s="8">
        <v>27.6322997117367</v>
      </c>
      <c r="D36" s="8">
        <v>15.069860215463599</v>
      </c>
      <c r="E36" s="8">
        <f t="shared" ref="E36" si="16">C36-D36</f>
        <v>12.5624394962731</v>
      </c>
      <c r="G36" s="8">
        <f t="shared" ref="G36:G37" si="17">E36-$F$3</f>
        <v>-1.9106285494942483</v>
      </c>
    </row>
    <row r="37" spans="2:8">
      <c r="B37" s="23" t="s">
        <v>85</v>
      </c>
      <c r="C37" s="23">
        <f>AVERAGE(C35:C36)</f>
        <v>27.802713155528565</v>
      </c>
      <c r="D37" s="23">
        <f>AVERAGE(D35:D36)</f>
        <v>15.037793159106307</v>
      </c>
      <c r="E37" s="8">
        <f>AVERAGE(E35:E36)</f>
        <v>12.764919996422257</v>
      </c>
      <c r="G37" s="20">
        <f t="shared" si="17"/>
        <v>-1.7081480493450911</v>
      </c>
      <c r="H37" s="8">
        <f>2^-G37</f>
        <v>3.2674112489334104</v>
      </c>
    </row>
    <row r="38" spans="2:8">
      <c r="B38" s="23"/>
    </row>
    <row r="39" spans="2:8">
      <c r="B39" s="31" t="s">
        <v>120</v>
      </c>
      <c r="C39" s="8">
        <v>28.402041408477146</v>
      </c>
      <c r="D39" s="8">
        <v>15.045531119802012</v>
      </c>
      <c r="E39" s="8">
        <f>C39-D39</f>
        <v>13.356510288675134</v>
      </c>
      <c r="G39" s="8">
        <f>E39-$F$3</f>
        <v>-1.1165577570922149</v>
      </c>
    </row>
    <row r="40" spans="2:8">
      <c r="B40" s="23"/>
      <c r="C40" s="8">
        <v>28.9731265993208</v>
      </c>
      <c r="D40" s="8">
        <v>15.400572610274599</v>
      </c>
      <c r="E40" s="8">
        <f t="shared" ref="E40" si="18">C40-D40</f>
        <v>13.572553989046201</v>
      </c>
      <c r="G40" s="8">
        <f t="shared" ref="G40:G41" si="19">E40-$F$3</f>
        <v>-0.90051405672114804</v>
      </c>
    </row>
    <row r="41" spans="2:8">
      <c r="B41" s="23" t="s">
        <v>85</v>
      </c>
      <c r="C41" s="23">
        <f>AVERAGE(C39:C40)</f>
        <v>28.687584003898973</v>
      </c>
      <c r="D41" s="23">
        <f>AVERAGE(D39:D40)</f>
        <v>15.223051865038306</v>
      </c>
      <c r="E41" s="8">
        <f>AVERAGE(E39:E40)</f>
        <v>13.464532138860667</v>
      </c>
      <c r="G41" s="20">
        <f t="shared" si="19"/>
        <v>-1.0085359069066815</v>
      </c>
      <c r="H41" s="8">
        <f>2^-G41</f>
        <v>2.0118683553811456</v>
      </c>
    </row>
    <row r="42" spans="2:8">
      <c r="B42" s="23"/>
    </row>
    <row r="43" spans="2:8">
      <c r="B43" s="25" t="s">
        <v>121</v>
      </c>
      <c r="C43" s="8">
        <v>28.992296644370985</v>
      </c>
      <c r="D43" s="8">
        <v>15.045538158023868</v>
      </c>
      <c r="E43" s="8">
        <f>C43-D43</f>
        <v>13.946758486347116</v>
      </c>
      <c r="G43" s="8">
        <f>E43-$F$3</f>
        <v>-0.52630955942023228</v>
      </c>
    </row>
    <row r="44" spans="2:8">
      <c r="B44" s="23"/>
      <c r="C44" s="8">
        <v>28.9402041408479</v>
      </c>
      <c r="D44" s="8">
        <v>14.904553111980199</v>
      </c>
      <c r="E44" s="8">
        <f t="shared" ref="E44" si="20">C44-D44</f>
        <v>14.035651028867701</v>
      </c>
      <c r="G44" s="8">
        <f t="shared" ref="G44:G45" si="21">E44-$F$3</f>
        <v>-0.43741701689964785</v>
      </c>
    </row>
    <row r="45" spans="2:8">
      <c r="B45" s="23" t="s">
        <v>85</v>
      </c>
      <c r="C45" s="23">
        <f>AVERAGE(C43:C44)</f>
        <v>28.966250392609442</v>
      </c>
      <c r="D45" s="23">
        <f>AVERAGE(D43:D44)</f>
        <v>14.975045635002033</v>
      </c>
      <c r="E45" s="8">
        <f>AVERAGE(E43:E44)</f>
        <v>13.991204757607409</v>
      </c>
      <c r="G45" s="20">
        <f t="shared" si="21"/>
        <v>-0.48186328815993917</v>
      </c>
      <c r="H45" s="8">
        <f>2^-G45</f>
        <v>1.3965461874880154</v>
      </c>
    </row>
    <row r="46" spans="2:8">
      <c r="B46" s="23"/>
    </row>
    <row r="47" spans="2:8">
      <c r="B47" s="25" t="s">
        <v>122</v>
      </c>
      <c r="C47" s="8">
        <v>29.145157061808941</v>
      </c>
      <c r="D47" s="8">
        <v>15.18800641058322</v>
      </c>
      <c r="E47" s="8">
        <f>C47-D47</f>
        <v>13.957150651225721</v>
      </c>
      <c r="G47" s="8">
        <f>E47-$F$3</f>
        <v>-0.51591739454162777</v>
      </c>
    </row>
    <row r="48" spans="2:8">
      <c r="B48" s="23"/>
      <c r="C48" s="8">
        <v>29.2992296644371</v>
      </c>
      <c r="D48" s="8">
        <v>15.0455381580239</v>
      </c>
      <c r="E48" s="8">
        <f t="shared" ref="E48" si="22">C48-D48</f>
        <v>14.253691506413199</v>
      </c>
      <c r="G48" s="8">
        <f t="shared" ref="G48:G49" si="23">E48-$F$3</f>
        <v>-0.21937653935414936</v>
      </c>
    </row>
    <row r="49" spans="1:8">
      <c r="B49" s="23" t="s">
        <v>85</v>
      </c>
      <c r="C49" s="23">
        <f>AVERAGE(C47:C48)</f>
        <v>29.222193363123019</v>
      </c>
      <c r="D49" s="23">
        <f>AVERAGE(D47:D48)</f>
        <v>15.116772284303561</v>
      </c>
      <c r="E49" s="8">
        <f>AVERAGE(E47:E48)</f>
        <v>14.105421078819461</v>
      </c>
      <c r="G49" s="20">
        <f t="shared" si="23"/>
        <v>-0.36764696694788768</v>
      </c>
      <c r="H49" s="8">
        <f>2^-G49</f>
        <v>1.2902467234589852</v>
      </c>
    </row>
    <row r="50" spans="1:8">
      <c r="B50" s="23"/>
    </row>
    <row r="51" spans="1:8">
      <c r="B51" s="25" t="s">
        <v>123</v>
      </c>
      <c r="C51" s="8">
        <v>28.803971156745757</v>
      </c>
      <c r="D51" s="8">
        <v>14.977310397400005</v>
      </c>
      <c r="E51" s="8">
        <f>C51-D51</f>
        <v>13.826660759345751</v>
      </c>
      <c r="G51" s="8">
        <f>E51-$F$3</f>
        <v>-0.6464072864215975</v>
      </c>
    </row>
    <row r="52" spans="1:8">
      <c r="B52" s="23"/>
      <c r="C52" s="8">
        <v>28.945157061808899</v>
      </c>
      <c r="D52" s="8">
        <v>14.8880064105832</v>
      </c>
      <c r="E52" s="8">
        <f t="shared" ref="E52" si="24">C52-D52</f>
        <v>14.057150651225699</v>
      </c>
      <c r="G52" s="8">
        <f t="shared" ref="G52:G53" si="25">E52-$F$3</f>
        <v>-0.41591739454164944</v>
      </c>
    </row>
    <row r="53" spans="1:8">
      <c r="B53" s="23" t="s">
        <v>85</v>
      </c>
      <c r="C53" s="23">
        <f>AVERAGE(C51:C52)</f>
        <v>28.87456410927733</v>
      </c>
      <c r="D53" s="23">
        <f>AVERAGE(D51:D52)</f>
        <v>14.932658403991603</v>
      </c>
      <c r="E53" s="8">
        <f>AVERAGE(E51:E52)</f>
        <v>13.941905705285725</v>
      </c>
      <c r="G53" s="20">
        <f t="shared" si="25"/>
        <v>-0.53116234048162347</v>
      </c>
      <c r="H53" s="8">
        <f>2^-G53</f>
        <v>1.4450929990888384</v>
      </c>
    </row>
    <row r="54" spans="1:8">
      <c r="B54" s="23"/>
    </row>
    <row r="55" spans="1:8">
      <c r="B55" s="25" t="s">
        <v>124</v>
      </c>
      <c r="C55" s="8">
        <v>28.798514372191327</v>
      </c>
      <c r="D55" s="8">
        <v>15.115214262028001</v>
      </c>
      <c r="E55" s="8">
        <f>C55-D55</f>
        <v>13.683300110163326</v>
      </c>
      <c r="G55" s="8">
        <f>E55-$F$3</f>
        <v>-0.78976793560402214</v>
      </c>
    </row>
    <row r="56" spans="1:8">
      <c r="B56" s="23"/>
      <c r="C56" s="8">
        <v>28.803971156745799</v>
      </c>
      <c r="D56" s="8">
        <v>15.077310397479801</v>
      </c>
      <c r="E56" s="8">
        <f t="shared" ref="E56" si="26">C56-D56</f>
        <v>13.726660759265998</v>
      </c>
      <c r="G56" s="8">
        <f t="shared" ref="G56:G57" si="27">E56-$F$3</f>
        <v>-0.74640728650135024</v>
      </c>
    </row>
    <row r="57" spans="1:8">
      <c r="B57" s="23" t="s">
        <v>85</v>
      </c>
      <c r="C57" s="23">
        <f>AVERAGE(C55:C56)</f>
        <v>28.801242764468562</v>
      </c>
      <c r="D57" s="23">
        <f>AVERAGE(D55:D56)</f>
        <v>15.096262329753902</v>
      </c>
      <c r="E57" s="8">
        <f>AVERAGE(E55:E56)</f>
        <v>13.704980434714663</v>
      </c>
      <c r="G57" s="20">
        <f t="shared" si="27"/>
        <v>-0.7680876110526853</v>
      </c>
      <c r="H57" s="8">
        <f>2^-G57</f>
        <v>1.7030108316996679</v>
      </c>
    </row>
    <row r="58" spans="1:8">
      <c r="B58" s="23"/>
    </row>
    <row r="59" spans="1:8">
      <c r="B59" s="25" t="s">
        <v>125</v>
      </c>
      <c r="C59" s="8">
        <v>28.145548081866558</v>
      </c>
      <c r="D59" s="8">
        <v>14.710577201441552</v>
      </c>
      <c r="E59" s="8">
        <f>C59-D59</f>
        <v>13.434970880425006</v>
      </c>
      <c r="G59" s="8">
        <f>E59-$F$3</f>
        <v>-1.038097165342343</v>
      </c>
    </row>
    <row r="60" spans="1:8">
      <c r="B60" s="23"/>
      <c r="C60" s="8">
        <v>28.514372191311502</v>
      </c>
      <c r="D60" s="8">
        <v>14.2142620281455</v>
      </c>
      <c r="E60" s="8">
        <f t="shared" ref="E60" si="28">C60-D60</f>
        <v>14.300110163166002</v>
      </c>
      <c r="G60" s="8">
        <f t="shared" ref="G60:G61" si="29">E60-$F$3</f>
        <v>-0.17295788260134692</v>
      </c>
    </row>
    <row r="61" spans="1:8">
      <c r="B61" s="23" t="s">
        <v>85</v>
      </c>
      <c r="C61" s="23">
        <f>AVERAGE(C59:C60)</f>
        <v>28.32996013658903</v>
      </c>
      <c r="D61" s="23">
        <f>AVERAGE(D59:D60)</f>
        <v>14.462419614793525</v>
      </c>
      <c r="E61" s="8">
        <f>AVERAGE(E59:E60)</f>
        <v>13.867540521795505</v>
      </c>
      <c r="G61" s="20">
        <f t="shared" si="29"/>
        <v>-0.60552752397184406</v>
      </c>
      <c r="H61" s="8">
        <f>2^-G61</f>
        <v>1.5215350034803059</v>
      </c>
    </row>
    <row r="63" spans="1:8">
      <c r="A63" s="8" t="s">
        <v>69</v>
      </c>
      <c r="B63" s="24" t="s">
        <v>111</v>
      </c>
      <c r="C63" s="8">
        <v>23.960018905291161</v>
      </c>
      <c r="D63" s="8">
        <v>14.579404533333934</v>
      </c>
      <c r="E63" s="8">
        <f>C63-D63</f>
        <v>9.3806143719572272</v>
      </c>
      <c r="F63" s="8">
        <f>AVERAGE(E65,E69,E73,E77,E81)</f>
        <v>9.5007404106020239</v>
      </c>
      <c r="G63" s="8">
        <f>E63-$F$63</f>
        <v>-0.12012603864479665</v>
      </c>
    </row>
    <row r="64" spans="1:8">
      <c r="B64" s="23"/>
      <c r="C64" s="8">
        <v>23.980818666710501</v>
      </c>
      <c r="D64" s="8">
        <v>14.772014416960101</v>
      </c>
      <c r="E64" s="8">
        <f t="shared" ref="E64" si="30">C64-D64</f>
        <v>9.2088042497504006</v>
      </c>
      <c r="G64" s="8">
        <f t="shared" ref="G64:G65" si="31">E64-$F$63</f>
        <v>-0.29193616085162333</v>
      </c>
    </row>
    <row r="65" spans="2:8">
      <c r="B65" s="23" t="s">
        <v>85</v>
      </c>
      <c r="C65" s="23">
        <f>AVERAGE(C63:C64)</f>
        <v>23.970418786000831</v>
      </c>
      <c r="D65" s="23">
        <f>AVERAGE(D63:D64)</f>
        <v>14.675709475147016</v>
      </c>
      <c r="E65" s="8">
        <f>AVERAGE(E63:E64)</f>
        <v>9.2947093108538148</v>
      </c>
      <c r="G65" s="20">
        <f t="shared" si="31"/>
        <v>-0.2060310997482091</v>
      </c>
      <c r="H65" s="8">
        <f>2^-G65</f>
        <v>1.1535104706743895</v>
      </c>
    </row>
    <row r="66" spans="2:8">
      <c r="B66" s="23"/>
    </row>
    <row r="67" spans="2:8">
      <c r="B67" s="24" t="s">
        <v>112</v>
      </c>
      <c r="C67" s="8">
        <v>23.751144979203676</v>
      </c>
      <c r="D67" s="8">
        <v>14.785087487979336</v>
      </c>
      <c r="E67" s="8">
        <f>C67-D67</f>
        <v>8.9660574912243405</v>
      </c>
      <c r="G67" s="8">
        <f>E67-$F$63</f>
        <v>-0.53468291937768342</v>
      </c>
    </row>
    <row r="68" spans="2:8">
      <c r="B68" s="23"/>
      <c r="C68" s="8">
        <v>23.818905291257899</v>
      </c>
      <c r="D68" s="8">
        <v>14.4045333339753</v>
      </c>
      <c r="E68" s="8">
        <f t="shared" ref="E68" si="32">C68-D68</f>
        <v>9.414371957282599</v>
      </c>
      <c r="G68" s="8">
        <f t="shared" ref="G68:G69" si="33">E68-$F$63</f>
        <v>-8.6368453319424887E-2</v>
      </c>
    </row>
    <row r="69" spans="2:8">
      <c r="B69" s="23" t="s">
        <v>85</v>
      </c>
      <c r="C69" s="23">
        <f>AVERAGE(C67:C68)</f>
        <v>23.785025135230789</v>
      </c>
      <c r="D69" s="23">
        <f>AVERAGE(D67:D68)</f>
        <v>14.594810410977317</v>
      </c>
      <c r="E69" s="8">
        <f>AVERAGE(E67:E68)</f>
        <v>9.1902147242534689</v>
      </c>
      <c r="G69" s="20">
        <f t="shared" si="33"/>
        <v>-0.31052568634855504</v>
      </c>
      <c r="H69" s="8">
        <f>2^-G69</f>
        <v>1.2401595044729377</v>
      </c>
    </row>
    <row r="70" spans="2:8">
      <c r="B70" s="23"/>
    </row>
    <row r="71" spans="2:8">
      <c r="B71" s="24" t="s">
        <v>113</v>
      </c>
      <c r="C71" s="8">
        <v>23.746262773857826</v>
      </c>
      <c r="D71" s="8">
        <v>14.398574391400293</v>
      </c>
      <c r="E71" s="8">
        <f>C71-D71</f>
        <v>9.3476883824575321</v>
      </c>
      <c r="G71" s="8">
        <f>E71-$F$63</f>
        <v>-0.15305202814449181</v>
      </c>
    </row>
    <row r="72" spans="2:8">
      <c r="B72" s="23"/>
      <c r="C72" s="8">
        <v>23.8144979203778</v>
      </c>
      <c r="D72" s="8">
        <v>14.5087487979374</v>
      </c>
      <c r="E72" s="8">
        <f t="shared" ref="E72" si="34">C72-D72</f>
        <v>9.3057491224403996</v>
      </c>
      <c r="G72" s="8">
        <f t="shared" ref="G72:G73" si="35">E72-$F$63</f>
        <v>-0.19499128816162425</v>
      </c>
    </row>
    <row r="73" spans="2:8">
      <c r="B73" s="23" t="s">
        <v>85</v>
      </c>
      <c r="C73" s="23">
        <f>AVERAGE(C71:C72)</f>
        <v>23.780380347117813</v>
      </c>
      <c r="D73" s="23">
        <f>AVERAGE(D71:D72)</f>
        <v>14.453661594668848</v>
      </c>
      <c r="E73" s="8">
        <f>AVERAGE(E71:E72)</f>
        <v>9.326718752448965</v>
      </c>
      <c r="G73" s="20">
        <f t="shared" si="35"/>
        <v>-0.17402165815305892</v>
      </c>
      <c r="H73" s="8">
        <f>2^-G73</f>
        <v>1.1281990741784989</v>
      </c>
    </row>
    <row r="74" spans="2:8">
      <c r="B74" s="23"/>
    </row>
    <row r="75" spans="2:8">
      <c r="B75" s="24" t="s">
        <v>114</v>
      </c>
      <c r="C75" s="8">
        <v>24.325263570417182</v>
      </c>
      <c r="D75" s="8">
        <v>14.713319625578629</v>
      </c>
      <c r="E75" s="8">
        <f>C75-D75</f>
        <v>9.6119439448385524</v>
      </c>
      <c r="G75" s="8">
        <f>E75-$F$63</f>
        <v>0.11120353423652851</v>
      </c>
    </row>
    <row r="76" spans="2:8">
      <c r="B76" s="23"/>
      <c r="C76" s="8">
        <v>24.626277385783901</v>
      </c>
      <c r="D76" s="8">
        <v>14.5574391400332</v>
      </c>
      <c r="E76" s="8">
        <f t="shared" ref="E76" si="36">C76-D76</f>
        <v>10.068838245750701</v>
      </c>
      <c r="G76" s="8">
        <f t="shared" ref="G76:G77" si="37">E76-$F$63</f>
        <v>0.56809783514867718</v>
      </c>
    </row>
    <row r="77" spans="2:8">
      <c r="B77" s="23" t="s">
        <v>85</v>
      </c>
      <c r="C77" s="23">
        <f>AVERAGE(C75:C76)</f>
        <v>24.475770478100543</v>
      </c>
      <c r="D77" s="23">
        <f>AVERAGE(D75:D76)</f>
        <v>14.635379382805915</v>
      </c>
      <c r="E77" s="8">
        <f>AVERAGE(E75:E76)</f>
        <v>9.8403910952946276</v>
      </c>
      <c r="G77" s="20">
        <f t="shared" si="37"/>
        <v>0.33965068469260373</v>
      </c>
      <c r="H77" s="8">
        <f>2^-G77</f>
        <v>0.79023262529337668</v>
      </c>
    </row>
    <row r="78" spans="2:8">
      <c r="B78" s="23"/>
    </row>
    <row r="79" spans="2:8">
      <c r="B79" s="24" t="s">
        <v>115</v>
      </c>
      <c r="C79" s="8">
        <v>24.048666854181143</v>
      </c>
      <c r="D79" s="8">
        <v>14.539724997729337</v>
      </c>
      <c r="E79" s="8">
        <f>C79-D79</f>
        <v>9.5089418564518056</v>
      </c>
      <c r="G79" s="8">
        <f>E79-$F$63</f>
        <v>8.2014458497816634E-3</v>
      </c>
    </row>
    <row r="80" spans="2:8">
      <c r="B80" s="23"/>
      <c r="C80" s="8">
        <v>24.526357041727099</v>
      </c>
      <c r="D80" s="8">
        <v>14.3319625578604</v>
      </c>
      <c r="E80" s="8">
        <f t="shared" ref="E80" si="38">C80-D80</f>
        <v>10.194394483866699</v>
      </c>
      <c r="G80" s="8">
        <f t="shared" ref="G80:G81" si="39">E80-$F$63</f>
        <v>0.69365407326467476</v>
      </c>
    </row>
    <row r="81" spans="2:8">
      <c r="B81" s="23" t="s">
        <v>85</v>
      </c>
      <c r="C81" s="23">
        <f>AVERAGE(C79:C80)</f>
        <v>24.287511947954123</v>
      </c>
      <c r="D81" s="23">
        <f>AVERAGE(D79:D80)</f>
        <v>14.435843777794869</v>
      </c>
      <c r="E81" s="8">
        <f>AVERAGE(E79:E80)</f>
        <v>9.8516681701592521</v>
      </c>
      <c r="G81" s="20">
        <f t="shared" si="39"/>
        <v>0.35092775955722821</v>
      </c>
      <c r="H81" s="8">
        <f>2^-G81</f>
        <v>0.78407971451958303</v>
      </c>
    </row>
    <row r="82" spans="2:8">
      <c r="B82" s="23"/>
    </row>
    <row r="83" spans="2:8">
      <c r="B83" s="31" t="s">
        <v>116</v>
      </c>
      <c r="C83" s="8">
        <v>23.960846459995111</v>
      </c>
      <c r="D83" s="8">
        <v>15.138880471197215</v>
      </c>
      <c r="E83" s="8">
        <f>C83-D83</f>
        <v>8.8219659887978956</v>
      </c>
      <c r="G83" s="8">
        <f>E83-$F$63</f>
        <v>-0.67877442180412828</v>
      </c>
    </row>
    <row r="84" spans="2:8">
      <c r="B84" s="23"/>
      <c r="C84" s="8">
        <v>23.866685418115299</v>
      </c>
      <c r="D84" s="8">
        <v>15.072499772939601</v>
      </c>
      <c r="E84" s="8">
        <f t="shared" ref="E84" si="40">C84-D84</f>
        <v>8.7941856451756983</v>
      </c>
      <c r="G84" s="8">
        <f t="shared" ref="G84:G85" si="41">E84-$F$63</f>
        <v>-0.70655476542632556</v>
      </c>
    </row>
    <row r="85" spans="2:8">
      <c r="B85" s="23" t="s">
        <v>85</v>
      </c>
      <c r="C85" s="23">
        <f>AVERAGE(C83:C84)</f>
        <v>23.913765939055203</v>
      </c>
      <c r="D85" s="23">
        <f>AVERAGE(D83:D84)</f>
        <v>15.105690122068408</v>
      </c>
      <c r="E85" s="8">
        <f>AVERAGE(E83:E84)</f>
        <v>8.808075816986797</v>
      </c>
      <c r="G85" s="20">
        <f t="shared" si="41"/>
        <v>-0.69266459361522692</v>
      </c>
      <c r="H85" s="8">
        <f>2^-G85</f>
        <v>1.616265934742519</v>
      </c>
    </row>
    <row r="86" spans="2:8">
      <c r="B86" s="23"/>
    </row>
    <row r="87" spans="2:8">
      <c r="B87" s="31" t="s">
        <v>117</v>
      </c>
      <c r="C87" s="8">
        <v>24.097477604781663</v>
      </c>
      <c r="D87" s="8">
        <v>15.065130155373444</v>
      </c>
      <c r="E87" s="8">
        <f>C87-D87</f>
        <v>9.0323474494082188</v>
      </c>
      <c r="G87" s="8">
        <f>E87-$F$63</f>
        <v>-0.46839296119380514</v>
      </c>
    </row>
    <row r="88" spans="2:8">
      <c r="B88" s="23"/>
      <c r="C88" s="8">
        <v>24.0846459995117</v>
      </c>
      <c r="D88" s="8">
        <v>15.388804711972</v>
      </c>
      <c r="E88" s="8">
        <f t="shared" ref="E88" si="42">C88-D88</f>
        <v>8.6958412875397002</v>
      </c>
      <c r="G88" s="8">
        <f t="shared" ref="G88:G89" si="43">E88-$F$63</f>
        <v>-0.8048991230623237</v>
      </c>
    </row>
    <row r="89" spans="2:8">
      <c r="B89" s="23" t="s">
        <v>85</v>
      </c>
      <c r="C89" s="23">
        <f>AVERAGE(C87:C88)</f>
        <v>24.091061802146683</v>
      </c>
      <c r="D89" s="23">
        <f>AVERAGE(D87:D88)</f>
        <v>15.226967433672723</v>
      </c>
      <c r="E89" s="8">
        <f>AVERAGE(E87:E88)</f>
        <v>8.8640943684739604</v>
      </c>
      <c r="G89" s="20">
        <f t="shared" si="43"/>
        <v>-0.63664604212806353</v>
      </c>
      <c r="H89" s="8">
        <f>2^-G89</f>
        <v>1.554710584654643</v>
      </c>
    </row>
    <row r="90" spans="2:8">
      <c r="B90" s="23"/>
    </row>
    <row r="91" spans="2:8">
      <c r="B91" s="31" t="s">
        <v>118</v>
      </c>
      <c r="C91" s="8">
        <v>24.411088471968664</v>
      </c>
      <c r="D91" s="8">
        <v>10.696986021546293</v>
      </c>
      <c r="E91" s="8">
        <f>C91-D91</f>
        <v>13.714102450422372</v>
      </c>
      <c r="G91" s="8">
        <f>E91-$F$63</f>
        <v>4.213362039820348</v>
      </c>
    </row>
    <row r="92" spans="2:8">
      <c r="B92" s="23"/>
      <c r="C92" s="8">
        <v>24.388804711972</v>
      </c>
      <c r="D92" s="8">
        <v>10.9747760478174</v>
      </c>
      <c r="E92" s="8">
        <f t="shared" ref="E92" si="44">C92-D92</f>
        <v>13.4140286641546</v>
      </c>
      <c r="G92" s="8">
        <f t="shared" ref="G92:G93" si="45">E92-$F$63</f>
        <v>3.9132882535525759</v>
      </c>
    </row>
    <row r="93" spans="2:8">
      <c r="B93" s="23" t="s">
        <v>85</v>
      </c>
      <c r="C93" s="23">
        <f>AVERAGE(C91:C92)</f>
        <v>24.399946591970334</v>
      </c>
      <c r="D93" s="23">
        <f>AVERAGE(D91:D92)</f>
        <v>10.835881034681847</v>
      </c>
      <c r="E93" s="8">
        <f>AVERAGE(E91:E92)</f>
        <v>13.564065557288487</v>
      </c>
      <c r="G93" s="20">
        <f t="shared" si="45"/>
        <v>4.0633251466864628</v>
      </c>
      <c r="H93" s="8">
        <f>2^-G93</f>
        <v>5.9815983620017193E-2</v>
      </c>
    </row>
    <row r="94" spans="2:8">
      <c r="B94" s="23"/>
    </row>
    <row r="95" spans="2:8">
      <c r="B95" s="31" t="s">
        <v>119</v>
      </c>
      <c r="C95" s="8">
        <v>23.364297414124447</v>
      </c>
      <c r="D95" s="8">
        <v>15.005726102749016</v>
      </c>
      <c r="E95" s="8">
        <f>C95-D95</f>
        <v>8.3585713113754316</v>
      </c>
      <c r="G95" s="8">
        <f>E95-$F$63</f>
        <v>-1.1421690992265923</v>
      </c>
    </row>
    <row r="96" spans="2:8">
      <c r="B96" s="23"/>
      <c r="C96" s="8">
        <v>23.110884719687601</v>
      </c>
      <c r="D96" s="8">
        <v>15.0098602154633</v>
      </c>
      <c r="E96" s="8">
        <f t="shared" ref="E96" si="46">C96-D96</f>
        <v>8.1010245042243003</v>
      </c>
      <c r="G96" s="8">
        <f t="shared" ref="G96:G97" si="47">E96-$F$63</f>
        <v>-1.3997159063777236</v>
      </c>
    </row>
    <row r="97" spans="2:8">
      <c r="B97" s="23" t="s">
        <v>85</v>
      </c>
      <c r="C97" s="23">
        <f>AVERAGE(C95:C96)</f>
        <v>23.237591066906024</v>
      </c>
      <c r="D97" s="23">
        <f>AVERAGE(D95:D96)</f>
        <v>15.007793159106157</v>
      </c>
      <c r="E97" s="8">
        <f>AVERAGE(E95:E96)</f>
        <v>8.2297979077998669</v>
      </c>
      <c r="G97" s="20">
        <f t="shared" si="47"/>
        <v>-1.270942502802157</v>
      </c>
      <c r="H97" s="8">
        <f>2^-G97</f>
        <v>2.4131916621348579</v>
      </c>
    </row>
    <row r="98" spans="2:8">
      <c r="B98" s="23"/>
    </row>
    <row r="99" spans="2:8">
      <c r="B99" s="31" t="s">
        <v>120</v>
      </c>
      <c r="C99" s="8">
        <v>23.989122790083815</v>
      </c>
      <c r="D99" s="8">
        <v>15.045531119802012</v>
      </c>
      <c r="E99" s="8">
        <f>C99-D99</f>
        <v>8.943591670281803</v>
      </c>
      <c r="G99" s="8">
        <f>E99-$F$63</f>
        <v>-0.55714874032022088</v>
      </c>
    </row>
    <row r="100" spans="2:8">
      <c r="B100" s="23"/>
      <c r="C100" s="8">
        <v>23.6429741412441</v>
      </c>
      <c r="D100" s="8">
        <v>15.0057261027499</v>
      </c>
      <c r="E100" s="8">
        <f t="shared" ref="E100" si="48">C100-D100</f>
        <v>8.6372480384941994</v>
      </c>
      <c r="G100" s="8">
        <f t="shared" ref="G100:G101" si="49">E100-$F$63</f>
        <v>-0.86349237210782448</v>
      </c>
    </row>
    <row r="101" spans="2:8">
      <c r="B101" s="23" t="s">
        <v>85</v>
      </c>
      <c r="C101" s="23">
        <f>AVERAGE(C99:C100)</f>
        <v>23.816048465663958</v>
      </c>
      <c r="D101" s="23">
        <f>AVERAGE(D99:D100)</f>
        <v>15.025628611275955</v>
      </c>
      <c r="E101" s="8">
        <f>AVERAGE(E99:E100)</f>
        <v>8.7904198543880021</v>
      </c>
      <c r="G101" s="20">
        <f t="shared" si="49"/>
        <v>-0.71032055621402179</v>
      </c>
      <c r="H101" s="8">
        <f>2^-G101</f>
        <v>1.6361676211267204</v>
      </c>
    </row>
    <row r="102" spans="2:8">
      <c r="B102" s="23"/>
    </row>
    <row r="103" spans="2:8">
      <c r="B103" s="25" t="s">
        <v>121</v>
      </c>
      <c r="C103" s="8">
        <v>23.449556497764437</v>
      </c>
      <c r="D103" s="8">
        <v>15.045538158023868</v>
      </c>
      <c r="E103" s="8">
        <f>C103-D103</f>
        <v>8.4040183397405688</v>
      </c>
      <c r="G103" s="8">
        <f>E103-$F$63</f>
        <v>-1.0967220708614551</v>
      </c>
    </row>
    <row r="104" spans="2:8">
      <c r="B104" s="23"/>
      <c r="C104" s="8">
        <v>23.391227900838398</v>
      </c>
      <c r="D104" s="8">
        <v>15.0455311198024</v>
      </c>
      <c r="E104" s="8">
        <f t="shared" ref="E104" si="50">C104-D104</f>
        <v>8.3456967810359988</v>
      </c>
      <c r="G104" s="8">
        <f t="shared" ref="G104:G105" si="51">E104-$F$63</f>
        <v>-1.1550436295660251</v>
      </c>
    </row>
    <row r="105" spans="2:8">
      <c r="B105" s="23" t="s">
        <v>85</v>
      </c>
      <c r="C105" s="23">
        <f>AVERAGE(C103:C104)</f>
        <v>23.420392199301418</v>
      </c>
      <c r="D105" s="23">
        <f>AVERAGE(D103:D104)</f>
        <v>15.045534638913134</v>
      </c>
      <c r="E105" s="8">
        <f>AVERAGE(E103:E104)</f>
        <v>8.3748575603882838</v>
      </c>
      <c r="G105" s="20">
        <f t="shared" si="51"/>
        <v>-1.1258828502137401</v>
      </c>
      <c r="H105" s="8">
        <f>2^-G105</f>
        <v>2.1823505355903925</v>
      </c>
    </row>
    <row r="106" spans="2:8">
      <c r="B106" s="23"/>
    </row>
    <row r="107" spans="2:8">
      <c r="B107" s="25" t="s">
        <v>122</v>
      </c>
      <c r="C107" s="8">
        <v>24.309618938974026</v>
      </c>
      <c r="D107" s="8">
        <v>15.18800641058322</v>
      </c>
      <c r="E107" s="8">
        <f>C107-D107</f>
        <v>9.1216125283908056</v>
      </c>
      <c r="G107" s="8">
        <f>E107-$F$63</f>
        <v>-0.37912788221121829</v>
      </c>
    </row>
    <row r="108" spans="2:8">
      <c r="B108" s="23"/>
      <c r="C108" s="8">
        <v>24.495564977640399</v>
      </c>
      <c r="D108" s="8">
        <v>15.353815802392999</v>
      </c>
      <c r="E108" s="8">
        <f t="shared" ref="E108" si="52">C108-D108</f>
        <v>9.1417491752473996</v>
      </c>
      <c r="G108" s="8">
        <f t="shared" ref="G108:G109" si="53">E108-$F$63</f>
        <v>-0.35899123535462429</v>
      </c>
    </row>
    <row r="109" spans="2:8">
      <c r="B109" s="23" t="s">
        <v>85</v>
      </c>
      <c r="C109" s="23">
        <f>AVERAGE(C107:C108)</f>
        <v>24.402591958307212</v>
      </c>
      <c r="D109" s="23">
        <f>AVERAGE(D107:D108)</f>
        <v>15.270911106488111</v>
      </c>
      <c r="E109" s="8">
        <f>AVERAGE(E107:E108)</f>
        <v>9.1316808518191017</v>
      </c>
      <c r="G109" s="20">
        <f t="shared" si="53"/>
        <v>-0.36905955878292218</v>
      </c>
      <c r="H109" s="8">
        <f>2^-G109</f>
        <v>1.2915106666398264</v>
      </c>
    </row>
    <row r="110" spans="2:8">
      <c r="B110" s="23"/>
    </row>
    <row r="111" spans="2:8">
      <c r="B111" s="25" t="s">
        <v>123</v>
      </c>
      <c r="C111" s="8">
        <v>24.109812076081628</v>
      </c>
      <c r="D111" s="8">
        <v>14.977310397400005</v>
      </c>
      <c r="E111" s="8">
        <f>C111-D111</f>
        <v>9.1325016786816224</v>
      </c>
      <c r="G111" s="8">
        <f>E111-$F$63</f>
        <v>-0.36823873192040146</v>
      </c>
    </row>
    <row r="112" spans="2:8">
      <c r="B112" s="23"/>
      <c r="C112" s="8">
        <v>24.061893897418798</v>
      </c>
      <c r="D112" s="8">
        <v>14.9618938974188</v>
      </c>
      <c r="E112" s="8">
        <f t="shared" ref="E112" si="54">C112-D112</f>
        <v>9.0999999999999979</v>
      </c>
      <c r="G112" s="8">
        <f t="shared" ref="G112:G113" si="55">E112-$F$63</f>
        <v>-0.40074041060202603</v>
      </c>
    </row>
    <row r="113" spans="1:8">
      <c r="B113" s="23" t="s">
        <v>85</v>
      </c>
      <c r="C113" s="23">
        <f>AVERAGE(C111:C112)</f>
        <v>24.085852986750211</v>
      </c>
      <c r="D113" s="23">
        <f>AVERAGE(D111:D112)</f>
        <v>14.969602147409404</v>
      </c>
      <c r="E113" s="8">
        <f>AVERAGE(E111:E112)</f>
        <v>9.116250839340811</v>
      </c>
      <c r="G113" s="20">
        <f t="shared" si="55"/>
        <v>-0.38448957126121286</v>
      </c>
      <c r="H113" s="8">
        <f>2^-G113</f>
        <v>1.305397852691127</v>
      </c>
    </row>
    <row r="114" spans="1:8">
      <c r="B114" s="23"/>
    </row>
    <row r="115" spans="1:8">
      <c r="B115" s="25" t="s">
        <v>124</v>
      </c>
      <c r="C115" s="8">
        <v>23.971770617381413</v>
      </c>
      <c r="D115" s="8">
        <v>15.115214262028001</v>
      </c>
      <c r="E115" s="8">
        <f>C115-D115</f>
        <v>8.8565563553534119</v>
      </c>
      <c r="G115" s="8">
        <f>E115-$F$63</f>
        <v>-0.644184055248612</v>
      </c>
    </row>
    <row r="116" spans="1:8">
      <c r="B116" s="23"/>
      <c r="C116" s="8">
        <v>23.800641058329699</v>
      </c>
      <c r="D116" s="8">
        <v>15.4310397497177</v>
      </c>
      <c r="E116" s="8">
        <f t="shared" ref="E116" si="56">C116-D116</f>
        <v>8.3696013086119994</v>
      </c>
      <c r="G116" s="8">
        <f t="shared" ref="G116:G117" si="57">E116-$F$63</f>
        <v>-1.1311391019900245</v>
      </c>
    </row>
    <row r="117" spans="1:8">
      <c r="B117" s="23" t="s">
        <v>85</v>
      </c>
      <c r="C117" s="23">
        <f>AVERAGE(C115:C116)</f>
        <v>23.886205837855556</v>
      </c>
      <c r="D117" s="23">
        <f>AVERAGE(D115:D116)</f>
        <v>15.273127005872851</v>
      </c>
      <c r="E117" s="8">
        <f>AVERAGE(E115:E116)</f>
        <v>8.6130788319827047</v>
      </c>
      <c r="G117" s="20">
        <f t="shared" si="57"/>
        <v>-0.88766157861931916</v>
      </c>
      <c r="H117" s="8">
        <f>2^-G117</f>
        <v>1.8501747988865986</v>
      </c>
    </row>
    <row r="118" spans="1:8">
      <c r="B118" s="23"/>
    </row>
    <row r="119" spans="1:8">
      <c r="B119" s="25" t="s">
        <v>125</v>
      </c>
      <c r="C119" s="8">
        <v>23.620443021703881</v>
      </c>
      <c r="D119" s="8">
        <v>14.710577201441552</v>
      </c>
      <c r="E119" s="8">
        <f>C119-D119</f>
        <v>8.9098658202623291</v>
      </c>
      <c r="G119" s="8">
        <f>E119-$F$63</f>
        <v>-0.59087459033969481</v>
      </c>
    </row>
    <row r="120" spans="1:8">
      <c r="B120" s="23"/>
      <c r="C120" s="8">
        <v>23.6173814115214</v>
      </c>
      <c r="D120" s="8">
        <v>14.262028620442999</v>
      </c>
      <c r="E120" s="8">
        <f t="shared" ref="E120" si="58">C120-D120</f>
        <v>9.3553527910784009</v>
      </c>
      <c r="G120" s="8">
        <f t="shared" ref="G120:G121" si="59">E120-$F$63</f>
        <v>-0.145387619523623</v>
      </c>
    </row>
    <row r="121" spans="1:8">
      <c r="B121" s="23" t="s">
        <v>85</v>
      </c>
      <c r="C121" s="23">
        <f>AVERAGE(C119:C120)</f>
        <v>23.618912216612642</v>
      </c>
      <c r="D121" s="23">
        <f>AVERAGE(D119:D120)</f>
        <v>14.486302910942275</v>
      </c>
      <c r="E121" s="8">
        <f>AVERAGE(E119:E120)</f>
        <v>9.1326093056703641</v>
      </c>
      <c r="G121" s="20">
        <f t="shared" si="59"/>
        <v>-0.36813110493165979</v>
      </c>
      <c r="H121" s="8">
        <f>2^-G121</f>
        <v>1.2906797756648947</v>
      </c>
    </row>
    <row r="123" spans="1:8">
      <c r="A123" s="8" t="s">
        <v>86</v>
      </c>
      <c r="B123" s="24" t="s">
        <v>111</v>
      </c>
      <c r="C123" s="8">
        <v>24.165012041877787</v>
      </c>
      <c r="D123" s="8">
        <v>14.579404533333934</v>
      </c>
      <c r="E123" s="8">
        <f>C123-D123</f>
        <v>9.5856075085438537</v>
      </c>
      <c r="F123" s="8">
        <f>AVERAGE(E125,E129,E133,E137,E141)</f>
        <v>9.620976804655534</v>
      </c>
      <c r="G123" s="8">
        <f>E123-$F$123</f>
        <v>-3.5369296111680271E-2</v>
      </c>
    </row>
    <row r="124" spans="1:8">
      <c r="B124" s="23"/>
      <c r="C124" s="8">
        <v>24.2170397105772</v>
      </c>
      <c r="D124" s="8">
        <v>14.714416165012</v>
      </c>
      <c r="E124" s="8">
        <f t="shared" ref="E124" si="60">C124-D124</f>
        <v>9.5026235455651999</v>
      </c>
      <c r="G124" s="8">
        <f t="shared" ref="G124:G125" si="61">E124-$F$123</f>
        <v>-0.11835325909033401</v>
      </c>
    </row>
    <row r="125" spans="1:8">
      <c r="B125" s="23" t="s">
        <v>85</v>
      </c>
      <c r="C125" s="23">
        <f>AVERAGE(C123:C124)</f>
        <v>24.191025876227492</v>
      </c>
      <c r="D125" s="23">
        <f>AVERAGE(D123:D124)</f>
        <v>14.646910349172966</v>
      </c>
      <c r="E125" s="8">
        <f>AVERAGE(E123:E124)</f>
        <v>9.5441155270545259</v>
      </c>
      <c r="G125" s="20">
        <f t="shared" si="61"/>
        <v>-7.6861277601008027E-2</v>
      </c>
      <c r="H125" s="8">
        <f>2^-G125</f>
        <v>1.0547208954624208</v>
      </c>
    </row>
    <row r="126" spans="1:8">
      <c r="B126" s="23"/>
    </row>
    <row r="127" spans="1:8">
      <c r="B127" s="24" t="s">
        <v>112</v>
      </c>
      <c r="C127" s="8">
        <v>24.329593545113681</v>
      </c>
      <c r="D127" s="8">
        <v>14.785087487979336</v>
      </c>
      <c r="E127" s="8">
        <f>C127-D127</f>
        <v>9.5445060571343454</v>
      </c>
      <c r="G127" s="8">
        <f>E127-$F$123</f>
        <v>-7.6470747521188542E-2</v>
      </c>
    </row>
    <row r="128" spans="1:8">
      <c r="B128" s="23"/>
      <c r="C128" s="8">
        <v>24.418778579404901</v>
      </c>
      <c r="D128" s="8">
        <v>14.5333339329593</v>
      </c>
      <c r="E128" s="8">
        <f t="shared" ref="E128" si="62">C128-D128</f>
        <v>9.8854446464456007</v>
      </c>
      <c r="G128" s="8">
        <f t="shared" ref="G128:G129" si="63">E128-$F$123</f>
        <v>0.26446784179006677</v>
      </c>
    </row>
    <row r="129" spans="2:8">
      <c r="B129" s="23" t="s">
        <v>85</v>
      </c>
      <c r="C129" s="23">
        <f>AVERAGE(C127:C128)</f>
        <v>24.374186062259291</v>
      </c>
      <c r="D129" s="23">
        <f>AVERAGE(D127:D128)</f>
        <v>14.659210710469317</v>
      </c>
      <c r="E129" s="8">
        <f>AVERAGE(E127:E128)</f>
        <v>9.714975351789974</v>
      </c>
      <c r="G129" s="20">
        <f t="shared" si="63"/>
        <v>9.3998547134440003E-2</v>
      </c>
      <c r="H129" s="8">
        <f>2^-G129</f>
        <v>0.93692239039933145</v>
      </c>
    </row>
    <row r="130" spans="2:8">
      <c r="B130" s="23"/>
    </row>
    <row r="131" spans="2:8">
      <c r="B131" s="24" t="s">
        <v>113</v>
      </c>
      <c r="C131" s="8">
        <v>23.807227967840674</v>
      </c>
      <c r="D131" s="8">
        <v>14.398574391400293</v>
      </c>
      <c r="E131" s="8">
        <f>C131-D131</f>
        <v>9.4086535764403809</v>
      </c>
      <c r="G131" s="8">
        <f>E131-$F$123</f>
        <v>-0.21232322821515304</v>
      </c>
    </row>
    <row r="132" spans="2:8">
      <c r="B132" s="23"/>
      <c r="C132" s="8">
        <v>23.9333339329593</v>
      </c>
      <c r="D132" s="8">
        <v>14.1333339329593</v>
      </c>
      <c r="E132" s="8">
        <f t="shared" ref="E132" si="64">C132-D132</f>
        <v>9.8000000000000007</v>
      </c>
      <c r="G132" s="8">
        <f t="shared" ref="G132:G133" si="65">E132-$F$123</f>
        <v>0.17902319534446676</v>
      </c>
    </row>
    <row r="133" spans="2:8">
      <c r="B133" s="23" t="s">
        <v>85</v>
      </c>
      <c r="C133" s="23">
        <f>AVERAGE(C131:C132)</f>
        <v>23.870280950399987</v>
      </c>
      <c r="D133" s="23">
        <f>AVERAGE(D131:D132)</f>
        <v>14.265954162179796</v>
      </c>
      <c r="E133" s="8">
        <f>AVERAGE(E131:E132)</f>
        <v>9.6043267882201917</v>
      </c>
      <c r="G133" s="20">
        <f t="shared" si="65"/>
        <v>-1.6650016435342252E-2</v>
      </c>
      <c r="H133" s="8">
        <f>2^-G133</f>
        <v>1.0116077652077278</v>
      </c>
    </row>
    <row r="134" spans="2:8">
      <c r="B134" s="23"/>
    </row>
    <row r="135" spans="2:8">
      <c r="B135" s="24" t="s">
        <v>114</v>
      </c>
      <c r="C135" s="8">
        <v>24.34623291600187</v>
      </c>
      <c r="D135" s="8">
        <v>14.713319625578629</v>
      </c>
      <c r="E135" s="8">
        <f>C135-D135</f>
        <v>9.6329132904232413</v>
      </c>
      <c r="G135" s="8">
        <f>E135-$F$123</f>
        <v>1.1936485767707339E-2</v>
      </c>
    </row>
    <row r="136" spans="2:8">
      <c r="B136" s="23"/>
      <c r="C136" s="8">
        <v>24.533333932959302</v>
      </c>
      <c r="D136" s="8">
        <v>14.5451137346232</v>
      </c>
      <c r="E136" s="8">
        <f t="shared" ref="E136" si="66">C136-D136</f>
        <v>9.9882201983361014</v>
      </c>
      <c r="G136" s="8">
        <f t="shared" ref="G136:G137" si="67">E136-$F$123</f>
        <v>0.36724339368056746</v>
      </c>
    </row>
    <row r="137" spans="2:8">
      <c r="B137" s="23" t="s">
        <v>85</v>
      </c>
      <c r="C137" s="23">
        <f>AVERAGE(C135:C136)</f>
        <v>24.439783424480588</v>
      </c>
      <c r="D137" s="23">
        <f>AVERAGE(D135:D136)</f>
        <v>14.629216680100914</v>
      </c>
      <c r="E137" s="8">
        <f>AVERAGE(E135:E136)</f>
        <v>9.8105667443796705</v>
      </c>
      <c r="G137" s="20">
        <f t="shared" si="67"/>
        <v>0.18958993972413651</v>
      </c>
      <c r="H137" s="8">
        <f>2^-G137</f>
        <v>0.87685491623510337</v>
      </c>
    </row>
    <row r="138" spans="2:8">
      <c r="B138" s="23"/>
    </row>
    <row r="139" spans="2:8">
      <c r="B139" s="24" t="s">
        <v>115</v>
      </c>
      <c r="C139" s="8">
        <v>23.967083204784842</v>
      </c>
      <c r="D139" s="8">
        <v>14.539724997729337</v>
      </c>
      <c r="E139" s="8">
        <f>C139-D139</f>
        <v>9.4273582070555051</v>
      </c>
      <c r="G139" s="8">
        <f>E139-$F$123</f>
        <v>-0.19361859760002886</v>
      </c>
    </row>
    <row r="140" spans="2:8">
      <c r="B140" s="23"/>
      <c r="C140" s="8">
        <v>23.960019713319401</v>
      </c>
      <c r="D140" s="8">
        <v>14.525578696708299</v>
      </c>
      <c r="E140" s="8">
        <f t="shared" ref="E140" si="68">C140-D140</f>
        <v>9.4344410166111015</v>
      </c>
      <c r="G140" s="8">
        <f t="shared" ref="G140:G141" si="69">E140-$F$123</f>
        <v>-0.18653578804443249</v>
      </c>
    </row>
    <row r="141" spans="2:8">
      <c r="B141" s="23" t="s">
        <v>85</v>
      </c>
      <c r="C141" s="23">
        <f>AVERAGE(C139:C140)</f>
        <v>23.96355145905212</v>
      </c>
      <c r="D141" s="23">
        <f>AVERAGE(D139:D140)</f>
        <v>14.532651847218819</v>
      </c>
      <c r="E141" s="8">
        <f>AVERAGE(E139:E140)</f>
        <v>9.4308996118333042</v>
      </c>
      <c r="G141" s="20">
        <f t="shared" si="69"/>
        <v>-0.19007719282222979</v>
      </c>
      <c r="H141" s="8">
        <f>2^-G141</f>
        <v>1.1408247551900454</v>
      </c>
    </row>
    <row r="142" spans="2:8">
      <c r="B142" s="23"/>
    </row>
    <row r="143" spans="2:8">
      <c r="B143" s="31" t="s">
        <v>116</v>
      </c>
      <c r="C143" s="8">
        <v>24.690242178708804</v>
      </c>
      <c r="D143" s="8">
        <v>15.138880471197215</v>
      </c>
      <c r="E143" s="8">
        <f>C143-D143</f>
        <v>9.5513617075115889</v>
      </c>
      <c r="G143" s="8">
        <f>E143-$F$123</f>
        <v>-6.9615097143945093E-2</v>
      </c>
    </row>
    <row r="144" spans="2:8">
      <c r="B144" s="23"/>
      <c r="C144" s="8">
        <v>24.404785397249899</v>
      </c>
      <c r="D144" s="8">
        <v>15.0729369024217</v>
      </c>
      <c r="E144" s="8">
        <f t="shared" ref="E144" si="70">C144-D144</f>
        <v>9.3318484948281988</v>
      </c>
      <c r="G144" s="8">
        <f t="shared" ref="G144:G145" si="71">E144-$F$123</f>
        <v>-0.28912830982733517</v>
      </c>
    </row>
    <row r="145" spans="2:8">
      <c r="B145" s="23" t="s">
        <v>85</v>
      </c>
      <c r="C145" s="23">
        <f>AVERAGE(C143:C144)</f>
        <v>24.547513787979351</v>
      </c>
      <c r="D145" s="23">
        <f>AVERAGE(D143:D144)</f>
        <v>15.105908686809457</v>
      </c>
      <c r="E145" s="8">
        <f>AVERAGE(E143:E144)</f>
        <v>9.4416051011698947</v>
      </c>
      <c r="G145" s="20">
        <f t="shared" si="71"/>
        <v>-0.17937170348563924</v>
      </c>
      <c r="H145" s="8">
        <f>2^-G145</f>
        <v>1.1323906195630415</v>
      </c>
    </row>
    <row r="146" spans="2:8">
      <c r="B146" s="23"/>
    </row>
    <row r="147" spans="2:8">
      <c r="B147" s="31" t="s">
        <v>117</v>
      </c>
      <c r="C147" s="8">
        <v>24.274932231403849</v>
      </c>
      <c r="D147" s="8">
        <v>15.065130155373444</v>
      </c>
      <c r="E147" s="8">
        <f>C147-D147</f>
        <v>9.2098020760304049</v>
      </c>
      <c r="G147" s="8">
        <f>E147-$F$123</f>
        <v>-0.41117472862512905</v>
      </c>
    </row>
    <row r="148" spans="2:8">
      <c r="B148" s="23"/>
      <c r="C148" s="8">
        <v>24.372936902421699</v>
      </c>
      <c r="D148" s="8">
        <v>14.9088274932231</v>
      </c>
      <c r="E148" s="8">
        <f t="shared" ref="E148" si="72">C148-D148</f>
        <v>9.4641094091985991</v>
      </c>
      <c r="G148" s="8">
        <f t="shared" ref="G148:G149" si="73">E148-$F$123</f>
        <v>-0.15686739545693484</v>
      </c>
    </row>
    <row r="149" spans="2:8">
      <c r="B149" s="23" t="s">
        <v>85</v>
      </c>
      <c r="C149" s="23">
        <f>AVERAGE(C147:C148)</f>
        <v>24.323934566912776</v>
      </c>
      <c r="D149" s="23">
        <f>AVERAGE(D147:D148)</f>
        <v>14.986978824298273</v>
      </c>
      <c r="E149" s="8">
        <f>AVERAGE(E147:E148)</f>
        <v>9.3369557426145029</v>
      </c>
      <c r="G149" s="20">
        <f t="shared" si="73"/>
        <v>-0.28402106204103106</v>
      </c>
      <c r="H149" s="8">
        <f>2^-G149</f>
        <v>1.2175837941539318</v>
      </c>
    </row>
    <row r="150" spans="2:8">
      <c r="B150" s="23"/>
    </row>
    <row r="151" spans="2:8">
      <c r="B151" s="31" t="s">
        <v>118</v>
      </c>
      <c r="C151" s="8">
        <v>24.484407776706682</v>
      </c>
      <c r="D151" s="8">
        <v>14.6969860215463</v>
      </c>
      <c r="E151" s="8">
        <f>C151-D151</f>
        <v>9.7874217551603824</v>
      </c>
      <c r="G151" s="8">
        <f>E151-$F$123</f>
        <v>0.16644495050484842</v>
      </c>
    </row>
    <row r="152" spans="2:8">
      <c r="B152" s="23"/>
      <c r="C152" s="8">
        <v>24.4038065130155</v>
      </c>
      <c r="D152" s="8">
        <v>14.7734484407778</v>
      </c>
      <c r="E152" s="8">
        <f t="shared" ref="E152" si="74">C152-D152</f>
        <v>9.6303580722376996</v>
      </c>
      <c r="G152" s="8">
        <f t="shared" ref="G152:G153" si="75">E152-$F$123</f>
        <v>9.38126758216562E-3</v>
      </c>
    </row>
    <row r="153" spans="2:8">
      <c r="B153" s="23" t="s">
        <v>85</v>
      </c>
      <c r="C153" s="23">
        <f>AVERAGE(C151:C152)</f>
        <v>24.444107144861093</v>
      </c>
      <c r="D153" s="23">
        <f>AVERAGE(D151:D152)</f>
        <v>14.73521723116205</v>
      </c>
      <c r="E153" s="8">
        <f>AVERAGE(E151:E152)</f>
        <v>9.708889913699041</v>
      </c>
      <c r="G153" s="20">
        <f t="shared" si="75"/>
        <v>8.7913109043507021E-2</v>
      </c>
      <c r="H153" s="8">
        <f>2^-G153</f>
        <v>0.94088277350342153</v>
      </c>
    </row>
    <row r="154" spans="2:8">
      <c r="B154" s="23"/>
    </row>
    <row r="155" spans="2:8">
      <c r="B155" s="31" t="s">
        <v>119</v>
      </c>
      <c r="C155" s="8">
        <v>24.044050168186242</v>
      </c>
      <c r="D155" s="8">
        <v>15.005726102749016</v>
      </c>
      <c r="E155" s="8">
        <f>C155-D155</f>
        <v>9.0383240654372266</v>
      </c>
      <c r="G155" s="8">
        <f>E155-$F$123</f>
        <v>-0.5826527392183074</v>
      </c>
    </row>
    <row r="156" spans="2:8">
      <c r="B156" s="23"/>
      <c r="C156" s="8">
        <v>24.1706769698602</v>
      </c>
      <c r="D156" s="8">
        <v>15.154630440501601</v>
      </c>
      <c r="E156" s="8">
        <f t="shared" ref="E156" si="76">C156-D156</f>
        <v>9.016046529358599</v>
      </c>
      <c r="G156" s="8">
        <f t="shared" ref="G156:G157" si="77">E156-$F$123</f>
        <v>-0.60493027529693499</v>
      </c>
    </row>
    <row r="157" spans="2:8">
      <c r="B157" s="23" t="s">
        <v>85</v>
      </c>
      <c r="C157" s="23">
        <f>AVERAGE(C155:C156)</f>
        <v>24.107363569023221</v>
      </c>
      <c r="D157" s="23">
        <f>AVERAGE(D155:D156)</f>
        <v>15.080178271625307</v>
      </c>
      <c r="E157" s="8">
        <f>AVERAGE(E155:E156)</f>
        <v>9.0271852973979136</v>
      </c>
      <c r="G157" s="20">
        <f t="shared" si="77"/>
        <v>-0.59379150725762031</v>
      </c>
      <c r="H157" s="8">
        <f>2^-G157</f>
        <v>1.5092078478423565</v>
      </c>
    </row>
    <row r="158" spans="2:8">
      <c r="B158" s="23"/>
    </row>
    <row r="159" spans="2:8">
      <c r="B159" s="31" t="s">
        <v>120</v>
      </c>
      <c r="C159" s="8">
        <v>24.258672575347131</v>
      </c>
      <c r="D159" s="8">
        <v>15.045531119802012</v>
      </c>
      <c r="E159" s="8">
        <f>C159-D159</f>
        <v>9.2131414555451183</v>
      </c>
      <c r="G159" s="8">
        <f>E159-$F$123</f>
        <v>-0.40783534911041563</v>
      </c>
    </row>
    <row r="160" spans="2:8">
      <c r="B160" s="23"/>
      <c r="C160" s="8">
        <v>24.118620057261001</v>
      </c>
      <c r="D160" s="8">
        <v>15.274925867257901</v>
      </c>
      <c r="E160" s="8">
        <f t="shared" ref="E160" si="78">C160-D160</f>
        <v>8.8436941900031005</v>
      </c>
      <c r="G160" s="8">
        <f t="shared" ref="G160:G161" si="79">E160-$F$123</f>
        <v>-0.77728261465243342</v>
      </c>
    </row>
    <row r="161" spans="2:8">
      <c r="B161" s="23" t="s">
        <v>85</v>
      </c>
      <c r="C161" s="23">
        <f>AVERAGE(C159:C160)</f>
        <v>24.188646316304066</v>
      </c>
      <c r="D161" s="23">
        <f>AVERAGE(D159:D160)</f>
        <v>15.160228493529956</v>
      </c>
      <c r="E161" s="8">
        <f>AVERAGE(E159:E160)</f>
        <v>9.0284178227741094</v>
      </c>
      <c r="G161" s="20">
        <f t="shared" si="79"/>
        <v>-0.59255898188142453</v>
      </c>
      <c r="H161" s="8">
        <f>2^-G161</f>
        <v>1.507919049748196</v>
      </c>
    </row>
    <row r="162" spans="2:8">
      <c r="B162" s="23"/>
    </row>
    <row r="163" spans="2:8">
      <c r="B163" s="25" t="s">
        <v>121</v>
      </c>
      <c r="C163" s="8">
        <v>24.119324378707798</v>
      </c>
      <c r="D163" s="8">
        <v>15.045538158023868</v>
      </c>
      <c r="E163" s="8">
        <f>C163-D163</f>
        <v>9.0737862206839299</v>
      </c>
      <c r="G163" s="8">
        <f>E163-$F$123</f>
        <v>-0.54719058397160403</v>
      </c>
    </row>
    <row r="164" spans="2:8">
      <c r="B164" s="23"/>
      <c r="C164" s="8">
        <v>24.153471045531099</v>
      </c>
      <c r="D164" s="8">
        <v>15.198021193243701</v>
      </c>
      <c r="E164" s="8">
        <f t="shared" ref="E164" si="80">C164-D164</f>
        <v>8.9554498522873978</v>
      </c>
      <c r="G164" s="8">
        <f t="shared" ref="G164:G165" si="81">E164-$F$123</f>
        <v>-0.66552695236813619</v>
      </c>
    </row>
    <row r="165" spans="2:8">
      <c r="B165" s="23" t="s">
        <v>85</v>
      </c>
      <c r="C165" s="23">
        <f>AVERAGE(C163:C164)</f>
        <v>24.136397712119447</v>
      </c>
      <c r="D165" s="23">
        <f>AVERAGE(D163:D164)</f>
        <v>15.121779675633785</v>
      </c>
      <c r="E165" s="8">
        <f>AVERAGE(E163:E164)</f>
        <v>9.0146180364856647</v>
      </c>
      <c r="G165" s="20">
        <f t="shared" si="81"/>
        <v>-0.60635876816986922</v>
      </c>
      <c r="H165" s="8">
        <f>2^-G165</f>
        <v>1.5224119258659812</v>
      </c>
    </row>
    <row r="166" spans="2:8">
      <c r="B166" s="23"/>
    </row>
    <row r="167" spans="2:8">
      <c r="B167" s="25" t="s">
        <v>122</v>
      </c>
      <c r="C167" s="8">
        <v>24.197233406217546</v>
      </c>
      <c r="D167" s="8">
        <v>15.18800641058322</v>
      </c>
      <c r="E167" s="8">
        <f>C167-D167</f>
        <v>9.0092269956343252</v>
      </c>
      <c r="G167" s="8">
        <f>E167-$F$123</f>
        <v>-0.61174980902120879</v>
      </c>
    </row>
    <row r="168" spans="2:8">
      <c r="B168" s="23"/>
      <c r="C168" s="8">
        <v>24.0870780455381</v>
      </c>
      <c r="D168" s="8">
        <v>15.380239197233401</v>
      </c>
      <c r="E168" s="8">
        <f t="shared" ref="E168" si="82">C168-D168</f>
        <v>8.7068388483046988</v>
      </c>
      <c r="G168" s="8">
        <f t="shared" ref="G168:G169" si="83">E168-$F$123</f>
        <v>-0.91413795635083517</v>
      </c>
    </row>
    <row r="169" spans="2:8">
      <c r="B169" s="23" t="s">
        <v>85</v>
      </c>
      <c r="C169" s="23">
        <f>AVERAGE(C167:C168)</f>
        <v>24.142155725877821</v>
      </c>
      <c r="D169" s="23">
        <f>AVERAGE(D167:D168)</f>
        <v>15.284122803908311</v>
      </c>
      <c r="E169" s="8">
        <f>AVERAGE(E167:E168)</f>
        <v>8.858032921969512</v>
      </c>
      <c r="G169" s="20">
        <f t="shared" si="83"/>
        <v>-0.76294388268602198</v>
      </c>
      <c r="H169" s="8">
        <f>2^-G169</f>
        <v>1.6969497949250054</v>
      </c>
    </row>
    <row r="170" spans="2:8">
      <c r="B170" s="23"/>
    </row>
    <row r="171" spans="2:8">
      <c r="B171" s="25" t="s">
        <v>123</v>
      </c>
      <c r="C171" s="8">
        <v>24.154835453377778</v>
      </c>
      <c r="D171" s="8">
        <v>14.977310397400005</v>
      </c>
      <c r="E171" s="8">
        <f>C171-D171</f>
        <v>9.1775250559777728</v>
      </c>
      <c r="G171" s="8">
        <f>E171-$F$123</f>
        <v>-0.44345174867776116</v>
      </c>
    </row>
    <row r="172" spans="2:8">
      <c r="B172" s="23"/>
      <c r="C172" s="8">
        <v>24.0802391972334</v>
      </c>
      <c r="D172" s="8">
        <v>14.8621751548354</v>
      </c>
      <c r="E172" s="8">
        <f t="shared" ref="E172" si="84">C172-D172</f>
        <v>9.2180640423979998</v>
      </c>
      <c r="G172" s="8">
        <f t="shared" ref="G172:G173" si="85">E172-$F$123</f>
        <v>-0.40291276225753414</v>
      </c>
    </row>
    <row r="173" spans="2:8">
      <c r="B173" s="23" t="s">
        <v>85</v>
      </c>
      <c r="C173" s="23">
        <f>AVERAGE(C171:C172)</f>
        <v>24.117537325305591</v>
      </c>
      <c r="D173" s="23">
        <f>AVERAGE(D171:D172)</f>
        <v>14.919742776117703</v>
      </c>
      <c r="E173" s="8">
        <f>AVERAGE(E171:E172)</f>
        <v>9.1977945491878863</v>
      </c>
      <c r="G173" s="20">
        <f t="shared" si="85"/>
        <v>-0.42318225546764765</v>
      </c>
      <c r="H173" s="8">
        <f>2^-G173</f>
        <v>1.3408819743179021</v>
      </c>
    </row>
    <row r="174" spans="2:8">
      <c r="B174" s="23"/>
    </row>
    <row r="175" spans="2:8">
      <c r="B175" s="25" t="s">
        <v>124</v>
      </c>
      <c r="C175" s="8">
        <v>24.06457983037145</v>
      </c>
      <c r="D175" s="8">
        <v>15.115214262028001</v>
      </c>
      <c r="E175" s="8">
        <f>C175-D175</f>
        <v>8.949365568343449</v>
      </c>
      <c r="G175" s="8">
        <f>E175-$F$123</f>
        <v>-0.67161123631208497</v>
      </c>
    </row>
    <row r="176" spans="2:8">
      <c r="B176" s="23"/>
      <c r="C176" s="8">
        <v>24.033778977310298</v>
      </c>
      <c r="D176" s="8">
        <v>15.574064579830299</v>
      </c>
      <c r="E176" s="8">
        <f t="shared" ref="E176" si="86">C176-D176</f>
        <v>8.4597143974799991</v>
      </c>
      <c r="G176" s="8">
        <f t="shared" ref="G176:G177" si="87">E176-$F$123</f>
        <v>-1.1612624071755349</v>
      </c>
    </row>
    <row r="177" spans="1:8">
      <c r="B177" s="23" t="s">
        <v>85</v>
      </c>
      <c r="C177" s="23">
        <f>AVERAGE(C175:C176)</f>
        <v>24.049179403840874</v>
      </c>
      <c r="D177" s="23">
        <f>AVERAGE(D175:D176)</f>
        <v>15.34463942092915</v>
      </c>
      <c r="E177" s="8">
        <f>AVERAGE(E175:E176)</f>
        <v>8.704539982911724</v>
      </c>
      <c r="G177" s="20">
        <f t="shared" si="87"/>
        <v>-0.91643682174380992</v>
      </c>
      <c r="H177" s="8">
        <f>2^-G177</f>
        <v>1.887447900079203</v>
      </c>
    </row>
    <row r="178" spans="1:8">
      <c r="B178" s="23"/>
    </row>
    <row r="179" spans="1:8">
      <c r="B179" s="25" t="s">
        <v>125</v>
      </c>
      <c r="C179" s="8">
        <v>23.609526517252974</v>
      </c>
      <c r="D179" s="8">
        <v>14.710577201441552</v>
      </c>
      <c r="E179" s="8">
        <f>C179-D179</f>
        <v>8.8989493158114215</v>
      </c>
      <c r="G179" s="8">
        <f>E179-$F$123</f>
        <v>-0.7220274888441125</v>
      </c>
    </row>
    <row r="180" spans="1:8">
      <c r="B180" s="23"/>
      <c r="C180" s="8">
        <v>23.714115214262801</v>
      </c>
      <c r="D180" s="8">
        <v>14.6286095265172</v>
      </c>
      <c r="E180" s="8">
        <f t="shared" ref="E180" si="88">C180-D180</f>
        <v>9.0855056877456004</v>
      </c>
      <c r="G180" s="8">
        <f t="shared" ref="G180:G181" si="89">E180-$F$123</f>
        <v>-0.53547111690993354</v>
      </c>
    </row>
    <row r="181" spans="1:8">
      <c r="B181" s="23" t="s">
        <v>85</v>
      </c>
      <c r="C181" s="23">
        <f>AVERAGE(C179:C180)</f>
        <v>23.661820865757889</v>
      </c>
      <c r="D181" s="23">
        <f>AVERAGE(D179:D180)</f>
        <v>14.669593363979377</v>
      </c>
      <c r="E181" s="8">
        <f>AVERAGE(E179:E180)</f>
        <v>8.9922275017785118</v>
      </c>
      <c r="G181" s="20">
        <f t="shared" si="89"/>
        <v>-0.62874930287702213</v>
      </c>
      <c r="H181" s="8">
        <f>2^-G181</f>
        <v>1.5462239642199855</v>
      </c>
    </row>
    <row r="183" spans="1:8">
      <c r="A183" s="8" t="s">
        <v>87</v>
      </c>
      <c r="B183" s="24" t="s">
        <v>111</v>
      </c>
      <c r="C183" s="8">
        <v>32.535965490514833</v>
      </c>
      <c r="D183" s="8">
        <v>14.579404533333934</v>
      </c>
      <c r="E183" s="8">
        <f>C183-D183</f>
        <v>17.956560957180898</v>
      </c>
      <c r="F183" s="8">
        <f>AVERAGE(E185,E189,E193,E197,E201)</f>
        <v>17.656205152417819</v>
      </c>
      <c r="G183" s="8">
        <f>E183-$F$183</f>
        <v>0.30035580476307899</v>
      </c>
    </row>
    <row r="184" spans="1:8">
      <c r="B184" s="23"/>
      <c r="C184" s="8">
        <v>32.853710577201397</v>
      </c>
      <c r="D184" s="8">
        <v>14.4165359654908</v>
      </c>
      <c r="E184" s="8">
        <f t="shared" ref="E184" si="90">C184-D184</f>
        <v>18.437174611710596</v>
      </c>
      <c r="G184" s="8">
        <f t="shared" ref="G184:G185" si="91">E184-$F$183</f>
        <v>0.78096945929277695</v>
      </c>
    </row>
    <row r="185" spans="1:8">
      <c r="B185" s="23" t="s">
        <v>85</v>
      </c>
      <c r="C185" s="23">
        <f>AVERAGE(C183:C184)</f>
        <v>32.694838033858119</v>
      </c>
      <c r="D185" s="23">
        <f>AVERAGE(D183:D184)</f>
        <v>14.497970249412367</v>
      </c>
      <c r="E185" s="8">
        <f>AVERAGE(E183:E184)</f>
        <v>18.196867784445747</v>
      </c>
      <c r="G185" s="20">
        <f t="shared" si="91"/>
        <v>0.54066263202792797</v>
      </c>
      <c r="H185" s="8">
        <f>2^-G185</f>
        <v>0.68745508737885652</v>
      </c>
    </row>
    <row r="186" spans="1:8">
      <c r="B186" s="23"/>
    </row>
    <row r="187" spans="1:8">
      <c r="B187" s="24" t="s">
        <v>112</v>
      </c>
      <c r="C187" s="8">
        <v>32.429316116605719</v>
      </c>
      <c r="D187" s="8">
        <v>14.785087487979336</v>
      </c>
      <c r="E187" s="8">
        <f>C187-D187</f>
        <v>17.644228628626383</v>
      </c>
      <c r="G187" s="8">
        <f>E187-$F$183</f>
        <v>-1.1976523791435767E-2</v>
      </c>
    </row>
    <row r="188" spans="1:8">
      <c r="B188" s="23"/>
      <c r="C188" s="8">
        <v>32.514857940453297</v>
      </c>
      <c r="D188" s="8">
        <v>14.739429316116601</v>
      </c>
      <c r="E188" s="8">
        <f t="shared" ref="E188" si="92">C188-D188</f>
        <v>17.775428624336698</v>
      </c>
      <c r="G188" s="8">
        <f t="shared" ref="G188:G189" si="93">E188-$F$183</f>
        <v>0.11922347191887894</v>
      </c>
    </row>
    <row r="189" spans="1:8">
      <c r="B189" s="23" t="s">
        <v>85</v>
      </c>
      <c r="C189" s="23">
        <f>AVERAGE(C187:C188)</f>
        <v>32.472087028529508</v>
      </c>
      <c r="D189" s="23">
        <f>AVERAGE(D187:D188)</f>
        <v>14.762258402047969</v>
      </c>
      <c r="E189" s="8">
        <f>AVERAGE(E187:E188)</f>
        <v>17.709828626481539</v>
      </c>
      <c r="G189" s="20">
        <f t="shared" si="93"/>
        <v>5.3623474063719812E-2</v>
      </c>
      <c r="H189" s="8">
        <f>2^-G189</f>
        <v>0.96351332651947574</v>
      </c>
    </row>
    <row r="190" spans="1:8">
      <c r="B190" s="23"/>
    </row>
    <row r="191" spans="1:8">
      <c r="B191" s="24" t="s">
        <v>113</v>
      </c>
      <c r="C191" s="8">
        <v>31.814791618662859</v>
      </c>
      <c r="D191" s="8">
        <v>14.398574391400293</v>
      </c>
      <c r="E191" s="8">
        <f>C191-D191</f>
        <v>17.416217227262564</v>
      </c>
      <c r="G191" s="8">
        <f>E191-$F$183</f>
        <v>-0.2399879251552548</v>
      </c>
    </row>
    <row r="192" spans="1:8">
      <c r="B192" s="23"/>
      <c r="C192" s="8">
        <v>31.957785087487899</v>
      </c>
      <c r="D192" s="8">
        <v>14.4938147916186</v>
      </c>
      <c r="E192" s="8">
        <f t="shared" ref="E192" si="94">C192-D192</f>
        <v>17.463970295869299</v>
      </c>
      <c r="G192" s="8">
        <f t="shared" ref="G192:G193" si="95">E192-$F$183</f>
        <v>-0.19223485654852013</v>
      </c>
    </row>
    <row r="193" spans="2:8">
      <c r="B193" s="23" t="s">
        <v>85</v>
      </c>
      <c r="C193" s="23">
        <f>AVERAGE(C191:C192)</f>
        <v>31.886288353075379</v>
      </c>
      <c r="D193" s="23">
        <f>AVERAGE(D191:D192)</f>
        <v>14.446194591509446</v>
      </c>
      <c r="E193" s="8">
        <f>AVERAGE(E191:E192)</f>
        <v>17.440093761565933</v>
      </c>
      <c r="G193" s="20">
        <f t="shared" si="95"/>
        <v>-0.21611139085188569</v>
      </c>
      <c r="H193" s="8">
        <f>2^-G193</f>
        <v>1.1615984157732231</v>
      </c>
    </row>
    <row r="194" spans="2:8">
      <c r="B194" s="23"/>
    </row>
    <row r="195" spans="2:8">
      <c r="B195" s="24" t="s">
        <v>114</v>
      </c>
      <c r="C195" s="8">
        <v>32.341475321084964</v>
      </c>
      <c r="D195" s="8">
        <v>14.713319625578629</v>
      </c>
      <c r="E195" s="8">
        <f>C195-D195</f>
        <v>17.628155695506337</v>
      </c>
      <c r="G195" s="8">
        <f>E195-$F$183</f>
        <v>-2.8049456911482196E-2</v>
      </c>
    </row>
    <row r="196" spans="2:8">
      <c r="B196" s="23"/>
      <c r="C196" s="8">
        <v>32.629398574391402</v>
      </c>
      <c r="D196" s="8">
        <v>14.8120334147532</v>
      </c>
      <c r="E196" s="8">
        <f t="shared" ref="E196" si="96">C196-D196</f>
        <v>17.8173651596382</v>
      </c>
      <c r="G196" s="8">
        <f t="shared" ref="G196:G197" si="97">E196-$F$183</f>
        <v>0.16116000722038137</v>
      </c>
    </row>
    <row r="197" spans="2:8">
      <c r="B197" s="23" t="s">
        <v>85</v>
      </c>
      <c r="C197" s="23">
        <f>AVERAGE(C195:C196)</f>
        <v>32.485436947738179</v>
      </c>
      <c r="D197" s="23">
        <f>AVERAGE(D195:D196)</f>
        <v>14.762676520165915</v>
      </c>
      <c r="E197" s="8">
        <f>AVERAGE(E195:E196)</f>
        <v>17.722760427572268</v>
      </c>
      <c r="G197" s="20">
        <f t="shared" si="97"/>
        <v>6.6555275154449589E-2</v>
      </c>
      <c r="H197" s="8">
        <f>2^-G197</f>
        <v>0.95491533075731927</v>
      </c>
    </row>
    <row r="198" spans="2:8">
      <c r="B198" s="23"/>
    </row>
    <row r="199" spans="2:8">
      <c r="B199" s="24" t="s">
        <v>115</v>
      </c>
      <c r="C199" s="8">
        <v>31.732777267540726</v>
      </c>
      <c r="D199" s="8">
        <v>14.539724997729337</v>
      </c>
      <c r="E199" s="8">
        <f>C199-D199</f>
        <v>17.193052269811389</v>
      </c>
      <c r="G199" s="8">
        <f>E199-$F$183</f>
        <v>-0.46315288260642973</v>
      </c>
    </row>
    <row r="200" spans="2:8">
      <c r="B200" s="23"/>
      <c r="C200" s="8">
        <v>31.808571331962501</v>
      </c>
      <c r="D200" s="8">
        <v>14.578673277726701</v>
      </c>
      <c r="E200" s="8">
        <f t="shared" ref="E200" si="98">C200-D200</f>
        <v>17.2298980542358</v>
      </c>
      <c r="G200" s="8">
        <f t="shared" ref="G200:G201" si="99">E200-$F$183</f>
        <v>-0.42630709818201851</v>
      </c>
    </row>
    <row r="201" spans="2:8">
      <c r="B201" s="23" t="s">
        <v>85</v>
      </c>
      <c r="C201" s="23">
        <f>AVERAGE(C199:C200)</f>
        <v>31.770674299751612</v>
      </c>
      <c r="D201" s="23">
        <f>AVERAGE(D199:D200)</f>
        <v>14.559199137728019</v>
      </c>
      <c r="E201" s="8">
        <f>AVERAGE(E199:E200)</f>
        <v>17.211475162023596</v>
      </c>
      <c r="G201" s="20">
        <f t="shared" si="99"/>
        <v>-0.44472999039422234</v>
      </c>
      <c r="H201" s="8">
        <f>2^-G201</f>
        <v>1.3610593616945257</v>
      </c>
    </row>
    <row r="202" spans="2:8">
      <c r="B202" s="23"/>
    </row>
    <row r="203" spans="2:8">
      <c r="B203" s="31" t="s">
        <v>116</v>
      </c>
      <c r="C203" s="8">
        <v>32.104832219764155</v>
      </c>
      <c r="D203" s="8">
        <v>15.138880471197215</v>
      </c>
      <c r="E203" s="8">
        <f>C203-D203</f>
        <v>16.96595174856694</v>
      </c>
      <c r="G203" s="8">
        <f>E203-$F$183</f>
        <v>-0.6902534038508783</v>
      </c>
    </row>
    <row r="204" spans="2:8">
      <c r="B204" s="23"/>
      <c r="C204" s="8">
        <v>32.040753972499701</v>
      </c>
      <c r="D204" s="8">
        <v>15.2291048322192</v>
      </c>
      <c r="E204" s="8">
        <f t="shared" ref="E204" si="100">C204-D204</f>
        <v>16.811649140280501</v>
      </c>
      <c r="G204" s="8">
        <f t="shared" ref="G204:G205" si="101">E204-$F$183</f>
        <v>-0.84455601213731768</v>
      </c>
    </row>
    <row r="205" spans="2:8">
      <c r="B205" s="23" t="s">
        <v>85</v>
      </c>
      <c r="C205" s="23">
        <f>AVERAGE(C203:C204)</f>
        <v>32.072793096131932</v>
      </c>
      <c r="D205" s="23">
        <f>AVERAGE(D203:D204)</f>
        <v>15.183992651708207</v>
      </c>
      <c r="E205" s="8">
        <f>AVERAGE(E203:E204)</f>
        <v>16.888800444423723</v>
      </c>
      <c r="G205" s="20">
        <f t="shared" si="101"/>
        <v>-0.76740470799409621</v>
      </c>
      <c r="H205" s="8">
        <f>2^-G205</f>
        <v>1.7022048983153231</v>
      </c>
    </row>
    <row r="206" spans="2:8">
      <c r="B206" s="23"/>
    </row>
    <row r="207" spans="2:8">
      <c r="B207" s="31" t="s">
        <v>117</v>
      </c>
      <c r="C207" s="8">
        <v>31.753698692087287</v>
      </c>
      <c r="D207" s="8">
        <v>15.065130155373444</v>
      </c>
      <c r="E207" s="8">
        <f>C207-D207</f>
        <v>16.688568536713845</v>
      </c>
      <c r="G207" s="8">
        <f>E207-$F$183</f>
        <v>-0.96763661570397375</v>
      </c>
    </row>
    <row r="208" spans="2:8">
      <c r="B208" s="23"/>
      <c r="C208" s="8">
        <v>32.764213888047102</v>
      </c>
      <c r="D208" s="8">
        <v>14.197753698692001</v>
      </c>
      <c r="E208" s="8">
        <f t="shared" ref="E208" si="102">C208-D208</f>
        <v>18.566460189355102</v>
      </c>
      <c r="G208" s="8">
        <f t="shared" ref="G208:G209" si="103">E208-$F$183</f>
        <v>0.91025503693728282</v>
      </c>
    </row>
    <row r="209" spans="2:8">
      <c r="B209" s="23" t="s">
        <v>85</v>
      </c>
      <c r="C209" s="23">
        <f>AVERAGE(C207:C208)</f>
        <v>32.258956290067196</v>
      </c>
      <c r="D209" s="23">
        <f>AVERAGE(D207:D208)</f>
        <v>14.631441927032721</v>
      </c>
      <c r="E209" s="8">
        <f>AVERAGE(E207:E208)</f>
        <v>17.627514363034472</v>
      </c>
      <c r="G209" s="20">
        <f t="shared" si="103"/>
        <v>-2.8690789383347237E-2</v>
      </c>
      <c r="H209" s="8">
        <f>2^-G209</f>
        <v>1.0200860023478695</v>
      </c>
    </row>
    <row r="210" spans="2:8">
      <c r="B210" s="23"/>
    </row>
    <row r="211" spans="2:8">
      <c r="B211" s="31" t="s">
        <v>118</v>
      </c>
      <c r="C211" s="8">
        <v>31.706507410959233</v>
      </c>
      <c r="D211" s="8">
        <v>14.6969860215463</v>
      </c>
      <c r="E211" s="8">
        <f>C211-D211</f>
        <v>17.009521389412932</v>
      </c>
      <c r="G211" s="8">
        <f>E211-$F$183</f>
        <v>-0.64668376300488717</v>
      </c>
    </row>
    <row r="212" spans="2:8">
      <c r="B212" s="23"/>
      <c r="C212" s="8">
        <v>31.8730651301553</v>
      </c>
      <c r="D212" s="8">
        <v>14.7340650741095</v>
      </c>
      <c r="E212" s="8">
        <f t="shared" ref="E212" si="104">C212-D212</f>
        <v>17.139000056045802</v>
      </c>
      <c r="G212" s="8">
        <f t="shared" ref="G212:G213" si="105">E212-$F$183</f>
        <v>-0.51720509637201673</v>
      </c>
    </row>
    <row r="213" spans="2:8">
      <c r="B213" s="23" t="s">
        <v>85</v>
      </c>
      <c r="C213" s="23">
        <f>AVERAGE(C211:C212)</f>
        <v>31.789786270557265</v>
      </c>
      <c r="D213" s="23">
        <f>AVERAGE(D211:D212)</f>
        <v>14.7155255478279</v>
      </c>
      <c r="E213" s="8">
        <f>AVERAGE(E211:E212)</f>
        <v>17.074260722729367</v>
      </c>
      <c r="G213" s="20">
        <f t="shared" si="105"/>
        <v>-0.58194442968845195</v>
      </c>
      <c r="H213" s="8">
        <f>2^-G213</f>
        <v>1.4968653288176268</v>
      </c>
    </row>
    <row r="214" spans="2:8">
      <c r="B214" s="23"/>
    </row>
    <row r="215" spans="2:8">
      <c r="B215" s="31" t="s">
        <v>119</v>
      </c>
      <c r="C215" s="8">
        <v>31.486904762010877</v>
      </c>
      <c r="D215" s="8">
        <v>15.005726102749016</v>
      </c>
      <c r="E215" s="8">
        <f>C215-D215</f>
        <v>16.481178659261861</v>
      </c>
      <c r="G215" s="8">
        <f>E215-$F$183</f>
        <v>-1.1750264931559578</v>
      </c>
    </row>
    <row r="216" spans="2:8">
      <c r="B216" s="23"/>
      <c r="C216" s="8">
        <v>32.226698602154599</v>
      </c>
      <c r="D216" s="8">
        <v>14.348690476201</v>
      </c>
      <c r="E216" s="8">
        <f t="shared" ref="E216" si="106">C216-D216</f>
        <v>17.878008125953599</v>
      </c>
      <c r="G216" s="8">
        <f t="shared" ref="G216:G217" si="107">E216-$F$183</f>
        <v>0.22180297353578027</v>
      </c>
    </row>
    <row r="217" spans="2:8">
      <c r="B217" s="23" t="s">
        <v>85</v>
      </c>
      <c r="C217" s="23">
        <f>AVERAGE(C215:C216)</f>
        <v>31.85680168208274</v>
      </c>
      <c r="D217" s="23">
        <f>AVERAGE(D215:D216)</f>
        <v>14.677208289475008</v>
      </c>
      <c r="E217" s="8">
        <f>AVERAGE(E215:E216)</f>
        <v>17.179593392607728</v>
      </c>
      <c r="G217" s="20">
        <f t="shared" si="107"/>
        <v>-0.47661175981009052</v>
      </c>
      <c r="H217" s="8">
        <f>2^-G217</f>
        <v>1.3914718857922173</v>
      </c>
    </row>
    <row r="218" spans="2:8">
      <c r="B218" s="23"/>
    </row>
    <row r="219" spans="2:8">
      <c r="B219" s="31" t="s">
        <v>120</v>
      </c>
      <c r="C219" s="8">
        <v>31.227710779806554</v>
      </c>
      <c r="D219" s="8">
        <v>15.045531119802012</v>
      </c>
      <c r="E219" s="8">
        <f>C219-D219</f>
        <v>16.182179660004543</v>
      </c>
      <c r="G219" s="8">
        <f>E219-$F$183</f>
        <v>-1.4740254924132756</v>
      </c>
    </row>
    <row r="220" spans="2:8">
      <c r="B220" s="23"/>
      <c r="C220" s="8">
        <v>32.334900572610202</v>
      </c>
      <c r="D220" s="8">
        <v>14.0092277107798</v>
      </c>
      <c r="E220" s="8">
        <f>C220-D220</f>
        <v>18.325672861830402</v>
      </c>
      <c r="G220" s="8">
        <f t="shared" ref="G220:G221" si="108">E220-$F$183</f>
        <v>0.66946770941258293</v>
      </c>
    </row>
    <row r="221" spans="2:8">
      <c r="B221" s="23" t="s">
        <v>85</v>
      </c>
      <c r="C221" s="23">
        <f>AVERAGE(C219:C220)</f>
        <v>31.781305676208376</v>
      </c>
      <c r="D221" s="23">
        <f>AVERAGE(D219:D220)</f>
        <v>14.527379415290905</v>
      </c>
      <c r="E221" s="8">
        <f>AVERAGE(E219:E220)</f>
        <v>17.253926260917474</v>
      </c>
      <c r="G221" s="20">
        <f t="shared" si="108"/>
        <v>-0.40227889150034457</v>
      </c>
      <c r="H221" s="8">
        <f>2^-G221</f>
        <v>1.3215938620514267</v>
      </c>
    </row>
    <row r="222" spans="2:8">
      <c r="B222" s="23"/>
    </row>
    <row r="223" spans="2:8">
      <c r="B223" s="25" t="s">
        <v>121</v>
      </c>
      <c r="C223" s="8">
        <v>31.149222293766254</v>
      </c>
      <c r="D223" s="8">
        <v>15.045538158023868</v>
      </c>
      <c r="E223" s="8">
        <f>C223-D223</f>
        <v>16.103684135742384</v>
      </c>
      <c r="G223" s="8">
        <f>E223-$F$183</f>
        <v>-1.5525210166754349</v>
      </c>
    </row>
    <row r="224" spans="2:8">
      <c r="B224" s="23"/>
      <c r="C224" s="8">
        <v>31.149227710779801</v>
      </c>
      <c r="D224" s="8">
        <v>15.066149222293699</v>
      </c>
      <c r="E224" s="8">
        <f t="shared" ref="E224" si="109">C224-D224</f>
        <v>16.083078488486102</v>
      </c>
      <c r="G224" s="8">
        <f t="shared" ref="G224:G225" si="110">E224-$F$183</f>
        <v>-1.573126663931717</v>
      </c>
    </row>
    <row r="225" spans="2:8">
      <c r="B225" s="23" t="s">
        <v>85</v>
      </c>
      <c r="C225" s="23">
        <f>AVERAGE(C223:C224)</f>
        <v>31.149225002273027</v>
      </c>
      <c r="D225" s="23">
        <f>AVERAGE(D223:D224)</f>
        <v>15.055843690158785</v>
      </c>
      <c r="E225" s="8">
        <f>AVERAGE(E223:E224)</f>
        <v>16.093381312114243</v>
      </c>
      <c r="G225" s="20">
        <f t="shared" si="110"/>
        <v>-1.5628238403035759</v>
      </c>
      <c r="H225" s="8">
        <f>2^-G225</f>
        <v>2.9543153696531532</v>
      </c>
    </row>
    <row r="226" spans="2:8">
      <c r="B226" s="23"/>
    </row>
    <row r="227" spans="2:8">
      <c r="B227" s="25" t="s">
        <v>122</v>
      </c>
      <c r="C227" s="8">
        <v>31.353461526856059</v>
      </c>
      <c r="D227" s="8">
        <v>15.18800641058322</v>
      </c>
      <c r="E227" s="8">
        <f>C227-D227</f>
        <v>16.165455116272838</v>
      </c>
      <c r="G227" s="8">
        <f>E227-$F$183</f>
        <v>-1.4907500361449806</v>
      </c>
    </row>
    <row r="228" spans="2:8">
      <c r="B228" s="23"/>
      <c r="C228" s="8">
        <v>31.263045538158</v>
      </c>
      <c r="D228" s="8">
        <v>15.2393534615268</v>
      </c>
      <c r="E228" s="8">
        <f t="shared" ref="E228" si="111">C228-D228</f>
        <v>16.0236920766312</v>
      </c>
      <c r="G228" s="8">
        <f t="shared" ref="G228:G229" si="112">E228-$F$183</f>
        <v>-1.6325130757866191</v>
      </c>
    </row>
    <row r="229" spans="2:8">
      <c r="B229" s="23" t="s">
        <v>85</v>
      </c>
      <c r="C229" s="23">
        <f>AVERAGE(C227:C228)</f>
        <v>31.308253532507031</v>
      </c>
      <c r="D229" s="23">
        <f>AVERAGE(D227:D228)</f>
        <v>15.21367993605501</v>
      </c>
      <c r="E229" s="8">
        <f>AVERAGE(E227:E228)</f>
        <v>16.094573596452019</v>
      </c>
      <c r="G229" s="20">
        <f t="shared" si="112"/>
        <v>-1.5616315559657998</v>
      </c>
      <c r="H229" s="8">
        <f>2^-G229</f>
        <v>2.9518748477508225</v>
      </c>
    </row>
    <row r="230" spans="2:8">
      <c r="B230" s="23"/>
    </row>
    <row r="231" spans="2:8">
      <c r="B231" s="25" t="s">
        <v>123</v>
      </c>
      <c r="C231" s="8">
        <v>32.327429284020582</v>
      </c>
      <c r="D231" s="8">
        <v>14.977310397400005</v>
      </c>
      <c r="E231" s="8">
        <f>C231-D231</f>
        <v>17.350118886620578</v>
      </c>
      <c r="G231" s="8">
        <f>E231-$F$183</f>
        <v>-0.30608626579724074</v>
      </c>
    </row>
    <row r="232" spans="2:8">
      <c r="B232" s="23"/>
      <c r="C232" s="8">
        <v>32.561188006410497</v>
      </c>
      <c r="D232" s="8">
        <v>14.8322742928402</v>
      </c>
      <c r="E232" s="8">
        <f t="shared" ref="E232" si="113">C232-D232</f>
        <v>17.728913713570297</v>
      </c>
      <c r="G232" s="8">
        <f t="shared" ref="G232:G233" si="114">E232-$F$183</f>
        <v>7.2708561152477813E-2</v>
      </c>
    </row>
    <row r="233" spans="2:8">
      <c r="B233" s="23" t="s">
        <v>85</v>
      </c>
      <c r="C233" s="23">
        <f>AVERAGE(C231:C232)</f>
        <v>32.444308645215543</v>
      </c>
      <c r="D233" s="23">
        <f>AVERAGE(D231:D232)</f>
        <v>14.904792345120104</v>
      </c>
      <c r="E233" s="8">
        <f>AVERAGE(E231:E232)</f>
        <v>17.539516300095435</v>
      </c>
      <c r="G233" s="20">
        <f t="shared" si="114"/>
        <v>-0.11668885232238324</v>
      </c>
      <c r="H233" s="8">
        <f>2^-G233</f>
        <v>1.0842435435887972</v>
      </c>
    </row>
    <row r="234" spans="2:8">
      <c r="B234" s="23"/>
    </row>
    <row r="235" spans="2:8">
      <c r="B235" s="25" t="s">
        <v>124</v>
      </c>
      <c r="C235" s="8">
        <v>31.39202931159679</v>
      </c>
      <c r="D235" s="8">
        <v>15.115214262028001</v>
      </c>
      <c r="E235" s="8">
        <f>C235-D235</f>
        <v>16.276815049568789</v>
      </c>
      <c r="G235" s="8">
        <f>E235-$F$183</f>
        <v>-1.3793901028490296</v>
      </c>
    </row>
    <row r="236" spans="2:8">
      <c r="B236" s="23"/>
      <c r="C236" s="8">
        <v>31.069773103974299</v>
      </c>
      <c r="D236" s="8">
        <v>15.0202931159681</v>
      </c>
      <c r="E236" s="8">
        <f t="shared" ref="E236" si="115">C236-D236</f>
        <v>16.049479988006198</v>
      </c>
      <c r="G236" s="8">
        <f t="shared" ref="G236:G237" si="116">E236-$F$183</f>
        <v>-1.6067251644116212</v>
      </c>
    </row>
    <row r="237" spans="2:8">
      <c r="B237" s="23" t="s">
        <v>85</v>
      </c>
      <c r="C237" s="23">
        <f>AVERAGE(C235:C236)</f>
        <v>31.230901207785543</v>
      </c>
      <c r="D237" s="23">
        <f>AVERAGE(D235:D236)</f>
        <v>15.067753688998049</v>
      </c>
      <c r="E237" s="8">
        <f>AVERAGE(E235:E236)</f>
        <v>16.163147518787493</v>
      </c>
      <c r="G237" s="20">
        <f t="shared" si="116"/>
        <v>-1.4930576336303254</v>
      </c>
      <c r="H237" s="8">
        <f>2^-G237</f>
        <v>2.8148491976566388</v>
      </c>
    </row>
    <row r="238" spans="2:8">
      <c r="B238" s="23"/>
    </row>
    <row r="239" spans="2:8">
      <c r="B239" s="25" t="s">
        <v>125</v>
      </c>
      <c r="C239" s="8">
        <v>30.743197045746498</v>
      </c>
      <c r="D239" s="8">
        <v>14.710577201441552</v>
      </c>
      <c r="E239" s="8">
        <f>C239-D239</f>
        <v>16.032619844304946</v>
      </c>
      <c r="G239" s="8">
        <f>E239-$F$183</f>
        <v>-1.6235853081128724</v>
      </c>
    </row>
    <row r="240" spans="2:8">
      <c r="B240" s="23"/>
      <c r="C240" s="8">
        <v>30.1521426202874</v>
      </c>
      <c r="D240" s="8">
        <v>14.3197045746571</v>
      </c>
      <c r="E240" s="8">
        <f t="shared" ref="E240" si="117">C240-D240</f>
        <v>15.832438045630299</v>
      </c>
      <c r="G240" s="8">
        <f t="shared" ref="G240:G241" si="118">E240-$F$183</f>
        <v>-1.8237671067875194</v>
      </c>
    </row>
    <row r="241" spans="1:8">
      <c r="B241" s="23" t="s">
        <v>85</v>
      </c>
      <c r="C241" s="23">
        <f>AVERAGE(C239:C240)</f>
        <v>30.447669833016949</v>
      </c>
      <c r="D241" s="23">
        <f>AVERAGE(D239:D240)</f>
        <v>14.515140888049327</v>
      </c>
      <c r="E241" s="8">
        <f>AVERAGE(E239:E240)</f>
        <v>15.932528944967622</v>
      </c>
      <c r="G241" s="20">
        <f t="shared" si="118"/>
        <v>-1.7236762074501968</v>
      </c>
      <c r="H241" s="8">
        <f>2^-G241</f>
        <v>3.3027693165731029</v>
      </c>
    </row>
    <row r="243" spans="1:8">
      <c r="A243" s="8" t="s">
        <v>88</v>
      </c>
      <c r="B243" s="24" t="s">
        <v>111</v>
      </c>
      <c r="C243" s="8">
        <v>31.07182946989575</v>
      </c>
      <c r="D243" s="8">
        <v>14.635708202326793</v>
      </c>
      <c r="E243" s="8">
        <f>C243-D243</f>
        <v>16.436121267568957</v>
      </c>
      <c r="F243" s="8">
        <f>AVERAGE(E245,E249,E253,E257,E261)</f>
        <v>16.259964165758106</v>
      </c>
      <c r="G243" s="8">
        <f>E243-$F$243</f>
        <v>0.1761571018108512</v>
      </c>
    </row>
    <row r="244" spans="1:8">
      <c r="B244" s="23"/>
      <c r="C244" s="8">
        <v>31.057720144160701</v>
      </c>
      <c r="D244" s="8">
        <v>14.782953286446901</v>
      </c>
      <c r="E244" s="8">
        <f t="shared" ref="E244" si="119">C244-D244</f>
        <v>16.2747668577138</v>
      </c>
      <c r="G244" s="8">
        <f t="shared" ref="G244:G245" si="120">E244-$F$243</f>
        <v>1.4802691955694058E-2</v>
      </c>
    </row>
    <row r="245" spans="1:8">
      <c r="B245" s="23" t="s">
        <v>85</v>
      </c>
      <c r="C245" s="23">
        <f>AVERAGE(C243:C244)</f>
        <v>31.064774807028225</v>
      </c>
      <c r="D245" s="23">
        <f>AVERAGE(D243:D244)</f>
        <v>14.709330744386847</v>
      </c>
      <c r="E245" s="8">
        <f>AVERAGE(E243:E244)</f>
        <v>16.355444062641379</v>
      </c>
      <c r="G245" s="20">
        <f t="shared" si="120"/>
        <v>9.547989688327263E-2</v>
      </c>
      <c r="H245" s="8">
        <f>2^-G245</f>
        <v>0.93596085840267962</v>
      </c>
    </row>
    <row r="246" spans="1:8">
      <c r="B246" s="23"/>
    </row>
    <row r="247" spans="1:8">
      <c r="B247" s="24" t="s">
        <v>112</v>
      </c>
      <c r="C247" s="8">
        <v>30.379619670565095</v>
      </c>
      <c r="D247" s="8">
        <v>14.76997729680922</v>
      </c>
      <c r="E247" s="8">
        <f>C247-D247</f>
        <v>15.609642373755875</v>
      </c>
      <c r="G247" s="8">
        <f>E247-$F$243</f>
        <v>-0.65032179200223084</v>
      </c>
    </row>
    <row r="248" spans="1:8">
      <c r="B248" s="23"/>
      <c r="C248" s="8">
        <v>30.8958635708202</v>
      </c>
      <c r="D248" s="8">
        <v>14.626837961967</v>
      </c>
      <c r="E248" s="8">
        <f t="shared" ref="E248" si="121">C248-D248</f>
        <v>16.269025608853198</v>
      </c>
      <c r="G248" s="8">
        <f t="shared" ref="G248:G249" si="122">E248-$F$243</f>
        <v>9.0614430950921587E-3</v>
      </c>
    </row>
    <row r="249" spans="1:8">
      <c r="B249" s="23" t="s">
        <v>85</v>
      </c>
      <c r="C249" s="23">
        <f>AVERAGE(C247:C248)</f>
        <v>30.637741620692648</v>
      </c>
      <c r="D249" s="23">
        <f>AVERAGE(D247:D248)</f>
        <v>14.698407629388111</v>
      </c>
      <c r="E249" s="8">
        <f>AVERAGE(E247:E248)</f>
        <v>15.939333991304537</v>
      </c>
      <c r="G249" s="20">
        <f t="shared" si="122"/>
        <v>-0.32063017445356934</v>
      </c>
      <c r="H249" s="8">
        <f>2^-G249</f>
        <v>1.2488759433429448</v>
      </c>
    </row>
    <row r="250" spans="1:8">
      <c r="B250" s="23"/>
    </row>
    <row r="251" spans="1:8">
      <c r="B251" s="24" t="s">
        <v>113</v>
      </c>
      <c r="C251" s="8">
        <v>30.593736069860984</v>
      </c>
      <c r="D251" s="8">
        <v>14.282969680066053</v>
      </c>
      <c r="E251" s="8">
        <f>C251-D251</f>
        <v>16.310766389794932</v>
      </c>
      <c r="G251" s="8">
        <f>E251-$F$243</f>
        <v>5.080222403682555E-2</v>
      </c>
    </row>
    <row r="252" spans="1:8">
      <c r="B252" s="23"/>
      <c r="C252" s="8">
        <v>30.565176997729601</v>
      </c>
      <c r="D252" s="8">
        <v>14.280259373606899</v>
      </c>
      <c r="E252" s="8">
        <f t="shared" ref="E252" si="123">C252-D252</f>
        <v>16.284917624122702</v>
      </c>
      <c r="G252" s="8">
        <f t="shared" ref="G252:G253" si="124">E252-$F$243</f>
        <v>2.4953458364596059E-2</v>
      </c>
    </row>
    <row r="253" spans="1:8">
      <c r="B253" s="23" t="s">
        <v>85</v>
      </c>
      <c r="C253" s="23">
        <f>AVERAGE(C251:C252)</f>
        <v>30.579456533795295</v>
      </c>
      <c r="D253" s="23">
        <f>AVERAGE(D251:D252)</f>
        <v>14.281614526836476</v>
      </c>
      <c r="E253" s="8">
        <f>AVERAGE(E251:E252)</f>
        <v>16.297842006958817</v>
      </c>
      <c r="G253" s="20">
        <f t="shared" si="124"/>
        <v>3.7877841200710805E-2</v>
      </c>
      <c r="H253" s="8">
        <f>2^-G253</f>
        <v>0.97408674489902702</v>
      </c>
    </row>
    <row r="254" spans="1:8">
      <c r="B254" s="23"/>
    </row>
    <row r="255" spans="1:8">
      <c r="B255" s="24" t="s">
        <v>114</v>
      </c>
      <c r="C255" s="8">
        <v>31.034661396400601</v>
      </c>
      <c r="D255" s="8">
        <v>14.791892201092983</v>
      </c>
      <c r="E255" s="8">
        <f>C255-D255</f>
        <v>16.242769195307616</v>
      </c>
      <c r="G255" s="8">
        <f>E255-$F$243</f>
        <v>-1.7194970450489677E-2</v>
      </c>
    </row>
    <row r="256" spans="1:8">
      <c r="B256" s="23"/>
      <c r="C256" s="8">
        <v>31.066103466139602</v>
      </c>
      <c r="D256" s="8">
        <v>14.4006186282969</v>
      </c>
      <c r="E256" s="8">
        <f t="shared" ref="E256" si="125">C256-D256</f>
        <v>16.665484837842701</v>
      </c>
      <c r="G256" s="8">
        <f t="shared" ref="G256:G257" si="126">E256-$F$243</f>
        <v>0.40552067208459519</v>
      </c>
    </row>
    <row r="257" spans="2:8">
      <c r="B257" s="23" t="s">
        <v>85</v>
      </c>
      <c r="C257" s="23">
        <f>AVERAGE(C255:C256)</f>
        <v>31.050382431270101</v>
      </c>
      <c r="D257" s="23">
        <f>AVERAGE(D255:D256)</f>
        <v>14.596255414694941</v>
      </c>
      <c r="E257" s="8">
        <f>AVERAGE(E255:E256)</f>
        <v>16.454127016575157</v>
      </c>
      <c r="G257" s="20">
        <f t="shared" si="126"/>
        <v>0.19416285081705098</v>
      </c>
      <c r="H257" s="8">
        <f>2^-G257</f>
        <v>0.87407994905985098</v>
      </c>
    </row>
    <row r="258" spans="2:8">
      <c r="B258" s="23"/>
    </row>
    <row r="259" spans="2:8">
      <c r="B259" s="24" t="s">
        <v>115</v>
      </c>
      <c r="C259" s="8">
        <v>30.525882071218884</v>
      </c>
      <c r="D259" s="8">
        <v>14.590561169614528</v>
      </c>
      <c r="E259" s="8">
        <f>C259-D259</f>
        <v>15.935320901604356</v>
      </c>
      <c r="G259" s="8">
        <f>E259-$F$243</f>
        <v>-0.32464326415374956</v>
      </c>
    </row>
    <row r="260" spans="2:8">
      <c r="B260" s="23"/>
      <c r="C260" s="8">
        <v>30.680179189224202</v>
      </c>
      <c r="D260" s="8">
        <v>14.109352588207299</v>
      </c>
      <c r="E260" s="8">
        <f t="shared" ref="E260" si="127">C260-D260</f>
        <v>16.570826601016904</v>
      </c>
      <c r="G260" s="8">
        <f t="shared" ref="G260:G261" si="128">E260-$F$243</f>
        <v>0.31086243525879809</v>
      </c>
    </row>
    <row r="261" spans="2:8">
      <c r="B261" s="23" t="s">
        <v>85</v>
      </c>
      <c r="C261" s="23">
        <f>AVERAGE(C259:C260)</f>
        <v>30.603030630221543</v>
      </c>
      <c r="D261" s="23">
        <f>AVERAGE(D259:D260)</f>
        <v>14.349956878910913</v>
      </c>
      <c r="E261" s="8">
        <f>AVERAGE(E259:E260)</f>
        <v>16.25307375131063</v>
      </c>
      <c r="G261" s="20">
        <f t="shared" si="128"/>
        <v>-6.8904144474757345E-3</v>
      </c>
      <c r="H261" s="8">
        <f>2^-G261</f>
        <v>1.004787494955329</v>
      </c>
    </row>
    <row r="262" spans="2:8">
      <c r="B262" s="23"/>
    </row>
    <row r="263" spans="2:8">
      <c r="B263" s="31" t="s">
        <v>116</v>
      </c>
      <c r="C263" s="8">
        <v>29.830908903732858</v>
      </c>
      <c r="D263" s="8">
        <v>15.132437298582841</v>
      </c>
      <c r="E263" s="8">
        <f>C263-D263</f>
        <v>14.698471605150017</v>
      </c>
      <c r="G263" s="8">
        <f>E263-$F$243</f>
        <v>-1.5614925606080892</v>
      </c>
    </row>
    <row r="264" spans="2:8">
      <c r="B264" s="23"/>
      <c r="C264" s="8">
        <v>30.766218959056101</v>
      </c>
      <c r="D264" s="8">
        <v>14.125369614583899</v>
      </c>
      <c r="E264" s="8">
        <f t="shared" ref="E264" si="129">C264-D264</f>
        <v>16.640849344472201</v>
      </c>
      <c r="G264" s="8">
        <f t="shared" ref="G264:G265" si="130">E264-$F$243</f>
        <v>0.38088517871409522</v>
      </c>
    </row>
    <row r="265" spans="2:8">
      <c r="B265" s="23" t="s">
        <v>85</v>
      </c>
      <c r="C265" s="23">
        <f>AVERAGE(C263:C264)</f>
        <v>30.298563931394479</v>
      </c>
      <c r="D265" s="23">
        <f>AVERAGE(D263:D264)</f>
        <v>14.62890345658337</v>
      </c>
      <c r="E265" s="8">
        <f>AVERAGE(E263:E264)</f>
        <v>15.66966047481111</v>
      </c>
      <c r="G265" s="20">
        <f t="shared" si="130"/>
        <v>-0.59030369094699608</v>
      </c>
      <c r="H265" s="8">
        <f>2^-G265</f>
        <v>1.5055636390022158</v>
      </c>
    </row>
    <row r="266" spans="2:8">
      <c r="B266" s="23"/>
    </row>
    <row r="267" spans="2:8">
      <c r="B267" s="31" t="s">
        <v>117</v>
      </c>
      <c r="C267" s="8">
        <v>30.228406101782912</v>
      </c>
      <c r="D267" s="8">
        <v>14.780424049283409</v>
      </c>
      <c r="E267" s="8">
        <f>C267-D267</f>
        <v>15.447982052499503</v>
      </c>
      <c r="G267" s="8">
        <f>E267-$F$243</f>
        <v>-0.81198211325860292</v>
      </c>
    </row>
    <row r="268" spans="2:8">
      <c r="B268" s="23"/>
      <c r="C268" s="8">
        <v>30.8890373291324</v>
      </c>
      <c r="D268" s="8">
        <v>13.7729858282284</v>
      </c>
      <c r="E268" s="8">
        <f t="shared" ref="E268" si="131">C268-D268</f>
        <v>17.116051500904</v>
      </c>
      <c r="G268" s="8">
        <f t="shared" ref="G268:G269" si="132">E268-$F$243</f>
        <v>0.85608733514589375</v>
      </c>
    </row>
    <row r="269" spans="2:8">
      <c r="B269" s="23" t="s">
        <v>85</v>
      </c>
      <c r="C269" s="23">
        <f>AVERAGE(C267:C268)</f>
        <v>30.558721715457658</v>
      </c>
      <c r="D269" s="23">
        <f>AVERAGE(D267:D268)</f>
        <v>14.276704938755906</v>
      </c>
      <c r="E269" s="8">
        <f>AVERAGE(E267:E268)</f>
        <v>16.282016776701752</v>
      </c>
      <c r="G269" s="20">
        <f t="shared" si="132"/>
        <v>2.20526109436463E-2</v>
      </c>
      <c r="H269" s="8">
        <f>2^-G269</f>
        <v>0.98483052830050333</v>
      </c>
    </row>
    <row r="270" spans="2:8">
      <c r="B270" s="23"/>
    </row>
    <row r="271" spans="2:8">
      <c r="B271" s="31" t="s">
        <v>118</v>
      </c>
      <c r="C271" s="8">
        <v>30.650056077101777</v>
      </c>
      <c r="D271" s="8">
        <v>14.581277213940949</v>
      </c>
      <c r="E271" s="8">
        <f>C271-D271</f>
        <v>16.06877886316083</v>
      </c>
      <c r="G271" s="8">
        <f>E271-$F$243</f>
        <v>-0.19118530259727606</v>
      </c>
    </row>
    <row r="272" spans="2:8">
      <c r="B272" s="23"/>
      <c r="C272" s="8">
        <v>30.661017829780398</v>
      </c>
      <c r="D272" s="8">
        <v>13.640492834650599</v>
      </c>
      <c r="E272" s="8">
        <f t="shared" ref="E272" si="133">C272-D272</f>
        <v>17.020524995129797</v>
      </c>
      <c r="G272" s="8">
        <f t="shared" ref="G272:G273" si="134">E272-$F$243</f>
        <v>0.76056082937169123</v>
      </c>
    </row>
    <row r="273" spans="2:8">
      <c r="B273" s="23" t="s">
        <v>85</v>
      </c>
      <c r="C273" s="23">
        <f>AVERAGE(C271:C272)</f>
        <v>30.655536953441086</v>
      </c>
      <c r="D273" s="23">
        <f>AVERAGE(D271:D272)</f>
        <v>14.110885024295774</v>
      </c>
      <c r="E273" s="8">
        <f>AVERAGE(E271:E272)</f>
        <v>16.544651929145314</v>
      </c>
      <c r="G273" s="20">
        <f t="shared" si="134"/>
        <v>0.28468776338720758</v>
      </c>
      <c r="H273" s="8">
        <f>2^-G273</f>
        <v>0.82091925779791952</v>
      </c>
    </row>
    <row r="274" spans="2:8">
      <c r="B274" s="23"/>
    </row>
    <row r="275" spans="2:8">
      <c r="B275" s="31" t="s">
        <v>119</v>
      </c>
      <c r="C275" s="8">
        <v>30.188421462739623</v>
      </c>
      <c r="D275" s="8">
        <v>14.940023533568532</v>
      </c>
      <c r="E275" s="8">
        <f>C275-D275</f>
        <v>15.248397929171091</v>
      </c>
      <c r="G275" s="8">
        <f>E275-$F$243</f>
        <v>-1.0115662365870151</v>
      </c>
    </row>
    <row r="276" spans="2:8">
      <c r="B276" s="23"/>
      <c r="C276" s="8">
        <v>30.056077101858101</v>
      </c>
      <c r="D276" s="8">
        <v>14.777213940918401</v>
      </c>
      <c r="E276" s="8">
        <f t="shared" ref="E276" si="135">C276-D276</f>
        <v>15.2788631609397</v>
      </c>
      <c r="G276" s="8">
        <f t="shared" ref="G276:G277" si="136">E276-$F$243</f>
        <v>-0.9811010048184059</v>
      </c>
    </row>
    <row r="277" spans="2:8">
      <c r="B277" s="23" t="s">
        <v>85</v>
      </c>
      <c r="C277" s="23">
        <f>AVERAGE(C275:C276)</f>
        <v>30.12224928229886</v>
      </c>
      <c r="D277" s="23">
        <f>AVERAGE(D275:D276)</f>
        <v>14.858618737243466</v>
      </c>
      <c r="E277" s="8">
        <f>AVERAGE(E275:E276)</f>
        <v>15.263630545055396</v>
      </c>
      <c r="G277" s="20">
        <f t="shared" si="136"/>
        <v>-0.99633362070271048</v>
      </c>
      <c r="H277" s="8">
        <f>2^-G277</f>
        <v>1.9949237719983062</v>
      </c>
    </row>
    <row r="278" spans="2:8">
      <c r="B278" s="23"/>
    </row>
    <row r="279" spans="2:8">
      <c r="B279" s="31" t="s">
        <v>120</v>
      </c>
      <c r="C279" s="8">
        <v>30.481430224768395</v>
      </c>
      <c r="D279" s="8">
        <v>15.002441452693256</v>
      </c>
      <c r="E279" s="8">
        <f>C279-D279</f>
        <v>15.478988772075139</v>
      </c>
      <c r="G279" s="8">
        <f>E279-$F$243</f>
        <v>-0.78097539368296687</v>
      </c>
    </row>
    <row r="280" spans="2:8">
      <c r="B280" s="23"/>
      <c r="C280" s="8">
        <v>31.214627396940099</v>
      </c>
      <c r="D280" s="8">
        <v>15.235335685481401</v>
      </c>
      <c r="E280" s="8">
        <f t="shared" ref="E280" si="137">C280-D280</f>
        <v>15.979291711458698</v>
      </c>
      <c r="G280" s="8">
        <f t="shared" ref="G280:G281" si="138">E280-$F$243</f>
        <v>-0.2806724542994079</v>
      </c>
    </row>
    <row r="281" spans="2:8">
      <c r="B281" s="23" t="s">
        <v>85</v>
      </c>
      <c r="C281" s="23">
        <f>AVERAGE(C279:C280)</f>
        <v>30.848028810854245</v>
      </c>
      <c r="D281" s="23">
        <f>AVERAGE(D279:D280)</f>
        <v>15.118888569087328</v>
      </c>
      <c r="E281" s="8">
        <f>AVERAGE(E279:E280)</f>
        <v>15.729140241766919</v>
      </c>
      <c r="G281" s="20">
        <f t="shared" si="138"/>
        <v>-0.53082392399118739</v>
      </c>
      <c r="H281" s="8">
        <f>2^-G281</f>
        <v>1.44475405985796</v>
      </c>
    </row>
    <row r="282" spans="2:8">
      <c r="B282" s="23"/>
    </row>
    <row r="283" spans="2:8">
      <c r="B283" s="25" t="s">
        <v>121</v>
      </c>
      <c r="C283" s="8">
        <v>29.072956664828602</v>
      </c>
      <c r="D283" s="8">
        <v>14.832015880986628</v>
      </c>
      <c r="E283" s="8">
        <f>C283-D283</f>
        <v>14.240940783841975</v>
      </c>
      <c r="G283" s="8">
        <f>E283-$F$243</f>
        <v>-2.0190233819161314</v>
      </c>
    </row>
    <row r="284" spans="2:8">
      <c r="B284" s="23"/>
      <c r="C284" s="8">
        <v>29.302247684002399</v>
      </c>
      <c r="D284" s="8">
        <v>14.9414526933072</v>
      </c>
      <c r="E284" s="8">
        <f t="shared" ref="E284" si="139">C284-D284</f>
        <v>14.360794990695199</v>
      </c>
      <c r="G284" s="8">
        <f t="shared" ref="G284:G285" si="140">E284-$F$243</f>
        <v>-1.8991691750629069</v>
      </c>
    </row>
    <row r="285" spans="2:8">
      <c r="B285" s="23" t="s">
        <v>85</v>
      </c>
      <c r="C285" s="23">
        <f>AVERAGE(C283:C284)</f>
        <v>29.187602174415503</v>
      </c>
      <c r="D285" s="23">
        <f>AVERAGE(D283:D284)</f>
        <v>14.886734287146915</v>
      </c>
      <c r="E285" s="8">
        <f>AVERAGE(E283:E284)</f>
        <v>14.300867887268588</v>
      </c>
      <c r="G285" s="20">
        <f t="shared" si="140"/>
        <v>-1.9590962784895183</v>
      </c>
      <c r="H285" s="8">
        <f>2^-G285</f>
        <v>3.8881834218240301</v>
      </c>
    </row>
    <row r="286" spans="2:8">
      <c r="B286" s="23"/>
    </row>
    <row r="287" spans="2:8">
      <c r="B287" s="25" t="s">
        <v>122</v>
      </c>
      <c r="C287" s="8">
        <v>30.131070031135369</v>
      </c>
      <c r="D287" s="8">
        <v>15.059140734136063</v>
      </c>
      <c r="E287" s="8">
        <f>C287-D287</f>
        <v>15.071929296999306</v>
      </c>
      <c r="G287" s="8">
        <f>E287-$F$243</f>
        <v>-1.1880348687588</v>
      </c>
    </row>
    <row r="288" spans="2:8">
      <c r="B288" s="23"/>
      <c r="C288" s="8">
        <v>30.156664828683201</v>
      </c>
      <c r="D288" s="8">
        <v>15.0158809866131</v>
      </c>
      <c r="E288" s="8">
        <f t="shared" ref="E288" si="141">C288-D288</f>
        <v>15.140783842070102</v>
      </c>
      <c r="G288" s="8">
        <f t="shared" ref="G288:G289" si="142">E288-$F$243</f>
        <v>-1.1191803236880045</v>
      </c>
    </row>
    <row r="289" spans="1:8">
      <c r="B289" s="23" t="s">
        <v>85</v>
      </c>
      <c r="C289" s="23">
        <f>AVERAGE(C287:C288)</f>
        <v>30.143867429909285</v>
      </c>
      <c r="D289" s="23">
        <f>AVERAGE(D287:D288)</f>
        <v>15.037510860374582</v>
      </c>
      <c r="E289" s="8">
        <f>AVERAGE(E287:E288)</f>
        <v>15.106356569534704</v>
      </c>
      <c r="G289" s="20">
        <f t="shared" si="142"/>
        <v>-1.1536075962234023</v>
      </c>
      <c r="H289" s="8">
        <f>2^-G289</f>
        <v>2.2246950561166106</v>
      </c>
    </row>
    <row r="290" spans="1:8">
      <c r="B290" s="23"/>
    </row>
    <row r="291" spans="1:8">
      <c r="B291" s="25" t="s">
        <v>123</v>
      </c>
      <c r="C291" s="8">
        <v>30.192677735130349</v>
      </c>
      <c r="D291" s="8">
        <v>14.924157376014293</v>
      </c>
      <c r="E291" s="8">
        <f>C291-D291</f>
        <v>15.268520359116057</v>
      </c>
      <c r="G291" s="8">
        <f>E291-$F$243</f>
        <v>-0.99144380664204945</v>
      </c>
    </row>
    <row r="292" spans="1:8">
      <c r="B292" s="23"/>
      <c r="C292" s="8">
        <v>30.070031135405898</v>
      </c>
      <c r="D292" s="8">
        <v>14.8403413611926</v>
      </c>
      <c r="E292" s="8">
        <f t="shared" ref="E292" si="143">C292-D292</f>
        <v>15.229689774213298</v>
      </c>
      <c r="G292" s="8">
        <f t="shared" ref="G292:G293" si="144">E292-$F$243</f>
        <v>-1.0302743915448076</v>
      </c>
    </row>
    <row r="293" spans="1:8">
      <c r="B293" s="23" t="s">
        <v>85</v>
      </c>
      <c r="C293" s="23">
        <f>AVERAGE(C291:C292)</f>
        <v>30.131354435268122</v>
      </c>
      <c r="D293" s="23">
        <f>AVERAGE(D291:D292)</f>
        <v>14.882249368603446</v>
      </c>
      <c r="E293" s="8">
        <f>AVERAGE(E291:E292)</f>
        <v>15.249105066664677</v>
      </c>
      <c r="G293" s="20">
        <f t="shared" si="144"/>
        <v>-1.0108590990934285</v>
      </c>
      <c r="H293" s="8">
        <f>2^-G293</f>
        <v>2.0151107052898753</v>
      </c>
    </row>
    <row r="294" spans="1:8">
      <c r="B294" s="23"/>
    </row>
    <row r="295" spans="1:8">
      <c r="B295" s="25" t="s">
        <v>124</v>
      </c>
      <c r="C295" s="8">
        <v>29.784218594613577</v>
      </c>
      <c r="D295" s="8">
        <v>14.847298811095877</v>
      </c>
      <c r="E295" s="8">
        <f>C295-D295</f>
        <v>14.9369197835177</v>
      </c>
      <c r="G295" s="8">
        <f>E295-$F$243</f>
        <v>-1.3230443822404059</v>
      </c>
    </row>
    <row r="296" spans="1:8">
      <c r="B296" s="23"/>
      <c r="C296" s="8">
        <v>29.773573513039199</v>
      </c>
      <c r="D296" s="8">
        <v>14.8737601437842</v>
      </c>
      <c r="E296" s="8">
        <f t="shared" ref="E296" si="145">C296-D296</f>
        <v>14.899813369255</v>
      </c>
      <c r="G296" s="8">
        <f t="shared" ref="G296:G297" si="146">E296-$F$243</f>
        <v>-1.3601507965031061</v>
      </c>
    </row>
    <row r="297" spans="1:8">
      <c r="B297" s="23" t="s">
        <v>85</v>
      </c>
      <c r="C297" s="23">
        <f>AVERAGE(C295:C296)</f>
        <v>29.778896053826386</v>
      </c>
      <c r="D297" s="23">
        <f>AVERAGE(D295:D296)</f>
        <v>14.860529477440039</v>
      </c>
      <c r="E297" s="8">
        <f>AVERAGE(E295:E296)</f>
        <v>14.918366576386351</v>
      </c>
      <c r="G297" s="20">
        <f t="shared" si="146"/>
        <v>-1.3415975893717551</v>
      </c>
      <c r="H297" s="8">
        <f>2^-G297</f>
        <v>2.5343180486652144</v>
      </c>
    </row>
    <row r="298" spans="1:8">
      <c r="B298" s="23"/>
    </row>
    <row r="299" spans="1:8">
      <c r="B299" s="25" t="s">
        <v>125</v>
      </c>
      <c r="C299" s="8">
        <v>29.331354025001577</v>
      </c>
      <c r="D299" s="8">
        <v>14.420043342213482</v>
      </c>
      <c r="E299" s="8">
        <f>C299-D299</f>
        <v>14.911310682788095</v>
      </c>
      <c r="G299" s="8">
        <f>E299-$F$243</f>
        <v>-1.3486534829700112</v>
      </c>
    </row>
    <row r="300" spans="1:8">
      <c r="B300" s="23"/>
      <c r="C300" s="8">
        <v>29.1859461368472</v>
      </c>
      <c r="D300" s="8">
        <v>14.9881109593313</v>
      </c>
      <c r="E300" s="8">
        <f t="shared" ref="E300" si="147">C300-D300</f>
        <v>14.1978351775159</v>
      </c>
      <c r="G300" s="8">
        <f t="shared" ref="G300:G301" si="148">E300-$F$243</f>
        <v>-2.0621289882422058</v>
      </c>
    </row>
    <row r="301" spans="1:8">
      <c r="B301" s="23" t="s">
        <v>85</v>
      </c>
      <c r="C301" s="23">
        <f>AVERAGE(C299:C300)</f>
        <v>29.25865008092439</v>
      </c>
      <c r="D301" s="23">
        <f>AVERAGE(D299:D300)</f>
        <v>14.704077150772392</v>
      </c>
      <c r="E301" s="8">
        <f>AVERAGE(E299:E300)</f>
        <v>14.554572930151998</v>
      </c>
      <c r="G301" s="20">
        <f t="shared" si="148"/>
        <v>-1.7053912356061076</v>
      </c>
      <c r="H301" s="8">
        <f>2^-G301</f>
        <v>3.2611735873396372</v>
      </c>
    </row>
    <row r="303" spans="1:8">
      <c r="A303" s="8" t="s">
        <v>75</v>
      </c>
      <c r="B303" s="24" t="s">
        <v>111</v>
      </c>
      <c r="C303" s="8">
        <v>22.60613626164416</v>
      </c>
      <c r="D303" s="8">
        <v>14.579404533333934</v>
      </c>
      <c r="E303" s="8">
        <f>C303-D303</f>
        <v>8.0267317283102262</v>
      </c>
      <c r="F303" s="8">
        <f>AVERAGE(E305,E309,E313,E317,E321)</f>
        <v>8.2588571530761232</v>
      </c>
      <c r="G303" s="8">
        <f>E303-$F$303</f>
        <v>-0.23212542476589704</v>
      </c>
    </row>
    <row r="304" spans="1:8">
      <c r="B304" s="23"/>
      <c r="C304" s="8">
        <v>22.540500164200399</v>
      </c>
      <c r="D304" s="8">
        <v>14.332213560613599</v>
      </c>
      <c r="E304" s="8">
        <f t="shared" ref="E304" si="149">C304-D304</f>
        <v>8.2082866035867994</v>
      </c>
      <c r="G304" s="8">
        <f t="shared" ref="G304:G305" si="150">E304-$F$303</f>
        <v>-5.0570549489323824E-2</v>
      </c>
    </row>
    <row r="305" spans="2:8">
      <c r="B305" s="23" t="s">
        <v>85</v>
      </c>
      <c r="C305" s="23">
        <f>AVERAGE(C303:C304)</f>
        <v>22.573318212922281</v>
      </c>
      <c r="D305" s="23">
        <f>AVERAGE(D303:D304)</f>
        <v>14.455809046973766</v>
      </c>
      <c r="E305" s="8">
        <f>AVERAGE(E303:E304)</f>
        <v>8.1175091659485119</v>
      </c>
      <c r="G305" s="20">
        <f t="shared" si="150"/>
        <v>-0.14134798712761132</v>
      </c>
      <c r="H305" s="8">
        <f>2^-G305</f>
        <v>1.1029351658933522</v>
      </c>
    </row>
    <row r="306" spans="2:8">
      <c r="B306" s="23"/>
    </row>
    <row r="307" spans="2:8">
      <c r="B307" s="24" t="s">
        <v>112</v>
      </c>
      <c r="C307" s="8">
        <v>22.422214626905586</v>
      </c>
      <c r="D307" s="8">
        <v>14.785087487979336</v>
      </c>
      <c r="E307" s="8">
        <f>C307-D307</f>
        <v>7.6371271389262496</v>
      </c>
      <c r="G307" s="8">
        <f>E307-$F$303</f>
        <v>-0.62173001414987361</v>
      </c>
    </row>
    <row r="308" spans="2:8">
      <c r="B308" s="23"/>
      <c r="C308" s="8">
        <v>22.561644257940401</v>
      </c>
      <c r="D308" s="8">
        <v>14.5333339422215</v>
      </c>
      <c r="E308" s="8">
        <f t="shared" ref="E308" si="151">C308-D308</f>
        <v>8.0283103157189011</v>
      </c>
      <c r="G308" s="8">
        <f t="shared" ref="G308:G309" si="152">E308-$F$303</f>
        <v>-0.23054683735722215</v>
      </c>
    </row>
    <row r="309" spans="2:8">
      <c r="B309" s="23" t="s">
        <v>85</v>
      </c>
      <c r="C309" s="23">
        <f>AVERAGE(C307:C308)</f>
        <v>22.491929442422993</v>
      </c>
      <c r="D309" s="23">
        <f>AVERAGE(D307:D308)</f>
        <v>14.659210715100418</v>
      </c>
      <c r="E309" s="8">
        <f>AVERAGE(E307:E308)</f>
        <v>7.8327187273225753</v>
      </c>
      <c r="G309" s="20">
        <f t="shared" si="152"/>
        <v>-0.42613842575354788</v>
      </c>
      <c r="H309" s="8">
        <f>2^-G309</f>
        <v>1.3436323402813621</v>
      </c>
    </row>
    <row r="310" spans="2:8">
      <c r="B310" s="23"/>
    </row>
    <row r="311" spans="2:8">
      <c r="B311" s="24" t="s">
        <v>113</v>
      </c>
      <c r="C311" s="8">
        <v>22.947447896676099</v>
      </c>
      <c r="D311" s="8">
        <v>14.398574391400293</v>
      </c>
      <c r="E311" s="8">
        <f>C311-D311</f>
        <v>8.5488735052758056</v>
      </c>
      <c r="G311" s="8">
        <f>E311-$F$303</f>
        <v>0.29001635219968236</v>
      </c>
    </row>
    <row r="312" spans="2:8">
      <c r="B312" s="23"/>
      <c r="C312" s="8">
        <v>22.9626905678508</v>
      </c>
      <c r="D312" s="8">
        <v>14.3487979394744</v>
      </c>
      <c r="E312" s="8">
        <f t="shared" ref="E312" si="153">C312-D312</f>
        <v>8.6138926283763997</v>
      </c>
      <c r="G312" s="8">
        <f t="shared" ref="G312:G313" si="154">E312-$F$303</f>
        <v>0.35503547530027646</v>
      </c>
    </row>
    <row r="313" spans="2:8">
      <c r="B313" s="23" t="s">
        <v>85</v>
      </c>
      <c r="C313" s="23">
        <f>AVERAGE(C311:C312)</f>
        <v>22.955069232263448</v>
      </c>
      <c r="D313" s="23">
        <f>AVERAGE(D311:D312)</f>
        <v>14.373686165437347</v>
      </c>
      <c r="E313" s="8">
        <f>AVERAGE(E311:E312)</f>
        <v>8.5813830668261026</v>
      </c>
      <c r="G313" s="20">
        <f t="shared" si="154"/>
        <v>0.32252591374997941</v>
      </c>
      <c r="H313" s="8">
        <f>2^-G313</f>
        <v>0.79966856750636717</v>
      </c>
    </row>
    <row r="314" spans="2:8">
      <c r="B314" s="23"/>
    </row>
    <row r="315" spans="2:8">
      <c r="B315" s="24" t="s">
        <v>114</v>
      </c>
      <c r="C315" s="8">
        <v>23.091444975190662</v>
      </c>
      <c r="D315" s="8">
        <v>14.713319625578629</v>
      </c>
      <c r="E315" s="8">
        <f>C315-D315</f>
        <v>8.3781253496120325</v>
      </c>
      <c r="G315" s="8">
        <f>E315-$F$303</f>
        <v>0.11926819653590925</v>
      </c>
    </row>
    <row r="316" spans="2:8">
      <c r="B316" s="23"/>
      <c r="C316" s="8">
        <v>23.0748797939474</v>
      </c>
      <c r="D316" s="8">
        <v>14.478966761091399</v>
      </c>
      <c r="E316" s="8">
        <f t="shared" ref="E316" si="155">C316-D316</f>
        <v>8.5959130328560001</v>
      </c>
      <c r="G316" s="8">
        <f t="shared" ref="G316:G317" si="156">E316-$F$303</f>
        <v>0.33705587977987683</v>
      </c>
    </row>
    <row r="317" spans="2:8">
      <c r="B317" s="23" t="s">
        <v>85</v>
      </c>
      <c r="C317" s="23">
        <f>AVERAGE(C315:C316)</f>
        <v>23.083162384569029</v>
      </c>
      <c r="D317" s="23">
        <f>AVERAGE(D315:D316)</f>
        <v>14.596143193335013</v>
      </c>
      <c r="E317" s="8">
        <f>AVERAGE(E315:E316)</f>
        <v>8.4870191912340154</v>
      </c>
      <c r="G317" s="20">
        <f t="shared" si="156"/>
        <v>0.22816203815789216</v>
      </c>
      <c r="H317" s="8">
        <f>2^-G317</f>
        <v>0.85372182213650838</v>
      </c>
    </row>
    <row r="318" spans="2:8">
      <c r="B318" s="23"/>
    </row>
    <row r="319" spans="2:8">
      <c r="B319" s="24" t="s">
        <v>115</v>
      </c>
      <c r="C319" s="8">
        <v>22.837540104952353</v>
      </c>
      <c r="D319" s="8">
        <v>14.539724997729337</v>
      </c>
      <c r="E319" s="8">
        <f>C319-D319</f>
        <v>8.2978151072230162</v>
      </c>
      <c r="G319" s="8">
        <f>E319-$F$303</f>
        <v>3.8957954146892959E-2</v>
      </c>
    </row>
    <row r="320" spans="2:8">
      <c r="B320" s="23"/>
      <c r="C320" s="8">
        <v>22.449751907713299</v>
      </c>
      <c r="D320" s="8">
        <v>14.196255786837501</v>
      </c>
      <c r="E320" s="8">
        <f t="shared" ref="E320" si="157">C320-D320</f>
        <v>8.2534961208757984</v>
      </c>
      <c r="G320" s="8">
        <f t="shared" ref="G320:G321" si="158">E320-$F$303</f>
        <v>-5.3610322003248001E-3</v>
      </c>
    </row>
    <row r="321" spans="2:8">
      <c r="B321" s="23" t="s">
        <v>85</v>
      </c>
      <c r="C321" s="23">
        <f>AVERAGE(C319:C320)</f>
        <v>22.643646006332826</v>
      </c>
      <c r="D321" s="23">
        <f>AVERAGE(D319:D320)</f>
        <v>14.367990392283419</v>
      </c>
      <c r="E321" s="8">
        <f>AVERAGE(E319:E320)</f>
        <v>8.2756556140494073</v>
      </c>
      <c r="G321" s="20">
        <f t="shared" si="158"/>
        <v>1.679846097328408E-2</v>
      </c>
      <c r="H321" s="8">
        <f>2^-G321</f>
        <v>0.98842372090246877</v>
      </c>
    </row>
    <row r="322" spans="2:8">
      <c r="B322" s="23"/>
    </row>
    <row r="323" spans="2:8">
      <c r="B323" s="31" t="s">
        <v>116</v>
      </c>
      <c r="C323" s="8">
        <v>22.366378968717392</v>
      </c>
      <c r="D323" s="8">
        <v>15.138880471197215</v>
      </c>
      <c r="E323" s="8">
        <f>C323-D323</f>
        <v>7.2274984975201768</v>
      </c>
      <c r="G323" s="8">
        <f>E323-$F$303</f>
        <v>-1.0313586555559464</v>
      </c>
    </row>
    <row r="324" spans="2:8">
      <c r="B324" s="23"/>
      <c r="C324" s="8">
        <v>22.401049524539701</v>
      </c>
      <c r="D324" s="8">
        <v>15.2499772933663</v>
      </c>
      <c r="E324" s="8">
        <f t="shared" ref="E324" si="159">C324-D324</f>
        <v>7.1510722311734014</v>
      </c>
      <c r="G324" s="8">
        <f t="shared" ref="G324:G325" si="160">E324-$F$303</f>
        <v>-1.1077849219027218</v>
      </c>
    </row>
    <row r="325" spans="2:8">
      <c r="B325" s="23" t="s">
        <v>85</v>
      </c>
      <c r="C325" s="23">
        <f>AVERAGE(C323:C324)</f>
        <v>22.383714246628546</v>
      </c>
      <c r="D325" s="23">
        <f>AVERAGE(D323:D324)</f>
        <v>15.194428882281757</v>
      </c>
      <c r="E325" s="8">
        <f>AVERAGE(E323:E324)</f>
        <v>7.1892853643467891</v>
      </c>
      <c r="G325" s="20">
        <f t="shared" si="160"/>
        <v>-1.0695717887293341</v>
      </c>
      <c r="H325" s="8">
        <f>2^-G325</f>
        <v>2.0988103196859793</v>
      </c>
    </row>
    <row r="326" spans="2:8">
      <c r="B326" s="23"/>
    </row>
    <row r="327" spans="2:8">
      <c r="B327" s="31" t="s">
        <v>117</v>
      </c>
      <c r="C327" s="8">
        <v>23.654638170110793</v>
      </c>
      <c r="D327" s="8">
        <v>15.065130155373444</v>
      </c>
      <c r="E327" s="8">
        <f>C327-D327</f>
        <v>8.5895080147373495</v>
      </c>
      <c r="G327" s="8">
        <f>E327-$F$303</f>
        <v>0.33065086166122626</v>
      </c>
    </row>
    <row r="328" spans="2:8">
      <c r="B328" s="23"/>
      <c r="C328" s="8">
        <v>23.482968717413801</v>
      </c>
      <c r="D328" s="8">
        <v>15.2047119726546</v>
      </c>
      <c r="E328" s="8">
        <f t="shared" ref="E328" si="161">C328-D328</f>
        <v>8.2782567447592008</v>
      </c>
      <c r="G328" s="8">
        <f t="shared" ref="G328:G329" si="162">E328-$F$303</f>
        <v>1.9399591683077588E-2</v>
      </c>
    </row>
    <row r="329" spans="2:8">
      <c r="B329" s="23" t="s">
        <v>85</v>
      </c>
      <c r="C329" s="23">
        <f>AVERAGE(C327:C328)</f>
        <v>23.568803443762299</v>
      </c>
      <c r="D329" s="23">
        <f>AVERAGE(D327:D328)</f>
        <v>15.134921064014023</v>
      </c>
      <c r="E329" s="8">
        <f>AVERAGE(E327:E328)</f>
        <v>8.433882379748276</v>
      </c>
      <c r="G329" s="20">
        <f t="shared" si="162"/>
        <v>0.17502522667215281</v>
      </c>
      <c r="H329" s="8">
        <f>2^-G329</f>
        <v>0.88575203088703014</v>
      </c>
    </row>
    <row r="330" spans="2:8">
      <c r="B330" s="23"/>
    </row>
    <row r="331" spans="2:8">
      <c r="B331" s="31" t="s">
        <v>118</v>
      </c>
      <c r="C331" s="8">
        <v>23.381701108065101</v>
      </c>
      <c r="D331" s="8">
        <v>10.696986021546293</v>
      </c>
      <c r="E331" s="8">
        <f>C331-D331</f>
        <v>12.684715086518809</v>
      </c>
      <c r="G331" s="8">
        <f>E331-$F$303</f>
        <v>4.4258579334426855</v>
      </c>
    </row>
    <row r="332" spans="2:8">
      <c r="B332" s="23"/>
      <c r="C332" s="8">
        <v>23.328376938856668</v>
      </c>
      <c r="D332" s="8">
        <v>10.6301553734328</v>
      </c>
      <c r="E332" s="8">
        <f t="shared" ref="E332" si="163">C332-D332</f>
        <v>12.698221565423868</v>
      </c>
      <c r="G332" s="8">
        <f t="shared" ref="G332:G333" si="164">E332-$F$303</f>
        <v>4.4393644123477447</v>
      </c>
    </row>
    <row r="333" spans="2:8">
      <c r="B333" s="23" t="s">
        <v>85</v>
      </c>
      <c r="C333" s="23">
        <f>AVERAGE(C331:C332)</f>
        <v>23.355039023460883</v>
      </c>
      <c r="D333" s="23">
        <f>AVERAGE(D331:D332)</f>
        <v>10.663570697489547</v>
      </c>
      <c r="E333" s="8">
        <f>AVERAGE(E331:E332)</f>
        <v>12.691468325971339</v>
      </c>
      <c r="G333" s="20">
        <f t="shared" si="164"/>
        <v>4.432611172895216</v>
      </c>
      <c r="H333" s="8">
        <f>2^-G333</f>
        <v>4.6307472537649268E-2</v>
      </c>
    </row>
    <row r="334" spans="2:8">
      <c r="B334" s="23"/>
    </row>
    <row r="335" spans="2:8">
      <c r="B335" s="31" t="s">
        <v>119</v>
      </c>
      <c r="C335" s="8">
        <v>22.337188335340922</v>
      </c>
      <c r="D335" s="8">
        <v>15.005726102749016</v>
      </c>
      <c r="E335" s="8">
        <f>C335-D335</f>
        <v>7.3314622325919068</v>
      </c>
      <c r="G335" s="8">
        <f>E335-$F$303</f>
        <v>-0.92739492048421646</v>
      </c>
    </row>
    <row r="336" spans="2:8">
      <c r="B336" s="23"/>
      <c r="C336" s="8">
        <v>22.376938856769598</v>
      </c>
      <c r="D336" s="8">
        <v>15.1860215463337</v>
      </c>
      <c r="E336" s="8">
        <f t="shared" ref="E336" si="165">C336-D336</f>
        <v>7.1909173104358981</v>
      </c>
      <c r="G336" s="8">
        <f t="shared" ref="G336:G337" si="166">E336-$F$303</f>
        <v>-1.0679398426402251</v>
      </c>
    </row>
    <row r="337" spans="2:8">
      <c r="B337" s="23" t="s">
        <v>85</v>
      </c>
      <c r="C337" s="23">
        <f>AVERAGE(C335:C336)</f>
        <v>22.357063596055262</v>
      </c>
      <c r="D337" s="23">
        <f>AVERAGE(D335:D336)</f>
        <v>15.095873824541357</v>
      </c>
      <c r="E337" s="8">
        <f>AVERAGE(E335:E336)</f>
        <v>7.2611897715139024</v>
      </c>
      <c r="G337" s="20">
        <f t="shared" si="166"/>
        <v>-0.99766738156222079</v>
      </c>
      <c r="H337" s="8">
        <f>2^-G337</f>
        <v>1.9967689170018226</v>
      </c>
    </row>
    <row r="338" spans="2:8">
      <c r="B338" s="23"/>
    </row>
    <row r="339" spans="2:8">
      <c r="B339" s="31" t="s">
        <v>120</v>
      </c>
      <c r="C339" s="8">
        <v>23.208403344938581</v>
      </c>
      <c r="D339" s="8">
        <v>15.045531119802012</v>
      </c>
      <c r="E339" s="8">
        <f>C339-D339</f>
        <v>8.1628722251365691</v>
      </c>
      <c r="G339" s="8">
        <f>E339-$F$303</f>
        <v>-9.5984927939554154E-2</v>
      </c>
    </row>
    <row r="340" spans="2:8">
      <c r="B340" s="23"/>
      <c r="C340" s="8">
        <v>23.188335340905699</v>
      </c>
      <c r="D340" s="8">
        <v>15.1261027492084</v>
      </c>
      <c r="E340" s="8">
        <f t="shared" ref="E340" si="167">C340-D340</f>
        <v>8.062232591697299</v>
      </c>
      <c r="G340" s="8">
        <f t="shared" ref="G340:G341" si="168">E340-$F$303</f>
        <v>-0.19662456137882423</v>
      </c>
    </row>
    <row r="341" spans="2:8">
      <c r="B341" s="23" t="s">
        <v>85</v>
      </c>
      <c r="C341" s="23">
        <f>AVERAGE(C339:C340)</f>
        <v>23.198369342922142</v>
      </c>
      <c r="D341" s="23">
        <f>AVERAGE(D339:D340)</f>
        <v>15.085816934505207</v>
      </c>
      <c r="E341" s="8">
        <f>AVERAGE(E339:E340)</f>
        <v>8.1125524084169349</v>
      </c>
      <c r="G341" s="20">
        <f t="shared" si="168"/>
        <v>-0.1463047446591883</v>
      </c>
      <c r="H341" s="8">
        <f>2^-G341</f>
        <v>1.1067311064257828</v>
      </c>
    </row>
    <row r="342" spans="2:8">
      <c r="B342" s="23"/>
    </row>
    <row r="343" spans="2:8">
      <c r="B343" s="25" t="s">
        <v>121</v>
      </c>
      <c r="C343" s="8">
        <v>22.310473528617091</v>
      </c>
      <c r="D343" s="8">
        <v>15.045538158023868</v>
      </c>
      <c r="E343" s="8">
        <f>C343-D343</f>
        <v>7.2649353705932231</v>
      </c>
      <c r="G343" s="8">
        <f>E343-$F$303</f>
        <v>-0.99392178248290008</v>
      </c>
    </row>
    <row r="344" spans="2:8">
      <c r="B344" s="23"/>
      <c r="C344" s="8">
        <v>22.033449386045501</v>
      </c>
      <c r="D344" s="8">
        <v>15.3111980231047</v>
      </c>
      <c r="E344" s="8">
        <f t="shared" ref="E344" si="169">C344-D344</f>
        <v>6.7222513629408009</v>
      </c>
      <c r="G344" s="8">
        <f t="shared" ref="G344:G345" si="170">E344-$F$303</f>
        <v>-1.5366057901353223</v>
      </c>
    </row>
    <row r="345" spans="2:8">
      <c r="B345" s="23" t="s">
        <v>85</v>
      </c>
      <c r="C345" s="23">
        <f>AVERAGE(C343:C344)</f>
        <v>22.171961457331296</v>
      </c>
      <c r="D345" s="23">
        <f>AVERAGE(D343:D344)</f>
        <v>15.178368090564284</v>
      </c>
      <c r="E345" s="8">
        <f>AVERAGE(E343:E344)</f>
        <v>6.993593366767012</v>
      </c>
      <c r="G345" s="20">
        <f t="shared" si="170"/>
        <v>-1.2652637863091112</v>
      </c>
      <c r="H345" s="8">
        <f>2^-G345</f>
        <v>2.4037115600755836</v>
      </c>
    </row>
    <row r="346" spans="2:8">
      <c r="B346" s="23"/>
    </row>
    <row r="347" spans="2:8">
      <c r="B347" s="25" t="s">
        <v>122</v>
      </c>
      <c r="C347" s="8">
        <v>22.776451756489077</v>
      </c>
      <c r="D347" s="8">
        <v>15.18800641058322</v>
      </c>
      <c r="E347" s="8">
        <f>C347-D347</f>
        <v>7.588445345905857</v>
      </c>
      <c r="G347" s="8">
        <f>E347-$F$303</f>
        <v>-0.67041180717026627</v>
      </c>
    </row>
    <row r="348" spans="2:8">
      <c r="B348" s="23"/>
      <c r="C348" s="8">
        <v>22.352861710455301</v>
      </c>
      <c r="D348" s="8">
        <v>15.115802397764501</v>
      </c>
      <c r="E348" s="8">
        <f t="shared" ref="E348" si="171">C348-D348</f>
        <v>7.2370593126907998</v>
      </c>
      <c r="G348" s="8">
        <f t="shared" ref="G348:G349" si="172">E348-$F$303</f>
        <v>-1.0217978403853234</v>
      </c>
    </row>
    <row r="349" spans="2:8">
      <c r="B349" s="23" t="s">
        <v>85</v>
      </c>
      <c r="C349" s="23">
        <f>AVERAGE(C347:C348)</f>
        <v>22.564656733472191</v>
      </c>
      <c r="D349" s="23">
        <f>AVERAGE(D347:D348)</f>
        <v>15.151904404173861</v>
      </c>
      <c r="E349" s="8">
        <f>AVERAGE(E347:E348)</f>
        <v>7.4127523292983284</v>
      </c>
      <c r="G349" s="20">
        <f t="shared" si="172"/>
        <v>-0.84610482377779483</v>
      </c>
      <c r="H349" s="8">
        <f>2^-G349</f>
        <v>1.797640862016987</v>
      </c>
    </row>
    <row r="350" spans="2:8">
      <c r="B350" s="23"/>
    </row>
    <row r="351" spans="2:8">
      <c r="B351" s="25" t="s">
        <v>123</v>
      </c>
      <c r="C351" s="8">
        <v>22.490109377491798</v>
      </c>
      <c r="D351" s="8">
        <v>14.977310397400005</v>
      </c>
      <c r="E351" s="8">
        <f>C351-D351</f>
        <v>7.5127989800917927</v>
      </c>
      <c r="G351" s="8">
        <f>E351-$F$303</f>
        <v>-0.74605817298433053</v>
      </c>
    </row>
    <row r="352" spans="2:8">
      <c r="B352" s="23"/>
      <c r="C352" s="8">
        <v>22.1764891188006</v>
      </c>
      <c r="D352" s="8">
        <v>14.642105832490101</v>
      </c>
      <c r="E352" s="8">
        <f t="shared" ref="E352" si="173">C352-D352</f>
        <v>7.5343832863104989</v>
      </c>
      <c r="G352" s="8">
        <f t="shared" ref="G352:G353" si="174">E352-$F$303</f>
        <v>-0.72447386676562431</v>
      </c>
    </row>
    <row r="353" spans="1:8">
      <c r="B353" s="23" t="s">
        <v>85</v>
      </c>
      <c r="C353" s="23">
        <f>AVERAGE(C351:C352)</f>
        <v>22.333299248146197</v>
      </c>
      <c r="D353" s="23">
        <f>AVERAGE(D351:D352)</f>
        <v>14.809708114945053</v>
      </c>
      <c r="E353" s="8">
        <f>AVERAGE(E351:E352)</f>
        <v>7.5235911332011458</v>
      </c>
      <c r="G353" s="20">
        <f t="shared" si="174"/>
        <v>-0.73526601987497742</v>
      </c>
      <c r="H353" s="8">
        <f>2^-G353</f>
        <v>1.6647043975106974</v>
      </c>
    </row>
    <row r="354" spans="1:8">
      <c r="B354" s="23"/>
    </row>
    <row r="355" spans="1:8">
      <c r="B355" s="25" t="s">
        <v>124</v>
      </c>
      <c r="C355" s="8">
        <v>22.973601007969901</v>
      </c>
      <c r="D355" s="8">
        <v>15.115214262028001</v>
      </c>
      <c r="E355" s="8">
        <f>C355-D355</f>
        <v>7.8583867459418997</v>
      </c>
      <c r="G355" s="8">
        <f>E355-$F$303</f>
        <v>-0.40047040713422355</v>
      </c>
    </row>
    <row r="356" spans="1:8">
      <c r="B356" s="23"/>
      <c r="C356" s="8">
        <v>22.993774918977302</v>
      </c>
      <c r="D356" s="8">
        <v>15.103974973601799</v>
      </c>
      <c r="E356" s="8">
        <f t="shared" ref="E356" si="175">C356-D356</f>
        <v>7.8897999453755023</v>
      </c>
      <c r="G356" s="8">
        <f t="shared" ref="G356:G357" si="176">E356-$F$303</f>
        <v>-0.36905720770062089</v>
      </c>
    </row>
    <row r="357" spans="1:8">
      <c r="B357" s="23" t="s">
        <v>85</v>
      </c>
      <c r="C357" s="23">
        <f>AVERAGE(C355:C356)</f>
        <v>22.983687963473599</v>
      </c>
      <c r="D357" s="23">
        <f>AVERAGE(D355:D356)</f>
        <v>15.109594617814899</v>
      </c>
      <c r="E357" s="8">
        <f>AVERAGE(E355:E356)</f>
        <v>7.874093345658701</v>
      </c>
      <c r="G357" s="20">
        <f t="shared" si="176"/>
        <v>-0.38476380741742222</v>
      </c>
      <c r="H357" s="8">
        <f>2^-G357</f>
        <v>1.3056460141567479</v>
      </c>
    </row>
    <row r="358" spans="1:8">
      <c r="B358" s="23"/>
    </row>
    <row r="359" spans="1:8">
      <c r="B359" s="25" t="s">
        <v>125</v>
      </c>
      <c r="C359" s="8">
        <v>22.881969564175332</v>
      </c>
      <c r="D359" s="8">
        <v>14.710577201441552</v>
      </c>
      <c r="E359" s="8">
        <f>C359-D359</f>
        <v>8.1713923627337799</v>
      </c>
      <c r="G359" s="8">
        <f>E359-$F$303</f>
        <v>-8.7464790342343335E-2</v>
      </c>
    </row>
    <row r="360" spans="1:8">
      <c r="B360" s="23"/>
      <c r="C360" s="8">
        <v>22.479699115214199</v>
      </c>
      <c r="D360" s="8">
        <v>14.3796991152142</v>
      </c>
      <c r="E360" s="8">
        <f t="shared" ref="E360" si="177">C360-D360</f>
        <v>8.1</v>
      </c>
      <c r="G360" s="8">
        <f t="shared" ref="G360:G361" si="178">E360-$F$303</f>
        <v>-0.15885715307612358</v>
      </c>
    </row>
    <row r="361" spans="1:8">
      <c r="B361" s="23" t="s">
        <v>85</v>
      </c>
      <c r="C361" s="23">
        <f>AVERAGE(C359:C360)</f>
        <v>22.680834339694766</v>
      </c>
      <c r="D361" s="23">
        <f>AVERAGE(D359:D360)</f>
        <v>14.545138158327877</v>
      </c>
      <c r="E361" s="8">
        <f>AVERAGE(E359:E360)</f>
        <v>8.1356961813668889</v>
      </c>
      <c r="G361" s="20">
        <f t="shared" si="178"/>
        <v>-0.12316097170923435</v>
      </c>
      <c r="H361" s="8">
        <f>2^-G361</f>
        <v>1.0891185292291392</v>
      </c>
    </row>
    <row r="363" spans="1:8">
      <c r="A363" s="8" t="s">
        <v>89</v>
      </c>
      <c r="B363" s="24" t="s">
        <v>111</v>
      </c>
      <c r="C363" s="8">
        <v>18.055391619498234</v>
      </c>
      <c r="D363" s="8">
        <v>15.170649816486426</v>
      </c>
      <c r="E363" s="8">
        <f>C363-D363</f>
        <v>2.8847418030118082</v>
      </c>
      <c r="F363" s="8">
        <f>AVERAGE(E365,E369,E373,E377,E381)</f>
        <v>3.1369744386315763</v>
      </c>
      <c r="G363" s="8">
        <f>E363-$F$363</f>
        <v>-0.25223263561976816</v>
      </c>
    </row>
    <row r="364" spans="1:8">
      <c r="B364" s="23"/>
      <c r="C364" s="8">
        <v>18.620287105720099</v>
      </c>
      <c r="D364" s="8">
        <v>15.141605539161899</v>
      </c>
      <c r="E364" s="8">
        <f t="shared" ref="E364" si="179">C364-D364</f>
        <v>3.4786815665581994</v>
      </c>
      <c r="G364" s="8">
        <f t="shared" ref="G364:G365" si="180">E364-$F$363</f>
        <v>0.34170712792662306</v>
      </c>
    </row>
    <row r="365" spans="1:8">
      <c r="B365" s="23" t="s">
        <v>85</v>
      </c>
      <c r="C365" s="23">
        <f>AVERAGE(C363:C364)</f>
        <v>18.337839362609166</v>
      </c>
      <c r="D365" s="23">
        <f>AVERAGE(D363:D364)</f>
        <v>15.156127677824163</v>
      </c>
      <c r="E365" s="8">
        <f>AVERAGE(E363:E364)</f>
        <v>3.1817116847850038</v>
      </c>
      <c r="G365" s="20">
        <f t="shared" si="180"/>
        <v>4.4737246153427446E-2</v>
      </c>
      <c r="H365" s="8">
        <f>2^-G365</f>
        <v>0.96946636694356791</v>
      </c>
    </row>
    <row r="366" spans="1:8">
      <c r="B366" s="23"/>
    </row>
    <row r="367" spans="1:8">
      <c r="B367" s="24" t="s">
        <v>112</v>
      </c>
      <c r="C367" s="8">
        <v>18.664918072581358</v>
      </c>
      <c r="D367" s="8">
        <v>15.142485201934406</v>
      </c>
      <c r="E367" s="8">
        <f>C367-D367</f>
        <v>3.5224328706469521</v>
      </c>
      <c r="G367" s="8">
        <f>E367-$F$363</f>
        <v>0.38545843201537577</v>
      </c>
    </row>
    <row r="368" spans="1:8">
      <c r="B368" s="23"/>
      <c r="C368" s="8">
        <v>18.498217064981599</v>
      </c>
      <c r="D368" s="8">
        <v>15.486466491807199</v>
      </c>
      <c r="E368" s="8">
        <f t="shared" ref="E368" si="181">C368-D368</f>
        <v>3.0117505731743996</v>
      </c>
      <c r="G368" s="8">
        <f t="shared" ref="G368:G369" si="182">E368-$F$363</f>
        <v>-0.12522386545717668</v>
      </c>
    </row>
    <row r="369" spans="2:8">
      <c r="B369" s="23" t="s">
        <v>85</v>
      </c>
      <c r="C369" s="23">
        <f>AVERAGE(C367:C368)</f>
        <v>18.58156756878148</v>
      </c>
      <c r="D369" s="23">
        <f>AVERAGE(D367:D368)</f>
        <v>15.314475846870803</v>
      </c>
      <c r="E369" s="8">
        <f>AVERAGE(E367:E368)</f>
        <v>3.2670917219106759</v>
      </c>
      <c r="G369" s="20">
        <f t="shared" si="182"/>
        <v>0.13011728327909955</v>
      </c>
      <c r="H369" s="8">
        <f>2^-G369</f>
        <v>0.91375716371031823</v>
      </c>
    </row>
    <row r="370" spans="2:8">
      <c r="B370" s="23"/>
    </row>
    <row r="371" spans="2:8">
      <c r="B371" s="24" t="s">
        <v>113</v>
      </c>
      <c r="C371" s="8">
        <v>18.09333345143548</v>
      </c>
      <c r="D371" s="8">
        <v>14.848513683843432</v>
      </c>
      <c r="E371" s="8">
        <f>C371-D371</f>
        <v>3.2448197675920483</v>
      </c>
      <c r="G371" s="8">
        <f>E371-$F$363</f>
        <v>0.10784532896047194</v>
      </c>
    </row>
    <row r="372" spans="2:8">
      <c r="B372" s="23"/>
      <c r="C372" s="8">
        <v>18.381414248520102</v>
      </c>
      <c r="D372" s="8">
        <v>14.934453286421499</v>
      </c>
      <c r="E372" s="8">
        <f t="shared" ref="E372" si="183">C372-D372</f>
        <v>3.4469609620986024</v>
      </c>
      <c r="G372" s="8">
        <f t="shared" ref="G372:G373" si="184">E372-$F$363</f>
        <v>0.30998652346702604</v>
      </c>
    </row>
    <row r="373" spans="2:8">
      <c r="B373" s="23" t="s">
        <v>85</v>
      </c>
      <c r="C373" s="23">
        <f>AVERAGE(C371:C372)</f>
        <v>18.237373849977793</v>
      </c>
      <c r="D373" s="23">
        <f>AVERAGE(D371:D372)</f>
        <v>14.891483485132465</v>
      </c>
      <c r="E373" s="8">
        <f>AVERAGE(E371:E372)</f>
        <v>3.3458903648453253</v>
      </c>
      <c r="G373" s="20">
        <f t="shared" si="184"/>
        <v>0.20891592621374899</v>
      </c>
      <c r="H373" s="8">
        <f>2^-G373</f>
        <v>0.86518710833407975</v>
      </c>
    </row>
    <row r="374" spans="2:8">
      <c r="B374" s="23"/>
    </row>
    <row r="375" spans="2:8">
      <c r="B375" s="24" t="s">
        <v>114</v>
      </c>
      <c r="C375" s="8">
        <v>18.000771184881</v>
      </c>
      <c r="D375" s="8">
        <v>15.135104361966816</v>
      </c>
      <c r="E375" s="8">
        <f>C375-D375</f>
        <v>2.865666822914184</v>
      </c>
      <c r="G375" s="8">
        <f>E375-$F$363</f>
        <v>-0.27130761571739237</v>
      </c>
    </row>
    <row r="376" spans="2:8">
      <c r="B376" s="23"/>
      <c r="C376" s="8">
        <v>18.393333451435499</v>
      </c>
      <c r="D376" s="8">
        <v>15.148513683843399</v>
      </c>
      <c r="E376" s="8">
        <f t="shared" ref="E376" si="185">C376-D376</f>
        <v>3.2448197675920998</v>
      </c>
      <c r="G376" s="8">
        <f t="shared" ref="G376:G377" si="186">E376-$F$363</f>
        <v>0.10784532896052346</v>
      </c>
    </row>
    <row r="377" spans="2:8">
      <c r="B377" s="23" t="s">
        <v>85</v>
      </c>
      <c r="C377" s="23">
        <f>AVERAGE(C375:C376)</f>
        <v>18.197052318158249</v>
      </c>
      <c r="D377" s="23">
        <f>AVERAGE(D375:D376)</f>
        <v>15.141809022905107</v>
      </c>
      <c r="E377" s="8">
        <f>AVERAGE(E375:E376)</f>
        <v>3.0552432952531419</v>
      </c>
      <c r="G377" s="20">
        <f t="shared" si="186"/>
        <v>-8.1731143378434457E-2</v>
      </c>
      <c r="H377" s="8">
        <f>2^-G377</f>
        <v>1.0582871570562238</v>
      </c>
    </row>
    <row r="378" spans="2:8">
      <c r="B378" s="23"/>
    </row>
    <row r="379" spans="2:8">
      <c r="B379" s="24" t="s">
        <v>115</v>
      </c>
      <c r="C379" s="8">
        <v>18.208274954085631</v>
      </c>
      <c r="D379" s="8">
        <v>15.188132266571063</v>
      </c>
      <c r="E379" s="8">
        <f>C379-D379</f>
        <v>3.0201426875145678</v>
      </c>
      <c r="G379" s="8">
        <f>E379-$F$363</f>
        <v>-0.1168317511170085</v>
      </c>
    </row>
    <row r="380" spans="2:8">
      <c r="B380" s="23"/>
      <c r="C380" s="8">
        <v>18.000771184881099</v>
      </c>
      <c r="D380" s="8">
        <v>15.3510436196682</v>
      </c>
      <c r="E380" s="8">
        <f t="shared" ref="E380" si="187">C380-D380</f>
        <v>2.6497275652128991</v>
      </c>
      <c r="G380" s="8">
        <f t="shared" ref="G380:G381" si="188">E380-$F$363</f>
        <v>-0.48724687341867723</v>
      </c>
    </row>
    <row r="381" spans="2:8">
      <c r="B381" s="23" t="s">
        <v>85</v>
      </c>
      <c r="C381" s="23">
        <f>AVERAGE(C379:C380)</f>
        <v>18.104523069483363</v>
      </c>
      <c r="D381" s="23">
        <f>AVERAGE(D379:D380)</f>
        <v>15.269587943119632</v>
      </c>
      <c r="E381" s="8">
        <f>AVERAGE(E379:E380)</f>
        <v>2.8349351263637335</v>
      </c>
      <c r="G381" s="20">
        <f t="shared" si="188"/>
        <v>-0.30203931226784286</v>
      </c>
      <c r="H381" s="8">
        <f>2^-G381</f>
        <v>1.2328859201458386</v>
      </c>
    </row>
    <row r="382" spans="2:8">
      <c r="B382" s="23"/>
    </row>
    <row r="383" spans="2:8">
      <c r="B383" s="31" t="s">
        <v>116</v>
      </c>
      <c r="C383" s="8">
        <v>18.150724193113078</v>
      </c>
      <c r="D383" s="8">
        <v>15.765853844212161</v>
      </c>
      <c r="E383" s="8">
        <f>C383-D383</f>
        <v>2.3848703489009164</v>
      </c>
      <c r="G383" s="8">
        <f>E383-$F$363</f>
        <v>-0.7521040897306599</v>
      </c>
    </row>
    <row r="384" spans="2:8">
      <c r="B384" s="23"/>
      <c r="C384" s="8">
        <v>18.074954085618799</v>
      </c>
      <c r="D384" s="8">
        <v>15.522665712150699</v>
      </c>
      <c r="E384" s="8">
        <f t="shared" ref="E384" si="189">C384-D384</f>
        <v>2.5522883734680999</v>
      </c>
      <c r="G384" s="8">
        <f t="shared" ref="G384:G385" si="190">E384-$F$363</f>
        <v>-0.58468606516347643</v>
      </c>
    </row>
    <row r="385" spans="2:8">
      <c r="B385" s="23" t="s">
        <v>85</v>
      </c>
      <c r="C385" s="23">
        <f>AVERAGE(C383:C384)</f>
        <v>18.112839139365938</v>
      </c>
      <c r="D385" s="23">
        <f>AVERAGE(D383:D384)</f>
        <v>15.64425977818143</v>
      </c>
      <c r="E385" s="8">
        <f>AVERAGE(E383:E384)</f>
        <v>2.4685793611845082</v>
      </c>
      <c r="G385" s="20">
        <f t="shared" si="190"/>
        <v>-0.66839507744706816</v>
      </c>
      <c r="H385" s="8">
        <f>2^-G385</f>
        <v>1.5893039664399433</v>
      </c>
    </row>
    <row r="386" spans="2:8">
      <c r="B386" s="23"/>
    </row>
    <row r="387" spans="2:8">
      <c r="B387" s="31" t="s">
        <v>117</v>
      </c>
      <c r="C387" s="8">
        <v>18.427748665508048</v>
      </c>
      <c r="D387" s="8">
        <v>15.118968307086904</v>
      </c>
      <c r="E387" s="8">
        <f>C387-D387</f>
        <v>3.3087803584211439</v>
      </c>
      <c r="G387" s="8">
        <f>E387-$F$363</f>
        <v>0.17180591978956761</v>
      </c>
    </row>
    <row r="388" spans="2:8">
      <c r="B388" s="23"/>
      <c r="C388" s="8">
        <v>18.322419311317599</v>
      </c>
      <c r="D388" s="8">
        <v>15.5825384421224</v>
      </c>
      <c r="E388" s="8">
        <f t="shared" ref="E388" si="191">C388-D388</f>
        <v>2.7398808691951988</v>
      </c>
      <c r="G388" s="8">
        <f t="shared" ref="G388:G389" si="192">E388-$F$363</f>
        <v>-0.39709356943637752</v>
      </c>
    </row>
    <row r="389" spans="2:8">
      <c r="B389" s="23" t="s">
        <v>85</v>
      </c>
      <c r="C389" s="23">
        <f>AVERAGE(C387:C388)</f>
        <v>18.375083988412825</v>
      </c>
      <c r="D389" s="23">
        <f>AVERAGE(D387:D388)</f>
        <v>15.350753374604652</v>
      </c>
      <c r="E389" s="8">
        <f>AVERAGE(E387:E388)</f>
        <v>3.0243306138081714</v>
      </c>
      <c r="G389" s="20">
        <f t="shared" si="192"/>
        <v>-0.11264382482340496</v>
      </c>
      <c r="H389" s="8">
        <f>2^-G389</f>
        <v>1.0812077999819016</v>
      </c>
    </row>
    <row r="390" spans="2:8">
      <c r="B390" s="23"/>
    </row>
    <row r="391" spans="2:8">
      <c r="B391" s="31" t="s">
        <v>118</v>
      </c>
      <c r="C391" s="8">
        <v>18.072543911956394</v>
      </c>
      <c r="D391" s="8">
        <v>15.035251855490021</v>
      </c>
      <c r="E391" s="8">
        <f>C391-D391</f>
        <v>3.0372920564663737</v>
      </c>
      <c r="G391" s="8">
        <f>E391-$F$363</f>
        <v>-9.9682382165202643E-2</v>
      </c>
    </row>
    <row r="392" spans="2:8">
      <c r="B392" s="23"/>
      <c r="C392" s="8">
        <v>18.2787486655081</v>
      </c>
      <c r="D392" s="8">
        <v>15.1896830708696</v>
      </c>
      <c r="E392" s="8">
        <f t="shared" ref="E392" si="193">C392-D392</f>
        <v>3.0890655946384999</v>
      </c>
      <c r="G392" s="8">
        <f t="shared" ref="G392:G393" si="194">E392-$F$363</f>
        <v>-4.7908843993076378E-2</v>
      </c>
    </row>
    <row r="393" spans="2:8">
      <c r="B393" s="23" t="s">
        <v>85</v>
      </c>
      <c r="C393" s="23">
        <f>AVERAGE(C391:C392)</f>
        <v>18.175646288732246</v>
      </c>
      <c r="D393" s="23">
        <f>AVERAGE(D391:D392)</f>
        <v>15.112467463179811</v>
      </c>
      <c r="E393" s="8">
        <f>AVERAGE(E391:E392)</f>
        <v>3.0631788255524368</v>
      </c>
      <c r="G393" s="20">
        <f t="shared" si="194"/>
        <v>-7.379561307913951E-2</v>
      </c>
      <c r="H393" s="8">
        <f>2^-G393</f>
        <v>1.0524820387872347</v>
      </c>
    </row>
    <row r="394" spans="2:8">
      <c r="B394" s="23"/>
    </row>
    <row r="395" spans="2:8">
      <c r="B395" s="31" t="s">
        <v>119</v>
      </c>
      <c r="C395" s="8">
        <v>18.346076835948804</v>
      </c>
      <c r="D395" s="8">
        <v>15.437086368970197</v>
      </c>
      <c r="E395" s="8">
        <f>C395-D395</f>
        <v>2.9089904669786062</v>
      </c>
      <c r="G395" s="8">
        <f>E395-$F$363</f>
        <v>-0.22798397165297013</v>
      </c>
    </row>
    <row r="396" spans="2:8">
      <c r="B396" s="23"/>
      <c r="C396" s="8">
        <v>18.7255439119564</v>
      </c>
      <c r="D396" s="8">
        <v>15.3335251855493</v>
      </c>
      <c r="E396" s="8">
        <f t="shared" ref="E396" si="195">C396-D396</f>
        <v>3.3920187264071</v>
      </c>
      <c r="G396" s="8">
        <f t="shared" ref="G396:G397" si="196">E396-$F$363</f>
        <v>0.25504428777552368</v>
      </c>
    </row>
    <row r="397" spans="2:8">
      <c r="B397" s="23" t="s">
        <v>85</v>
      </c>
      <c r="C397" s="23">
        <f>AVERAGE(C395:C396)</f>
        <v>18.5358103739526</v>
      </c>
      <c r="D397" s="23">
        <f>AVERAGE(D395:D396)</f>
        <v>15.385305777259749</v>
      </c>
      <c r="E397" s="8">
        <f>AVERAGE(E395:E396)</f>
        <v>3.1505045966928531</v>
      </c>
      <c r="G397" s="20">
        <f t="shared" si="196"/>
        <v>1.3530158061276776E-2</v>
      </c>
      <c r="H397" s="8">
        <f>2^-G397</f>
        <v>0.99066544903890852</v>
      </c>
    </row>
    <row r="398" spans="2:8">
      <c r="B398" s="23"/>
    </row>
    <row r="399" spans="2:8">
      <c r="B399" s="31" t="s">
        <v>120</v>
      </c>
      <c r="C399" s="8">
        <v>18.046306692663077</v>
      </c>
      <c r="D399" s="8">
        <v>15.380097413521854</v>
      </c>
      <c r="E399" s="8">
        <f>C399-D399</f>
        <v>2.6662092791412224</v>
      </c>
      <c r="G399" s="8">
        <f>E399-$F$363</f>
        <v>-0.47076515949035391</v>
      </c>
    </row>
    <row r="400" spans="2:8">
      <c r="B400" s="23"/>
      <c r="C400" s="8">
        <v>18.046076835948799</v>
      </c>
      <c r="D400" s="8">
        <v>15.437086368970199</v>
      </c>
      <c r="E400" s="8">
        <f t="shared" ref="E400" si="197">C400-D400</f>
        <v>2.6089904669786002</v>
      </c>
      <c r="G400" s="8">
        <f t="shared" ref="G400:G401" si="198">E400-$F$363</f>
        <v>-0.52798397165297617</v>
      </c>
    </row>
    <row r="401" spans="2:8">
      <c r="B401" s="23" t="s">
        <v>85</v>
      </c>
      <c r="C401" s="23">
        <f>AVERAGE(C399:C400)</f>
        <v>18.046191764305938</v>
      </c>
      <c r="D401" s="23">
        <f>AVERAGE(D399:D400)</f>
        <v>15.408591891246026</v>
      </c>
      <c r="E401" s="8">
        <f>AVERAGE(E399:E400)</f>
        <v>2.6375998730599113</v>
      </c>
      <c r="G401" s="20">
        <f t="shared" si="198"/>
        <v>-0.49937456557166504</v>
      </c>
      <c r="H401" s="8">
        <f>2^-G401</f>
        <v>1.4136006080545129</v>
      </c>
    </row>
    <row r="402" spans="2:8">
      <c r="B402" s="23"/>
    </row>
    <row r="403" spans="2:8">
      <c r="B403" s="25" t="s">
        <v>121</v>
      </c>
      <c r="C403" s="8">
        <v>17.846508576373033</v>
      </c>
      <c r="D403" s="8">
        <v>15.250516717957622</v>
      </c>
      <c r="E403" s="8">
        <f>C403-D403</f>
        <v>2.5959918584154114</v>
      </c>
      <c r="G403" s="8">
        <f>E403-$F$363</f>
        <v>-0.54098258021616497</v>
      </c>
    </row>
    <row r="404" spans="2:8">
      <c r="B404" s="23"/>
      <c r="C404" s="8">
        <v>17.746306692663101</v>
      </c>
      <c r="D404" s="8">
        <v>15.3800974135219</v>
      </c>
      <c r="E404" s="8">
        <f t="shared" ref="E404" si="199">C404-D404</f>
        <v>2.3662092791412004</v>
      </c>
      <c r="G404" s="8">
        <f t="shared" ref="G404:G405" si="200">E404-$F$363</f>
        <v>-0.77076515949037594</v>
      </c>
    </row>
    <row r="405" spans="2:8">
      <c r="B405" s="23" t="s">
        <v>85</v>
      </c>
      <c r="C405" s="23">
        <f>AVERAGE(C403:C404)</f>
        <v>17.796407634518069</v>
      </c>
      <c r="D405" s="23">
        <f>AVERAGE(D403:D404)</f>
        <v>15.315307065739761</v>
      </c>
      <c r="E405" s="8">
        <f>AVERAGE(E403:E404)</f>
        <v>2.4811005687783059</v>
      </c>
      <c r="G405" s="20">
        <f t="shared" si="200"/>
        <v>-0.65587386985327045</v>
      </c>
      <c r="H405" s="8">
        <f>2^-G405</f>
        <v>1.5755700191021575</v>
      </c>
    </row>
    <row r="406" spans="2:8">
      <c r="B406" s="23"/>
    </row>
    <row r="407" spans="2:8">
      <c r="B407" s="25" t="s">
        <v>122</v>
      </c>
      <c r="C407" s="8">
        <v>18.280573119573059</v>
      </c>
      <c r="D407" s="8">
        <v>15.514960621175648</v>
      </c>
      <c r="E407" s="8">
        <f>C407-D407</f>
        <v>2.7656124983974113</v>
      </c>
      <c r="G407" s="8">
        <f>E407-$F$363</f>
        <v>-0.37136194023416502</v>
      </c>
    </row>
    <row r="408" spans="2:8">
      <c r="B408" s="23"/>
      <c r="C408" s="8">
        <v>18.046508576373199</v>
      </c>
      <c r="D408" s="8">
        <v>15.505167179576199</v>
      </c>
      <c r="E408" s="8">
        <f t="shared" ref="E408" si="201">C408-D408</f>
        <v>2.5413413967969998</v>
      </c>
      <c r="G408" s="8">
        <f t="shared" ref="G408:G409" si="202">E408-$F$363</f>
        <v>-0.59563304183457655</v>
      </c>
    </row>
    <row r="409" spans="2:8">
      <c r="B409" s="23" t="s">
        <v>85</v>
      </c>
      <c r="C409" s="23">
        <f>AVERAGE(C407:C408)</f>
        <v>18.163540847973131</v>
      </c>
      <c r="D409" s="23">
        <f>AVERAGE(D407:D408)</f>
        <v>15.510063900375924</v>
      </c>
      <c r="E409" s="8">
        <f>AVERAGE(E407:E408)</f>
        <v>2.6534769475972055</v>
      </c>
      <c r="G409" s="20">
        <f t="shared" si="202"/>
        <v>-0.48349749103437079</v>
      </c>
      <c r="H409" s="8">
        <f>2^-G409</f>
        <v>1.3981290118639602</v>
      </c>
    </row>
    <row r="410" spans="2:8">
      <c r="B410" s="23"/>
    </row>
    <row r="411" spans="2:8">
      <c r="B411" s="25" t="s">
        <v>123</v>
      </c>
      <c r="C411" s="8">
        <v>18.331133453107281</v>
      </c>
      <c r="D411" s="8">
        <v>15.253299600067404</v>
      </c>
      <c r="E411" s="8">
        <f>C411-D411</f>
        <v>3.077833853039877</v>
      </c>
      <c r="G411" s="8">
        <f>E411-$F$363</f>
        <v>-5.9140585591699324E-2</v>
      </c>
    </row>
    <row r="412" spans="2:8">
      <c r="B412" s="23"/>
      <c r="C412" s="8">
        <v>18.105311957315099</v>
      </c>
      <c r="D412" s="8">
        <v>15.4960621175633</v>
      </c>
      <c r="E412" s="8">
        <f t="shared" ref="E412" si="203">C412-D412</f>
        <v>2.6092498397517989</v>
      </c>
      <c r="G412" s="8">
        <f t="shared" ref="G412:G413" si="204">E412-$F$363</f>
        <v>-0.52772459887977741</v>
      </c>
    </row>
    <row r="413" spans="2:8">
      <c r="B413" s="23" t="s">
        <v>85</v>
      </c>
      <c r="C413" s="23">
        <f>AVERAGE(C411:C412)</f>
        <v>18.21822270521119</v>
      </c>
      <c r="D413" s="23">
        <f>AVERAGE(D411:D412)</f>
        <v>15.374680858815353</v>
      </c>
      <c r="E413" s="8">
        <f>AVERAGE(E411:E412)</f>
        <v>2.843541846395838</v>
      </c>
      <c r="G413" s="20">
        <f t="shared" si="204"/>
        <v>-0.29343259223573837</v>
      </c>
      <c r="H413" s="8">
        <f>2^-G413</f>
        <v>1.2255527589186768</v>
      </c>
    </row>
    <row r="414" spans="2:8">
      <c r="B414" s="23"/>
    </row>
    <row r="415" spans="2:8">
      <c r="B415" s="25" t="s">
        <v>124</v>
      </c>
      <c r="C415" s="8">
        <v>17.990092186235547</v>
      </c>
      <c r="D415" s="8">
        <v>15.411398361187382</v>
      </c>
      <c r="E415" s="8">
        <f>C415-D415</f>
        <v>2.5786938250481644</v>
      </c>
      <c r="G415" s="8">
        <f>E415-$F$363</f>
        <v>-0.55828061358341197</v>
      </c>
    </row>
    <row r="416" spans="2:8">
      <c r="B416" s="23"/>
      <c r="C416" s="8">
        <v>17.913453107325299</v>
      </c>
      <c r="D416" s="8">
        <v>15.599600067499001</v>
      </c>
      <c r="E416" s="8">
        <f t="shared" ref="E416" si="205">C416-D416</f>
        <v>2.3138530398262986</v>
      </c>
      <c r="G416" s="8">
        <f t="shared" ref="G416:G417" si="206">E416-$F$363</f>
        <v>-0.82312139880527768</v>
      </c>
    </row>
    <row r="417" spans="1:8">
      <c r="B417" s="23" t="s">
        <v>85</v>
      </c>
      <c r="C417" s="23">
        <f>AVERAGE(C415:C416)</f>
        <v>17.951772646780423</v>
      </c>
      <c r="D417" s="23">
        <f>AVERAGE(D415:D416)</f>
        <v>15.505499214343192</v>
      </c>
      <c r="E417" s="8">
        <f>AVERAGE(E415:E416)</f>
        <v>2.4462734324372315</v>
      </c>
      <c r="G417" s="20">
        <f t="shared" si="206"/>
        <v>-0.69070100619434482</v>
      </c>
      <c r="H417" s="8">
        <f>2^-G417</f>
        <v>1.6140676041379101</v>
      </c>
    </row>
    <row r="418" spans="1:8">
      <c r="B418" s="23"/>
    </row>
    <row r="419" spans="1:8">
      <c r="B419" s="25" t="s">
        <v>125</v>
      </c>
      <c r="C419" s="8">
        <v>16.0117281163322</v>
      </c>
      <c r="D419" s="8">
        <v>14.981051740053134</v>
      </c>
      <c r="E419" s="8">
        <f>C419-D419</f>
        <v>1.0306763762790663</v>
      </c>
      <c r="G419" s="8">
        <f>E419-$F$363</f>
        <v>-2.10629806235251</v>
      </c>
    </row>
    <row r="420" spans="1:8">
      <c r="B420" s="23"/>
      <c r="C420" s="8">
        <v>17.092186235541099</v>
      </c>
      <c r="D420" s="8">
        <v>14.9983611874011</v>
      </c>
      <c r="E420" s="8">
        <f t="shared" ref="E420" si="207">C420-D420</f>
        <v>2.0938250481399994</v>
      </c>
      <c r="G420" s="8">
        <f t="shared" ref="G420:G421" si="208">E420-$F$363</f>
        <v>-1.043149390491577</v>
      </c>
    </row>
    <row r="421" spans="1:8">
      <c r="B421" s="23" t="s">
        <v>85</v>
      </c>
      <c r="C421" s="23">
        <f>AVERAGE(C419:C420)</f>
        <v>16.55195717593665</v>
      </c>
      <c r="D421" s="46">
        <v>1.3185500000000001</v>
      </c>
      <c r="E421" s="8">
        <f>AVERAGE(E419:E420)</f>
        <v>1.5622507122095328</v>
      </c>
      <c r="G421" s="20">
        <f t="shared" si="208"/>
        <v>-1.5747237264220435</v>
      </c>
      <c r="H421" s="8">
        <f>2^-G421</f>
        <v>2.9787844396114016</v>
      </c>
    </row>
    <row r="423" spans="1:8">
      <c r="A423" s="8" t="s">
        <v>90</v>
      </c>
      <c r="B423" s="24" t="s">
        <v>111</v>
      </c>
      <c r="C423" s="8">
        <v>26.006204972615699</v>
      </c>
      <c r="D423" s="8">
        <v>14.635708202326793</v>
      </c>
      <c r="E423" s="8">
        <f>C423-D423</f>
        <v>11.370496770288906</v>
      </c>
      <c r="F423" s="8">
        <f>AVERAGE(E425,E429,E433,E437,E441)</f>
        <v>11.093854674274755</v>
      </c>
      <c r="G423" s="8">
        <f>E423-$F$423</f>
        <v>0.27664209601415024</v>
      </c>
    </row>
    <row r="424" spans="1:8">
      <c r="B424" s="23"/>
      <c r="C424" s="8">
        <v>26.128116332298099</v>
      </c>
      <c r="D424" s="8">
        <v>14.0517400531006</v>
      </c>
      <c r="E424" s="8">
        <f t="shared" ref="E424" si="209">C424-D424</f>
        <v>12.076376279197499</v>
      </c>
      <c r="G424" s="8">
        <f t="shared" ref="G424:G425" si="210">E424-$F$423</f>
        <v>0.98252160492274321</v>
      </c>
    </row>
    <row r="425" spans="1:8">
      <c r="B425" s="23" t="s">
        <v>85</v>
      </c>
      <c r="C425" s="23">
        <f>AVERAGE(C423:C424)</f>
        <v>26.067160652456899</v>
      </c>
      <c r="D425" s="23">
        <f>AVERAGE(D423:D424)</f>
        <v>14.343724127713696</v>
      </c>
      <c r="E425" s="8">
        <f>AVERAGE(E423:E424)</f>
        <v>11.723436524743203</v>
      </c>
      <c r="G425" s="20">
        <f t="shared" si="210"/>
        <v>0.62958185046844761</v>
      </c>
      <c r="H425" s="8">
        <f>2^-G425</f>
        <v>0.64636372969810207</v>
      </c>
    </row>
    <row r="426" spans="1:8">
      <c r="B426" s="23"/>
    </row>
    <row r="427" spans="1:8">
      <c r="B427" s="24" t="s">
        <v>112</v>
      </c>
      <c r="C427" s="8">
        <v>25.344240662318242</v>
      </c>
      <c r="D427" s="8">
        <v>14.76997729680922</v>
      </c>
      <c r="E427" s="8">
        <f>C427-D427</f>
        <v>10.574263365509022</v>
      </c>
      <c r="G427" s="8">
        <f>E427-$F$423</f>
        <v>-0.51959130876573312</v>
      </c>
    </row>
    <row r="428" spans="1:8">
      <c r="B428" s="23"/>
      <c r="C428" s="8">
        <v>25.204726157635701</v>
      </c>
      <c r="D428" s="8">
        <v>14.682023268344199</v>
      </c>
      <c r="E428" s="8">
        <f t="shared" ref="E428" si="211">C428-D428</f>
        <v>10.522702889291502</v>
      </c>
      <c r="G428" s="8">
        <f t="shared" ref="G428:G429" si="212">E428-$F$423</f>
        <v>-0.57115178498325392</v>
      </c>
    </row>
    <row r="429" spans="1:8">
      <c r="B429" s="23" t="s">
        <v>85</v>
      </c>
      <c r="C429" s="23">
        <f>AVERAGE(C427:C428)</f>
        <v>25.274483409976973</v>
      </c>
      <c r="D429" s="23">
        <f>AVERAGE(D427:D428)</f>
        <v>14.72600028257671</v>
      </c>
      <c r="E429" s="8">
        <f>AVERAGE(E427:E428)</f>
        <v>10.548483127400262</v>
      </c>
      <c r="G429" s="20">
        <f t="shared" si="212"/>
        <v>-0.54537154687449352</v>
      </c>
      <c r="H429" s="8">
        <f>2^-G429</f>
        <v>1.459396143867921</v>
      </c>
    </row>
    <row r="430" spans="1:8">
      <c r="B430" s="23"/>
    </row>
    <row r="431" spans="1:8">
      <c r="B431" s="24" t="s">
        <v>113</v>
      </c>
      <c r="C431" s="8">
        <v>25.735327452876565</v>
      </c>
      <c r="D431" s="8">
        <v>14.282969680066053</v>
      </c>
      <c r="E431" s="8">
        <f>C431-D431</f>
        <v>11.452357772810512</v>
      </c>
      <c r="G431" s="8">
        <f>E431-$F$423</f>
        <v>0.35850309853575624</v>
      </c>
    </row>
    <row r="432" spans="1:8">
      <c r="B432" s="23"/>
      <c r="C432" s="8">
        <v>25.806623182769901</v>
      </c>
      <c r="D432" s="8">
        <v>14.1726809273532</v>
      </c>
      <c r="E432" s="8">
        <f t="shared" ref="E432" si="213">C432-D432</f>
        <v>11.6339422554167</v>
      </c>
      <c r="G432" s="8">
        <f t="shared" ref="G432:G433" si="214">E432-$F$423</f>
        <v>0.54008758114194499</v>
      </c>
    </row>
    <row r="433" spans="2:8">
      <c r="B433" s="23" t="s">
        <v>85</v>
      </c>
      <c r="C433" s="23">
        <f>AVERAGE(C431:C432)</f>
        <v>25.770975317823233</v>
      </c>
      <c r="D433" s="23">
        <f>AVERAGE(D431:D432)</f>
        <v>14.227825303709626</v>
      </c>
      <c r="E433" s="8">
        <f>AVERAGE(E431:E432)</f>
        <v>11.543150014113607</v>
      </c>
      <c r="G433" s="20">
        <f t="shared" si="214"/>
        <v>0.4492953398388515</v>
      </c>
      <c r="H433" s="8">
        <f>2^-G433</f>
        <v>0.73240048934132862</v>
      </c>
    </row>
    <row r="434" spans="2:8">
      <c r="B434" s="23"/>
    </row>
    <row r="435" spans="2:8">
      <c r="B435" s="24" t="s">
        <v>114</v>
      </c>
      <c r="C435" s="8">
        <v>25.821586126882501</v>
      </c>
      <c r="D435" s="8">
        <v>14.791892201092983</v>
      </c>
      <c r="E435" s="8">
        <f>C435-D435</f>
        <v>11.029693925789518</v>
      </c>
      <c r="G435" s="8">
        <f>E435-$F$423</f>
        <v>-6.4160748485237562E-2</v>
      </c>
    </row>
    <row r="436" spans="2:8">
      <c r="B436" s="23"/>
      <c r="C436" s="8">
        <v>25.545287662829601</v>
      </c>
      <c r="D436" s="8">
        <v>14.968066135286399</v>
      </c>
      <c r="E436" s="8">
        <f t="shared" ref="E436" si="215">C436-D436</f>
        <v>10.577221527543202</v>
      </c>
      <c r="G436" s="8">
        <f t="shared" ref="G436:G437" si="216">E436-$F$423</f>
        <v>-0.51663314673155369</v>
      </c>
    </row>
    <row r="437" spans="2:8">
      <c r="B437" s="23" t="s">
        <v>85</v>
      </c>
      <c r="C437" s="23">
        <f>AVERAGE(C435:C436)</f>
        <v>25.683436894856051</v>
      </c>
      <c r="D437" s="23">
        <f>AVERAGE(D435:D436)</f>
        <v>14.879979168189692</v>
      </c>
      <c r="E437" s="8">
        <f>AVERAGE(E435:E436)</f>
        <v>10.803457726666359</v>
      </c>
      <c r="G437" s="20">
        <f t="shared" si="216"/>
        <v>-0.29039694760839652</v>
      </c>
      <c r="H437" s="8">
        <f>2^-G437</f>
        <v>1.2229767250307806</v>
      </c>
    </row>
    <row r="438" spans="2:8">
      <c r="B438" s="23"/>
    </row>
    <row r="439" spans="2:8">
      <c r="B439" s="24" t="s">
        <v>115</v>
      </c>
      <c r="C439" s="8">
        <v>25.620786714920623</v>
      </c>
      <c r="D439" s="8">
        <v>14.590561169614528</v>
      </c>
      <c r="E439" s="8">
        <f>C439-D439</f>
        <v>11.030225545306095</v>
      </c>
      <c r="G439" s="8">
        <f>E439-$F$423</f>
        <v>-6.3629128968660353E-2</v>
      </c>
    </row>
    <row r="440" spans="2:8">
      <c r="B440" s="23"/>
      <c r="C440" s="8">
        <v>25.251158612688201</v>
      </c>
      <c r="D440" s="8">
        <v>14.5798922010936</v>
      </c>
      <c r="E440" s="8">
        <f t="shared" ref="E440" si="217">C440-D440</f>
        <v>10.671266411594601</v>
      </c>
      <c r="G440" s="8">
        <f t="shared" ref="G440:G441" si="218">E440-$F$423</f>
        <v>-0.42258826268015426</v>
      </c>
    </row>
    <row r="441" spans="2:8">
      <c r="B441" s="23" t="s">
        <v>85</v>
      </c>
      <c r="C441" s="23">
        <f>AVERAGE(C439:C440)</f>
        <v>25.435972663804414</v>
      </c>
      <c r="D441" s="23">
        <f>AVERAGE(D439:D440)</f>
        <v>14.585226685354064</v>
      </c>
      <c r="E441" s="8">
        <f>AVERAGE(E439:E440)</f>
        <v>10.850745978450348</v>
      </c>
      <c r="G441" s="20">
        <f t="shared" si="218"/>
        <v>-0.24310869582440731</v>
      </c>
      <c r="H441" s="8">
        <f>2^-G441</f>
        <v>1.1835401889201274</v>
      </c>
    </row>
    <row r="442" spans="2:8">
      <c r="B442" s="23"/>
    </row>
    <row r="443" spans="2:8">
      <c r="B443" s="31" t="s">
        <v>116</v>
      </c>
      <c r="C443" s="8">
        <v>25.138898317436041</v>
      </c>
      <c r="D443" s="8">
        <v>15.132437298582841</v>
      </c>
      <c r="E443" s="8">
        <f>C443-D443</f>
        <v>10.0064610188532</v>
      </c>
      <c r="G443" s="8">
        <f>E443-$F$423</f>
        <v>-1.0873936554215557</v>
      </c>
    </row>
    <row r="444" spans="2:8">
      <c r="B444" s="23"/>
      <c r="C444" s="8">
        <v>25.507867149206501</v>
      </c>
      <c r="D444" s="8">
        <v>14.9051169614513</v>
      </c>
      <c r="E444" s="8">
        <f t="shared" ref="E444" si="219">C444-D444</f>
        <v>10.6027501877552</v>
      </c>
      <c r="G444" s="8">
        <f t="shared" ref="G444:G445" si="220">E444-$F$423</f>
        <v>-0.49110448651955529</v>
      </c>
    </row>
    <row r="445" spans="2:8">
      <c r="B445" s="23" t="s">
        <v>85</v>
      </c>
      <c r="C445" s="23">
        <f>AVERAGE(C443:C444)</f>
        <v>25.323382733321271</v>
      </c>
      <c r="D445" s="23">
        <f>AVERAGE(D443:D444)</f>
        <v>15.018777130017071</v>
      </c>
      <c r="E445" s="8">
        <f>AVERAGE(E443:E444)</f>
        <v>10.3046056033042</v>
      </c>
      <c r="G445" s="20">
        <f t="shared" si="220"/>
        <v>-0.78924907097055552</v>
      </c>
      <c r="H445" s="8">
        <f>2^-G445</f>
        <v>1.7281747060384318</v>
      </c>
    </row>
    <row r="446" spans="2:8">
      <c r="B446" s="23"/>
    </row>
    <row r="447" spans="2:8">
      <c r="B447" s="31" t="s">
        <v>117</v>
      </c>
      <c r="C447" s="8">
        <v>25.832520646034606</v>
      </c>
      <c r="D447" s="8">
        <v>14.780424049283409</v>
      </c>
      <c r="E447" s="8">
        <f>C447-D447</f>
        <v>11.052096596751197</v>
      </c>
      <c r="G447" s="8">
        <f>E447-$F$423</f>
        <v>-4.1758077523558867E-2</v>
      </c>
    </row>
    <row r="448" spans="2:8">
      <c r="B448" s="23"/>
      <c r="C448" s="8">
        <v>25.889317436132401</v>
      </c>
      <c r="D448" s="8">
        <v>14.872985828832499</v>
      </c>
      <c r="E448" s="8">
        <f t="shared" ref="E448" si="221">C448-D448</f>
        <v>11.016331607299902</v>
      </c>
      <c r="G448" s="8">
        <f t="shared" ref="G448:G449" si="222">E448-$F$423</f>
        <v>-7.752306697485345E-2</v>
      </c>
    </row>
    <row r="449" spans="2:8">
      <c r="B449" s="23" t="s">
        <v>85</v>
      </c>
      <c r="C449" s="23">
        <f>AVERAGE(C447:C448)</f>
        <v>25.860919041083505</v>
      </c>
      <c r="D449" s="23">
        <f>AVERAGE(D447:D448)</f>
        <v>14.826704939057954</v>
      </c>
      <c r="E449" s="8">
        <f>AVERAGE(E447:E448)</f>
        <v>11.034214102025549</v>
      </c>
      <c r="G449" s="20">
        <f t="shared" si="222"/>
        <v>-5.9640572249206159E-2</v>
      </c>
      <c r="H449" s="8">
        <f>2^-G449</f>
        <v>1.04220607709482</v>
      </c>
    </row>
    <row r="450" spans="2:8">
      <c r="B450" s="23"/>
    </row>
    <row r="451" spans="2:8">
      <c r="B451" s="31" t="s">
        <v>118</v>
      </c>
      <c r="C451" s="8">
        <v>26.441380448878252</v>
      </c>
      <c r="D451" s="8">
        <v>14.581277213940949</v>
      </c>
      <c r="E451" s="8">
        <f>C451-D451</f>
        <v>11.860103234937304</v>
      </c>
      <c r="G451" s="8">
        <f>E451-$F$423</f>
        <v>0.76624856066254843</v>
      </c>
    </row>
    <row r="452" spans="2:8">
      <c r="B452" s="23"/>
      <c r="C452" s="8">
        <v>26.2066034678042</v>
      </c>
      <c r="D452" s="8">
        <v>14.5049283444138</v>
      </c>
      <c r="E452" s="8">
        <f t="shared" ref="E452" si="223">C452-D452</f>
        <v>11.7016751233904</v>
      </c>
      <c r="G452" s="8">
        <f t="shared" ref="G452:G453" si="224">E452-$F$423</f>
        <v>0.60782044911564448</v>
      </c>
    </row>
    <row r="453" spans="2:8">
      <c r="B453" s="23" t="s">
        <v>85</v>
      </c>
      <c r="C453" s="23">
        <f>AVERAGE(C451:C452)</f>
        <v>26.323991958341225</v>
      </c>
      <c r="D453" s="23">
        <f>AVERAGE(D451:D452)</f>
        <v>14.543102779177374</v>
      </c>
      <c r="E453" s="8">
        <f>AVERAGE(E451:E452)</f>
        <v>11.780889179163852</v>
      </c>
      <c r="G453" s="20">
        <f t="shared" si="224"/>
        <v>0.68703450488909645</v>
      </c>
      <c r="H453" s="8">
        <f>2^-G453</f>
        <v>0.62112928518620514</v>
      </c>
    </row>
    <row r="454" spans="2:8">
      <c r="B454" s="23"/>
    </row>
    <row r="455" spans="2:8">
      <c r="B455" s="31" t="s">
        <v>119</v>
      </c>
      <c r="C455" s="8">
        <v>25.047670043833101</v>
      </c>
      <c r="D455" s="8">
        <v>14.940023533568532</v>
      </c>
      <c r="E455" s="8">
        <f>C455-D455</f>
        <v>10.107646510264569</v>
      </c>
      <c r="G455" s="8">
        <f>E455-$F$423</f>
        <v>-0.98620816401018629</v>
      </c>
    </row>
    <row r="456" spans="2:8">
      <c r="B456" s="23"/>
      <c r="C456" s="8">
        <v>24.9448878358127</v>
      </c>
      <c r="D456" s="8">
        <v>14.6213940984677</v>
      </c>
      <c r="E456" s="8">
        <f t="shared" ref="E456" si="225">C456-D456</f>
        <v>10.323493737345</v>
      </c>
      <c r="G456" s="8">
        <f t="shared" ref="G456:G457" si="226">E456-$F$423</f>
        <v>-0.77036093692975527</v>
      </c>
    </row>
    <row r="457" spans="2:8">
      <c r="B457" s="23" t="s">
        <v>85</v>
      </c>
      <c r="C457" s="23">
        <f>AVERAGE(C455:C456)</f>
        <v>24.996278939822901</v>
      </c>
      <c r="D457" s="23">
        <f>AVERAGE(D455:D456)</f>
        <v>14.780708816018116</v>
      </c>
      <c r="E457" s="8">
        <f>AVERAGE(E455:E456)</f>
        <v>10.215570123804785</v>
      </c>
      <c r="G457" s="20">
        <f t="shared" si="226"/>
        <v>-0.87828455046997078</v>
      </c>
      <c r="H457" s="8">
        <f>2^-G457</f>
        <v>1.8381882869271906</v>
      </c>
    </row>
    <row r="458" spans="2:8">
      <c r="B458" s="23"/>
    </row>
    <row r="459" spans="2:8">
      <c r="B459" s="31" t="s">
        <v>120</v>
      </c>
      <c r="C459" s="8">
        <v>25.908112885207512</v>
      </c>
      <c r="D459" s="8">
        <v>15.002441452693256</v>
      </c>
      <c r="E459" s="8">
        <f>C459-D459</f>
        <v>10.905671432514255</v>
      </c>
      <c r="G459" s="8">
        <f>E459-$F$423</f>
        <v>-0.18818324176050005</v>
      </c>
    </row>
    <row r="460" spans="2:8">
      <c r="B460" s="23"/>
      <c r="C460" s="8">
        <v>25.9043833194002</v>
      </c>
      <c r="D460" s="8">
        <v>15.3535685908112</v>
      </c>
      <c r="E460" s="8">
        <f t="shared" ref="E460" si="227">C460-D460</f>
        <v>10.550814728589</v>
      </c>
      <c r="G460" s="8">
        <f t="shared" ref="G460:G461" si="228">E460-$F$423</f>
        <v>-0.54303994568575575</v>
      </c>
    </row>
    <row r="461" spans="2:8">
      <c r="B461" s="23" t="s">
        <v>85</v>
      </c>
      <c r="C461" s="23">
        <f>AVERAGE(C459:C460)</f>
        <v>25.906248102303856</v>
      </c>
      <c r="D461" s="23">
        <f>AVERAGE(D459:D460)</f>
        <v>15.178005021752227</v>
      </c>
      <c r="E461" s="8">
        <f>AVERAGE(E459:E460)</f>
        <v>10.728243080551628</v>
      </c>
      <c r="G461" s="20">
        <f t="shared" si="228"/>
        <v>-0.36561159372312702</v>
      </c>
      <c r="H461" s="8">
        <f>2^-G461</f>
        <v>1.2884277097805996</v>
      </c>
    </row>
    <row r="462" spans="2:8">
      <c r="B462" s="23"/>
    </row>
    <row r="463" spans="2:8">
      <c r="B463" s="25" t="s">
        <v>121</v>
      </c>
      <c r="C463" s="8">
        <v>24.93216636108621</v>
      </c>
      <c r="D463" s="8">
        <v>14.832015880986628</v>
      </c>
      <c r="E463" s="8">
        <f>C463-D463</f>
        <v>10.100150480099582</v>
      </c>
      <c r="G463" s="8">
        <f>E463-$F$423</f>
        <v>-0.99370419417517297</v>
      </c>
    </row>
    <row r="464" spans="2:8">
      <c r="B464" s="23"/>
      <c r="C464" s="8">
        <v>24.8850750024414</v>
      </c>
      <c r="D464" s="8">
        <v>14.7263393216636</v>
      </c>
      <c r="E464" s="8">
        <f t="shared" ref="E464" si="229">C464-D464</f>
        <v>10.1587356807778</v>
      </c>
      <c r="G464" s="8">
        <f t="shared" ref="G464:G465" si="230">E464-$F$423</f>
        <v>-0.93511899349695504</v>
      </c>
    </row>
    <row r="465" spans="2:8">
      <c r="B465" s="23" t="s">
        <v>85</v>
      </c>
      <c r="C465" s="23">
        <f>AVERAGE(C463:C464)</f>
        <v>24.908620681763807</v>
      </c>
      <c r="D465" s="23">
        <f>AVERAGE(D463:D464)</f>
        <v>14.779177601325113</v>
      </c>
      <c r="E465" s="8">
        <f>AVERAGE(E463:E464)</f>
        <v>10.129443080438691</v>
      </c>
      <c r="G465" s="20">
        <f t="shared" si="230"/>
        <v>-0.9644115938360649</v>
      </c>
      <c r="H465" s="8">
        <f>2^-G465</f>
        <v>1.9512675307317591</v>
      </c>
    </row>
    <row r="466" spans="2:8">
      <c r="B466" s="23"/>
    </row>
    <row r="467" spans="2:8">
      <c r="B467" s="25" t="s">
        <v>122</v>
      </c>
      <c r="C467" s="8">
        <v>25.271754373934289</v>
      </c>
      <c r="D467" s="8">
        <v>15.059140734136063</v>
      </c>
      <c r="E467" s="8">
        <f>C467-D467</f>
        <v>10.212613639798226</v>
      </c>
      <c r="G467" s="8">
        <f>E467-$F$423</f>
        <v>-0.88124103447652935</v>
      </c>
    </row>
    <row r="468" spans="2:8">
      <c r="B468" s="23"/>
      <c r="C468" s="8">
        <v>25.190862832015799</v>
      </c>
      <c r="D468" s="8">
        <v>15.080966271754299</v>
      </c>
      <c r="E468" s="8">
        <f t="shared" ref="E468" si="231">C468-D468</f>
        <v>10.1098965602615</v>
      </c>
      <c r="G468" s="8">
        <f t="shared" ref="G468:G469" si="232">E468-$F$423</f>
        <v>-0.98395811401325517</v>
      </c>
    </row>
    <row r="469" spans="2:8">
      <c r="B469" s="23" t="s">
        <v>85</v>
      </c>
      <c r="C469" s="23">
        <f>AVERAGE(C467:C468)</f>
        <v>25.231308602975044</v>
      </c>
      <c r="D469" s="23">
        <f>AVERAGE(D467:D468)</f>
        <v>15.070053502945182</v>
      </c>
      <c r="E469" s="8">
        <f>AVERAGE(E467:E468)</f>
        <v>10.161255100029862</v>
      </c>
      <c r="G469" s="20">
        <f t="shared" si="232"/>
        <v>-0.93259957424489315</v>
      </c>
      <c r="H469" s="8">
        <f>2^-G469</f>
        <v>1.9087121840832231</v>
      </c>
    </row>
    <row r="470" spans="2:8">
      <c r="B470" s="23"/>
    </row>
    <row r="471" spans="2:8">
      <c r="B471" s="25" t="s">
        <v>123</v>
      </c>
      <c r="C471" s="8">
        <v>25.347338975801634</v>
      </c>
      <c r="D471" s="8">
        <v>14.924157376014293</v>
      </c>
      <c r="E471" s="8">
        <f>C471-D471</f>
        <v>10.423181599787341</v>
      </c>
      <c r="G471" s="8">
        <f>E471-$F$423</f>
        <v>-0.67067307448741431</v>
      </c>
    </row>
    <row r="472" spans="2:8">
      <c r="B472" s="23"/>
      <c r="C472" s="8">
        <v>25.393305914073402</v>
      </c>
      <c r="D472" s="8">
        <v>14.9131347338975</v>
      </c>
      <c r="E472" s="8">
        <f t="shared" ref="E472" si="233">C472-D472</f>
        <v>10.480171180175901</v>
      </c>
      <c r="G472" s="8">
        <f t="shared" ref="G472:G473" si="234">E472-$F$423</f>
        <v>-0.61368349409885425</v>
      </c>
    </row>
    <row r="473" spans="2:8">
      <c r="B473" s="23" t="s">
        <v>85</v>
      </c>
      <c r="C473" s="23">
        <f>AVERAGE(C471:C472)</f>
        <v>25.370322444937518</v>
      </c>
      <c r="D473" s="23">
        <f>AVERAGE(D471:D472)</f>
        <v>14.918646054955897</v>
      </c>
      <c r="E473" s="8">
        <f>AVERAGE(E471:E472)</f>
        <v>10.451676389981621</v>
      </c>
      <c r="G473" s="20">
        <f t="shared" si="234"/>
        <v>-0.64217828429313428</v>
      </c>
      <c r="H473" s="8">
        <f>2^-G473</f>
        <v>1.5606838134528158</v>
      </c>
    </row>
    <row r="474" spans="2:8">
      <c r="B474" s="23"/>
    </row>
    <row r="475" spans="2:8">
      <c r="B475" s="25" t="s">
        <v>124</v>
      </c>
      <c r="C475" s="8">
        <v>26.001868572157512</v>
      </c>
      <c r="D475" s="8">
        <v>14.847298811095877</v>
      </c>
      <c r="E475" s="8">
        <f>C475-D475</f>
        <v>11.154569761061635</v>
      </c>
      <c r="G475" s="8">
        <f>E475-$F$423</f>
        <v>6.0715086786879979E-2</v>
      </c>
    </row>
    <row r="476" spans="2:8">
      <c r="B476" s="23"/>
      <c r="C476" s="8">
        <v>25.801624157376001</v>
      </c>
      <c r="D476" s="8">
        <v>14.9430018685721</v>
      </c>
      <c r="E476" s="8">
        <f t="shared" ref="E476" si="235">C476-D476</f>
        <v>10.8586222888039</v>
      </c>
      <c r="G476" s="8">
        <f t="shared" ref="G476:G477" si="236">E476-$F$423</f>
        <v>-0.23523238547085512</v>
      </c>
    </row>
    <row r="477" spans="2:8">
      <c r="B477" s="23" t="s">
        <v>85</v>
      </c>
      <c r="C477" s="23">
        <f>AVERAGE(C475:C476)</f>
        <v>25.901746364766758</v>
      </c>
      <c r="D477" s="23">
        <f>AVERAGE(D475:D476)</f>
        <v>14.89515033983399</v>
      </c>
      <c r="E477" s="8">
        <f>AVERAGE(E475:E476)</f>
        <v>11.006596024932769</v>
      </c>
      <c r="G477" s="20">
        <f t="shared" si="236"/>
        <v>-8.7258649341986683E-2</v>
      </c>
      <c r="H477" s="8">
        <f>2^-G477</f>
        <v>1.062349629655672</v>
      </c>
    </row>
    <row r="478" spans="2:8">
      <c r="B478" s="23"/>
    </row>
    <row r="479" spans="2:8">
      <c r="B479" s="25" t="s">
        <v>125</v>
      </c>
      <c r="C479" s="8">
        <v>24.7899843208383</v>
      </c>
      <c r="D479" s="8">
        <v>14.420043342213482</v>
      </c>
      <c r="E479" s="8">
        <f>C479-D479</f>
        <v>10.369940978624818</v>
      </c>
      <c r="G479" s="8">
        <f>E479-$F$423</f>
        <v>-0.72391369564993724</v>
      </c>
    </row>
    <row r="480" spans="2:8">
      <c r="B480" s="23"/>
      <c r="C480" s="8">
        <v>24.575472988110899</v>
      </c>
      <c r="D480" s="8">
        <v>14.5789984320838</v>
      </c>
      <c r="E480" s="8">
        <f t="shared" ref="E480" si="237">C480-D480</f>
        <v>9.9964745560270991</v>
      </c>
      <c r="G480" s="8">
        <f t="shared" ref="G480:G481" si="238">E480-$F$423</f>
        <v>-1.0973801182476564</v>
      </c>
    </row>
    <row r="481" spans="2:8">
      <c r="B481" s="23" t="s">
        <v>85</v>
      </c>
      <c r="C481" s="23">
        <f>AVERAGE(C479:C480)</f>
        <v>24.682728654474602</v>
      </c>
      <c r="D481" s="23">
        <f>AVERAGE(D479:D480)</f>
        <v>14.499520887148641</v>
      </c>
      <c r="E481" s="8">
        <f>AVERAGE(E479:E480)</f>
        <v>10.183207767325959</v>
      </c>
      <c r="G481" s="20">
        <f t="shared" si="238"/>
        <v>-0.9106469069487968</v>
      </c>
      <c r="H481" s="8">
        <f>2^-G481</f>
        <v>1.8798882546083817</v>
      </c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4E379E-9774-4473-898A-152CF0EA92F6}">
  <dimension ref="A1:E23"/>
  <sheetViews>
    <sheetView workbookViewId="0">
      <selection activeCell="F25" sqref="F25"/>
    </sheetView>
  </sheetViews>
  <sheetFormatPr defaultRowHeight="15.75"/>
  <cols>
    <col min="2" max="2" width="11.875" bestFit="1" customWidth="1"/>
  </cols>
  <sheetData>
    <row r="1" spans="1:5">
      <c r="A1" t="s">
        <v>188</v>
      </c>
    </row>
    <row r="2" spans="1:5">
      <c r="B2" s="68" t="s">
        <v>186</v>
      </c>
      <c r="E2" s="68" t="s">
        <v>187</v>
      </c>
    </row>
    <row r="3" spans="1:5">
      <c r="B3" s="67">
        <v>10</v>
      </c>
      <c r="E3" s="67">
        <v>3</v>
      </c>
    </row>
    <row r="4" spans="1:5">
      <c r="B4" s="67">
        <v>5</v>
      </c>
      <c r="E4" s="67">
        <v>9</v>
      </c>
    </row>
    <row r="5" spans="1:5">
      <c r="B5" s="67">
        <v>8</v>
      </c>
      <c r="E5" s="67">
        <v>7</v>
      </c>
    </row>
    <row r="6" spans="1:5">
      <c r="B6" s="67">
        <v>9</v>
      </c>
      <c r="E6" s="67">
        <v>6</v>
      </c>
    </row>
    <row r="7" spans="1:5">
      <c r="B7" s="67">
        <v>6</v>
      </c>
      <c r="E7" s="67">
        <v>8</v>
      </c>
    </row>
    <row r="8" spans="1:5">
      <c r="B8" s="67">
        <v>8</v>
      </c>
      <c r="E8" s="67">
        <v>9</v>
      </c>
    </row>
    <row r="9" spans="1:5">
      <c r="B9" s="67">
        <v>10</v>
      </c>
      <c r="E9" s="67">
        <v>8</v>
      </c>
    </row>
    <row r="10" spans="1:5">
      <c r="B10" s="67">
        <v>8</v>
      </c>
      <c r="E10" s="67">
        <v>7</v>
      </c>
    </row>
    <row r="11" spans="1:5">
      <c r="B11" s="67">
        <v>7</v>
      </c>
      <c r="E11" s="67">
        <v>7</v>
      </c>
    </row>
    <row r="12" spans="1:5">
      <c r="B12" s="67">
        <v>6</v>
      </c>
      <c r="E12" s="67">
        <v>7</v>
      </c>
    </row>
    <row r="13" spans="1:5">
      <c r="B13" s="67">
        <v>5</v>
      </c>
      <c r="E13" s="67">
        <v>8</v>
      </c>
    </row>
    <row r="14" spans="1:5">
      <c r="B14" s="67">
        <v>7</v>
      </c>
      <c r="E14" s="67">
        <v>3</v>
      </c>
    </row>
    <row r="15" spans="1:5">
      <c r="B15" s="67">
        <v>2</v>
      </c>
      <c r="E15" s="67">
        <v>1</v>
      </c>
    </row>
    <row r="16" spans="1:5">
      <c r="B16" s="67">
        <v>11</v>
      </c>
      <c r="E16" s="67">
        <v>10</v>
      </c>
    </row>
    <row r="17" spans="1:5">
      <c r="B17" s="67">
        <v>4</v>
      </c>
    </row>
    <row r="18" spans="1:5">
      <c r="B18" s="67">
        <v>6</v>
      </c>
    </row>
    <row r="19" spans="1:5">
      <c r="B19" s="67">
        <v>4</v>
      </c>
    </row>
    <row r="20" spans="1:5">
      <c r="B20" s="67">
        <v>8</v>
      </c>
      <c r="C20" s="67"/>
    </row>
    <row r="21" spans="1:5">
      <c r="B21" s="67"/>
      <c r="C21" s="67"/>
    </row>
    <row r="22" spans="1:5">
      <c r="B22" s="67"/>
      <c r="C22" s="67"/>
    </row>
    <row r="23" spans="1:5">
      <c r="A23" t="s">
        <v>10</v>
      </c>
      <c r="B23">
        <f>AVERAGE(B3:B22)</f>
        <v>6.8888888888888893</v>
      </c>
      <c r="E23">
        <f t="shared" ref="E23" si="0">AVERAGE(E3:E22)</f>
        <v>6.6428571428571432</v>
      </c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6964AB-E669-43EF-BFBA-7CF2C0A66CB7}">
  <dimension ref="A1:E24"/>
  <sheetViews>
    <sheetView workbookViewId="0">
      <selection activeCell="J18" sqref="J18"/>
    </sheetView>
  </sheetViews>
  <sheetFormatPr defaultRowHeight="15.75"/>
  <cols>
    <col min="2" max="2" width="10.5" bestFit="1" customWidth="1"/>
  </cols>
  <sheetData>
    <row r="1" spans="1:5">
      <c r="A1" s="9" t="s">
        <v>189</v>
      </c>
    </row>
    <row r="2" spans="1:5">
      <c r="B2" s="68" t="s">
        <v>186</v>
      </c>
      <c r="E2" s="68" t="s">
        <v>187</v>
      </c>
    </row>
    <row r="3" spans="1:5">
      <c r="B3" s="67">
        <v>1.2875000000000001</v>
      </c>
      <c r="E3" s="67">
        <v>1.6</v>
      </c>
    </row>
    <row r="4" spans="1:5">
      <c r="B4" s="67">
        <v>1.46</v>
      </c>
      <c r="E4" s="67">
        <v>1.1875</v>
      </c>
    </row>
    <row r="5" spans="1:5">
      <c r="B5" s="67">
        <v>1.1857139999999999</v>
      </c>
      <c r="E5" s="67">
        <v>1.342857</v>
      </c>
    </row>
    <row r="6" spans="1:5">
      <c r="B6" s="67">
        <v>1.6</v>
      </c>
      <c r="E6" s="67">
        <v>1.68</v>
      </c>
    </row>
    <row r="7" spans="1:5">
      <c r="B7" s="67">
        <v>1.5</v>
      </c>
      <c r="E7" s="67">
        <v>1.25</v>
      </c>
    </row>
    <row r="8" spans="1:5">
      <c r="B8" s="67">
        <v>1.428571</v>
      </c>
      <c r="E8" s="67">
        <v>1.3333330000000001</v>
      </c>
    </row>
    <row r="9" spans="1:5">
      <c r="B9" s="67">
        <v>1.1499999999999999</v>
      </c>
      <c r="E9" s="67">
        <v>1.35</v>
      </c>
    </row>
    <row r="10" spans="1:5">
      <c r="B10" s="67">
        <v>1.183333</v>
      </c>
      <c r="E10" s="67">
        <v>1.3285709999999999</v>
      </c>
    </row>
    <row r="11" spans="1:5">
      <c r="B11" s="67">
        <v>1.433333</v>
      </c>
      <c r="E11" s="67">
        <v>1.5333330000000001</v>
      </c>
    </row>
    <row r="12" spans="1:5">
      <c r="B12" s="67">
        <v>1.5</v>
      </c>
      <c r="E12" s="67">
        <v>1.6666669999999999</v>
      </c>
    </row>
    <row r="13" spans="1:5">
      <c r="B13" s="67">
        <v>1.2777780000000001</v>
      </c>
      <c r="E13" s="67">
        <v>1.3142860000000001</v>
      </c>
    </row>
    <row r="14" spans="1:5">
      <c r="B14" s="67">
        <v>1.3</v>
      </c>
      <c r="E14" s="67">
        <v>1.566667</v>
      </c>
    </row>
    <row r="15" spans="1:5">
      <c r="B15" s="67">
        <v>1.4</v>
      </c>
      <c r="E15" s="67">
        <v>1.233333</v>
      </c>
    </row>
    <row r="16" spans="1:5">
      <c r="B16" s="67">
        <v>1.8</v>
      </c>
      <c r="E16" s="67">
        <v>1.4666669999999999</v>
      </c>
    </row>
    <row r="17" spans="1:5">
      <c r="B17" s="67">
        <v>1.2714289999999999</v>
      </c>
      <c r="E17" s="67"/>
    </row>
    <row r="18" spans="1:5">
      <c r="B18" s="67">
        <v>1.5</v>
      </c>
      <c r="E18" s="67"/>
    </row>
    <row r="19" spans="1:5">
      <c r="B19" s="67">
        <v>1.52</v>
      </c>
      <c r="E19" s="67"/>
    </row>
    <row r="20" spans="1:5">
      <c r="B20" s="67">
        <v>1.388889</v>
      </c>
      <c r="E20" s="67"/>
    </row>
    <row r="21" spans="1:5">
      <c r="E21" s="67"/>
    </row>
    <row r="22" spans="1:5">
      <c r="B22" s="67"/>
      <c r="C22" s="67"/>
    </row>
    <row r="23" spans="1:5">
      <c r="A23" s="9" t="s">
        <v>10</v>
      </c>
      <c r="B23" s="67">
        <f>AVERAGE(B3:B22)</f>
        <v>1.399252611111111</v>
      </c>
      <c r="C23" s="67"/>
      <c r="D23" s="67"/>
      <c r="E23" s="67">
        <f t="shared" ref="E23" si="0">AVERAGE(E3:E22)</f>
        <v>1.4180867142857143</v>
      </c>
    </row>
    <row r="24" spans="1:5">
      <c r="B24" s="67"/>
      <c r="C24" s="67"/>
    </row>
  </sheetData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18F34B-B2D9-4D87-A1A8-FAE19C438FD7}">
  <dimension ref="A1:I20"/>
  <sheetViews>
    <sheetView topLeftCell="A2" workbookViewId="0">
      <selection activeCell="Y45" sqref="Y45"/>
    </sheetView>
  </sheetViews>
  <sheetFormatPr defaultRowHeight="15.75"/>
  <cols>
    <col min="6" max="6" width="20.625" customWidth="1"/>
    <col min="7" max="7" width="20.5" customWidth="1"/>
    <col min="9" max="9" width="11.625" customWidth="1"/>
  </cols>
  <sheetData>
    <row r="1" spans="1:9">
      <c r="A1" s="21" t="s">
        <v>175</v>
      </c>
    </row>
    <row r="2" spans="1:9">
      <c r="B2" t="s">
        <v>185</v>
      </c>
    </row>
    <row r="3" spans="1:9">
      <c r="C3" t="s">
        <v>172</v>
      </c>
      <c r="D3" s="4" t="s">
        <v>165</v>
      </c>
      <c r="E3" s="4" t="s">
        <v>166</v>
      </c>
      <c r="F3" s="54" t="s">
        <v>167</v>
      </c>
      <c r="G3" s="54" t="s">
        <v>168</v>
      </c>
      <c r="H3" s="4" t="s">
        <v>169</v>
      </c>
      <c r="I3" s="4" t="s">
        <v>174</v>
      </c>
    </row>
    <row r="4" spans="1:9">
      <c r="B4" s="55" t="s">
        <v>170</v>
      </c>
      <c r="C4" s="56">
        <v>12</v>
      </c>
      <c r="D4" s="19">
        <v>23.14</v>
      </c>
      <c r="E4" s="19">
        <v>31.62</v>
      </c>
      <c r="F4" s="57">
        <f>D4-E4</f>
        <v>-8.48</v>
      </c>
      <c r="G4" s="57">
        <f>-8.40576420363597-F4</f>
        <v>7.4235796364030548E-2</v>
      </c>
      <c r="H4">
        <f>POWER(2, -G4)</f>
        <v>0.94984512599470083</v>
      </c>
      <c r="I4" s="19">
        <f t="shared" ref="I4:I11" si="0">H4/$H$11</f>
        <v>0.74380503503003526</v>
      </c>
    </row>
    <row r="5" spans="1:9">
      <c r="B5" s="58"/>
      <c r="C5" s="56">
        <v>13</v>
      </c>
      <c r="D5" s="19">
        <v>23.9</v>
      </c>
      <c r="E5" s="19">
        <v>31.01</v>
      </c>
      <c r="F5" s="57">
        <f t="shared" ref="F5:F14" si="1">D5-E5</f>
        <v>-7.110000000000003</v>
      </c>
      <c r="G5" s="57">
        <f>-8.40576420363597-F5</f>
        <v>-1.2957642036359669</v>
      </c>
      <c r="H5">
        <f>POWER(2, -G5)</f>
        <v>2.4550700744929501</v>
      </c>
      <c r="I5" s="19">
        <f t="shared" si="0"/>
        <v>1.9225170849269673</v>
      </c>
    </row>
    <row r="6" spans="1:9">
      <c r="B6" s="59"/>
      <c r="C6" s="56">
        <v>14</v>
      </c>
      <c r="D6" s="19">
        <v>22.13</v>
      </c>
      <c r="E6" s="19">
        <v>30.63</v>
      </c>
      <c r="F6" s="57">
        <f t="shared" si="1"/>
        <v>-8.5</v>
      </c>
      <c r="G6" s="57">
        <f t="shared" ref="G6:G14" si="2">-8.40576420363597-F6</f>
        <v>9.4235796364030122E-2</v>
      </c>
      <c r="H6">
        <f t="shared" ref="H6:H14" si="3">POWER(2, -G6)</f>
        <v>0.9367683274595896</v>
      </c>
      <c r="I6" s="19">
        <f t="shared" si="0"/>
        <v>0.73356485131344973</v>
      </c>
    </row>
    <row r="7" spans="1:9">
      <c r="B7" s="59"/>
      <c r="C7" s="56">
        <v>15</v>
      </c>
      <c r="D7" s="19">
        <v>24.7</v>
      </c>
      <c r="E7" s="19">
        <v>32.86</v>
      </c>
      <c r="F7" s="57">
        <f t="shared" si="1"/>
        <v>-8.16</v>
      </c>
      <c r="G7" s="57">
        <f t="shared" si="2"/>
        <v>-0.24576420363596974</v>
      </c>
      <c r="H7">
        <f t="shared" si="3"/>
        <v>1.1857206875044859</v>
      </c>
      <c r="I7" s="19">
        <f t="shared" si="0"/>
        <v>0.92851454765482688</v>
      </c>
    </row>
    <row r="8" spans="1:9">
      <c r="B8" s="58"/>
      <c r="C8" s="56">
        <v>16</v>
      </c>
      <c r="D8" s="19">
        <v>19.12</v>
      </c>
      <c r="E8" s="19">
        <v>27.36</v>
      </c>
      <c r="F8" s="57">
        <f t="shared" si="1"/>
        <v>-8.2399999999999984</v>
      </c>
      <c r="G8" s="57">
        <f t="shared" si="2"/>
        <v>-0.16576420363597144</v>
      </c>
      <c r="H8">
        <f t="shared" si="3"/>
        <v>1.121760123294351</v>
      </c>
      <c r="I8" s="19">
        <f t="shared" si="0"/>
        <v>0.87842828790480776</v>
      </c>
    </row>
    <row r="9" spans="1:9">
      <c r="B9" s="58"/>
      <c r="C9" s="56">
        <v>17</v>
      </c>
      <c r="D9" s="19">
        <v>24.25</v>
      </c>
      <c r="E9" s="19">
        <v>32.68</v>
      </c>
      <c r="F9" s="57">
        <f t="shared" si="1"/>
        <v>-8.43</v>
      </c>
      <c r="G9" s="57">
        <f t="shared" si="2"/>
        <v>2.4235796364029838E-2</v>
      </c>
      <c r="H9">
        <f t="shared" si="3"/>
        <v>0.98334134202400814</v>
      </c>
      <c r="I9" s="19">
        <f t="shared" si="0"/>
        <v>0.77003526294320301</v>
      </c>
    </row>
    <row r="10" spans="1:9">
      <c r="B10" s="60"/>
      <c r="C10" s="61">
        <v>18</v>
      </c>
      <c r="D10" s="62">
        <v>24.51</v>
      </c>
      <c r="E10" s="62">
        <v>32.53</v>
      </c>
      <c r="F10" s="57">
        <f>D10-E10</f>
        <v>-8.02</v>
      </c>
      <c r="G10" s="57">
        <f t="shared" si="2"/>
        <v>-0.3857642036359703</v>
      </c>
      <c r="H10">
        <f t="shared" si="3"/>
        <v>1.3065516915619255</v>
      </c>
      <c r="I10" s="19">
        <f t="shared" si="0"/>
        <v>1.0231349302267112</v>
      </c>
    </row>
    <row r="11" spans="1:9">
      <c r="B11" s="63"/>
      <c r="C11" s="61"/>
      <c r="D11" s="61"/>
      <c r="E11" s="61"/>
      <c r="F11" s="65">
        <f>AVERAGE(F4:F10)</f>
        <v>-8.1342857142857135</v>
      </c>
      <c r="G11" s="66" t="s">
        <v>173</v>
      </c>
      <c r="H11">
        <f>AVERAGE(H4:H10)</f>
        <v>1.27700819604743</v>
      </c>
      <c r="I11" s="19">
        <f t="shared" si="0"/>
        <v>1</v>
      </c>
    </row>
    <row r="12" spans="1:9">
      <c r="B12" s="64"/>
      <c r="C12" s="56"/>
      <c r="D12" s="19"/>
      <c r="E12" s="19"/>
      <c r="F12" s="57"/>
      <c r="G12" s="57"/>
      <c r="I12" s="19"/>
    </row>
    <row r="13" spans="1:9">
      <c r="F13" s="57"/>
      <c r="G13" s="57"/>
      <c r="I13" s="19"/>
    </row>
    <row r="14" spans="1:9">
      <c r="B14" s="55" t="s">
        <v>171</v>
      </c>
      <c r="C14" s="56">
        <v>21</v>
      </c>
      <c r="D14" s="19">
        <v>21.17</v>
      </c>
      <c r="E14" s="19">
        <v>31.38</v>
      </c>
      <c r="F14" s="57">
        <f t="shared" si="1"/>
        <v>-10.209999999999997</v>
      </c>
      <c r="G14" s="57">
        <f t="shared" si="2"/>
        <v>1.8042357963640274</v>
      </c>
      <c r="H14">
        <f t="shared" si="3"/>
        <v>0.28633267200458234</v>
      </c>
      <c r="I14" s="19">
        <f t="shared" ref="I14:I20" si="4">H14/$H$11</f>
        <v>0.22422148337875469</v>
      </c>
    </row>
    <row r="15" spans="1:9">
      <c r="C15" s="56">
        <v>22</v>
      </c>
      <c r="D15" s="19">
        <v>22.4</v>
      </c>
      <c r="E15" s="19">
        <v>32.57</v>
      </c>
      <c r="F15" s="57">
        <f>D15-E15</f>
        <v>-10.170000000000002</v>
      </c>
      <c r="G15" s="57">
        <f>-8.40576420363597-F15</f>
        <v>1.7642357963640318</v>
      </c>
      <c r="H15">
        <f>POWER(2, -G15)</f>
        <v>0.29438257911128662</v>
      </c>
      <c r="I15" s="19">
        <f t="shared" si="4"/>
        <v>0.2305252072950304</v>
      </c>
    </row>
    <row r="16" spans="1:9">
      <c r="C16" s="56">
        <v>23</v>
      </c>
      <c r="D16" s="19">
        <v>21.22</v>
      </c>
      <c r="E16" s="19">
        <v>30.11</v>
      </c>
      <c r="F16" s="57">
        <f>D16-E16</f>
        <v>-8.89</v>
      </c>
      <c r="G16" s="57">
        <f>-8.40576420363597-F16</f>
        <v>0.48423579636403069</v>
      </c>
      <c r="H16">
        <f>POWER(2, -G16)</f>
        <v>0.7148756432238893</v>
      </c>
      <c r="I16" s="19">
        <f t="shared" si="4"/>
        <v>0.55980505484346765</v>
      </c>
    </row>
    <row r="17" spans="3:9">
      <c r="C17" s="56">
        <v>24</v>
      </c>
      <c r="D17" s="19">
        <v>20.5</v>
      </c>
      <c r="E17" s="19">
        <v>30.13</v>
      </c>
      <c r="F17" s="57">
        <f>D17-E17</f>
        <v>-9.629999999999999</v>
      </c>
      <c r="G17" s="57">
        <f>-8.40576420363597-F17</f>
        <v>1.2242357963640291</v>
      </c>
      <c r="H17">
        <f>POWER(2, -G17)</f>
        <v>0.42802417960568367</v>
      </c>
      <c r="I17" s="19">
        <f t="shared" si="4"/>
        <v>0.33517731595654238</v>
      </c>
    </row>
    <row r="18" spans="3:9">
      <c r="C18" s="56">
        <v>25</v>
      </c>
      <c r="D18" s="19">
        <v>21.12</v>
      </c>
      <c r="E18" s="19">
        <v>31.5</v>
      </c>
      <c r="F18" s="57">
        <f>D18-E18</f>
        <v>-10.379999999999999</v>
      </c>
      <c r="G18" s="57">
        <f>-8.40576420363597-F18</f>
        <v>1.9742357963640291</v>
      </c>
      <c r="H18">
        <f>POWER(2, -G18)</f>
        <v>0.2545046998901408</v>
      </c>
      <c r="I18" s="19">
        <f t="shared" si="4"/>
        <v>0.19929762446151764</v>
      </c>
    </row>
    <row r="19" spans="3:9">
      <c r="C19" s="56">
        <v>26</v>
      </c>
      <c r="D19" s="19">
        <v>21.36</v>
      </c>
      <c r="E19" s="19">
        <v>32.159999999999997</v>
      </c>
      <c r="F19" s="57">
        <f>D19-E19</f>
        <v>-10.799999999999997</v>
      </c>
      <c r="G19" s="57">
        <f>-8.40576420363597-F19</f>
        <v>2.3942357963640273</v>
      </c>
      <c r="H19">
        <f>POWER(2, -G19)</f>
        <v>0.190223079702419</v>
      </c>
      <c r="I19" s="19">
        <f t="shared" si="4"/>
        <v>0.1489599520905141</v>
      </c>
    </row>
    <row r="20" spans="3:9">
      <c r="F20" s="57">
        <f>AVERAGE(F14:F19)</f>
        <v>-10.013333333333334</v>
      </c>
      <c r="G20" s="66" t="s">
        <v>173</v>
      </c>
      <c r="H20">
        <f>AVERAGE(H14:H19)</f>
        <v>0.36139047558966692</v>
      </c>
      <c r="I20" s="19">
        <f t="shared" si="4"/>
        <v>0.28299777300430445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A73520-3E2E-9440-BAA4-CCCBBF069A52}">
  <dimension ref="A1:C23"/>
  <sheetViews>
    <sheetView topLeftCell="F2" workbookViewId="0">
      <selection activeCell="B22" sqref="B22:C23"/>
    </sheetView>
  </sheetViews>
  <sheetFormatPr defaultColWidth="10.625" defaultRowHeight="15.75"/>
  <sheetData>
    <row r="1" spans="1:3">
      <c r="A1" s="9" t="s">
        <v>19</v>
      </c>
      <c r="B1" s="9"/>
      <c r="C1" s="9"/>
    </row>
    <row r="2" spans="1:3">
      <c r="A2" s="9"/>
      <c r="B2" s="9" t="s">
        <v>0</v>
      </c>
      <c r="C2" s="9" t="s">
        <v>1</v>
      </c>
    </row>
    <row r="3" spans="1:3">
      <c r="B3" s="1">
        <v>6</v>
      </c>
      <c r="C3" s="1">
        <v>10</v>
      </c>
    </row>
    <row r="4" spans="1:3">
      <c r="B4" s="1">
        <v>9</v>
      </c>
      <c r="C4" s="1">
        <v>8</v>
      </c>
    </row>
    <row r="5" spans="1:3">
      <c r="B5" s="1">
        <v>10</v>
      </c>
      <c r="C5" s="1">
        <v>10</v>
      </c>
    </row>
    <row r="6" spans="1:3">
      <c r="B6" s="1">
        <v>10</v>
      </c>
      <c r="C6" s="1">
        <v>7</v>
      </c>
    </row>
    <row r="7" spans="1:3">
      <c r="B7" s="1">
        <v>9</v>
      </c>
      <c r="C7" s="1">
        <v>10</v>
      </c>
    </row>
    <row r="8" spans="1:3">
      <c r="B8" s="1">
        <v>7</v>
      </c>
      <c r="C8" s="1">
        <v>7</v>
      </c>
    </row>
    <row r="9" spans="1:3">
      <c r="B9" s="1">
        <v>7</v>
      </c>
      <c r="C9" s="1">
        <v>10</v>
      </c>
    </row>
    <row r="10" spans="1:3">
      <c r="B10" s="1">
        <v>8</v>
      </c>
      <c r="C10" s="1">
        <v>5</v>
      </c>
    </row>
    <row r="11" spans="1:3">
      <c r="B11" s="1">
        <v>10</v>
      </c>
      <c r="C11" s="1">
        <v>5</v>
      </c>
    </row>
    <row r="12" spans="1:3">
      <c r="B12" s="1">
        <v>8</v>
      </c>
      <c r="C12" s="1">
        <v>9</v>
      </c>
    </row>
    <row r="13" spans="1:3">
      <c r="B13" s="1">
        <v>8</v>
      </c>
      <c r="C13" s="1">
        <v>7</v>
      </c>
    </row>
    <row r="14" spans="1:3">
      <c r="B14" s="1">
        <v>10</v>
      </c>
      <c r="C14" s="1">
        <v>9</v>
      </c>
    </row>
    <row r="15" spans="1:3">
      <c r="B15" s="1">
        <v>6</v>
      </c>
      <c r="C15" s="1">
        <v>8</v>
      </c>
    </row>
    <row r="16" spans="1:3">
      <c r="B16" s="1">
        <v>6</v>
      </c>
      <c r="C16" s="1">
        <v>11</v>
      </c>
    </row>
    <row r="17" spans="1:3">
      <c r="B17" s="1">
        <v>1</v>
      </c>
      <c r="C17" s="1">
        <v>8</v>
      </c>
    </row>
    <row r="18" spans="1:3">
      <c r="B18" s="1">
        <v>6</v>
      </c>
      <c r="C18" s="1">
        <v>8</v>
      </c>
    </row>
    <row r="19" spans="1:3">
      <c r="B19" s="1"/>
      <c r="C19" s="1">
        <v>2</v>
      </c>
    </row>
    <row r="20" spans="1:3">
      <c r="B20" s="1"/>
      <c r="C20" s="1">
        <v>10</v>
      </c>
    </row>
    <row r="21" spans="1:3">
      <c r="A21" s="9" t="s">
        <v>10</v>
      </c>
      <c r="B21">
        <f>AVERAGE(B3:B18)</f>
        <v>7.5625</v>
      </c>
      <c r="C21">
        <f>AVERAGE(C3:C20)</f>
        <v>8</v>
      </c>
    </row>
    <row r="22" spans="1:3">
      <c r="A22" s="9" t="s">
        <v>11</v>
      </c>
      <c r="B22" s="8">
        <f>STDEV(B3:B20)</f>
        <v>2.3371991785040489</v>
      </c>
      <c r="C22" s="8">
        <f>STDEV(C3:C18)</f>
        <v>1.7701224063135672</v>
      </c>
    </row>
    <row r="23" spans="1:3">
      <c r="A23" s="9" t="s">
        <v>12</v>
      </c>
      <c r="B23" s="8">
        <f>B22/SQRT(16)</f>
        <v>0.58429979462601223</v>
      </c>
      <c r="C23" s="8">
        <f>C22/SQRT(18)</f>
        <v>0.41722185234485754</v>
      </c>
    </row>
  </sheetData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E16A1B-DED6-C341-B9EC-CD972B650CC2}">
  <dimension ref="A1:J18"/>
  <sheetViews>
    <sheetView workbookViewId="0">
      <selection activeCell="K25" sqref="K25"/>
    </sheetView>
  </sheetViews>
  <sheetFormatPr defaultColWidth="10.625" defaultRowHeight="15.75"/>
  <cols>
    <col min="2" max="3" width="10.5" customWidth="1"/>
  </cols>
  <sheetData>
    <row r="1" spans="1:10">
      <c r="A1" s="9" t="s">
        <v>13</v>
      </c>
    </row>
    <row r="2" spans="1:10">
      <c r="B2" t="s">
        <v>0</v>
      </c>
      <c r="C2" t="s">
        <v>1</v>
      </c>
      <c r="H2" s="4"/>
      <c r="I2" s="4"/>
      <c r="J2" s="4"/>
    </row>
    <row r="3" spans="1:10">
      <c r="B3" s="1">
        <v>49</v>
      </c>
      <c r="C3" s="1">
        <v>359</v>
      </c>
    </row>
    <row r="4" spans="1:10">
      <c r="B4" s="1">
        <v>113</v>
      </c>
      <c r="C4" s="1">
        <v>345</v>
      </c>
    </row>
    <row r="5" spans="1:10">
      <c r="B5" s="1">
        <v>107</v>
      </c>
      <c r="C5" s="1">
        <v>250</v>
      </c>
    </row>
    <row r="6" spans="1:10">
      <c r="B6" s="1">
        <v>45</v>
      </c>
      <c r="C6" s="1">
        <v>235</v>
      </c>
    </row>
    <row r="7" spans="1:10">
      <c r="B7" s="1">
        <v>100</v>
      </c>
      <c r="C7" s="1">
        <v>307</v>
      </c>
    </row>
    <row r="8" spans="1:10">
      <c r="B8" s="1">
        <v>77</v>
      </c>
      <c r="C8" s="1">
        <v>352</v>
      </c>
    </row>
    <row r="9" spans="1:10">
      <c r="B9" s="1">
        <v>168</v>
      </c>
      <c r="C9" s="1">
        <v>315</v>
      </c>
    </row>
    <row r="10" spans="1:10">
      <c r="B10" s="1">
        <v>118</v>
      </c>
      <c r="C10" s="1">
        <v>389</v>
      </c>
    </row>
    <row r="11" spans="1:10">
      <c r="B11" s="1">
        <v>47</v>
      </c>
    </row>
    <row r="12" spans="1:10">
      <c r="B12" s="1">
        <v>49</v>
      </c>
    </row>
    <row r="13" spans="1:10">
      <c r="B13" s="1">
        <v>62</v>
      </c>
    </row>
    <row r="14" spans="1:10">
      <c r="B14" s="1">
        <v>225</v>
      </c>
    </row>
    <row r="15" spans="1:10">
      <c r="B15" s="1">
        <v>213</v>
      </c>
    </row>
    <row r="16" spans="1:10">
      <c r="A16" s="9" t="s">
        <v>10</v>
      </c>
      <c r="B16" s="5">
        <f>AVERAGE(B3:B15)</f>
        <v>105.61538461538461</v>
      </c>
      <c r="C16" s="5">
        <f>AVERAGE(C3:C15)</f>
        <v>319</v>
      </c>
    </row>
    <row r="17" spans="1:6">
      <c r="A17" s="9" t="s">
        <v>11</v>
      </c>
      <c r="B17" s="8">
        <f>STDEV(B3:B15)</f>
        <v>62.020881512517576</v>
      </c>
      <c r="C17" s="8">
        <f>STDEV(C3:C15)</f>
        <v>53.774662116226132</v>
      </c>
      <c r="E17" s="6"/>
      <c r="F17" s="6"/>
    </row>
    <row r="18" spans="1:6">
      <c r="A18" s="9" t="s">
        <v>12</v>
      </c>
      <c r="B18" s="8">
        <f>B17/SQRT(13)</f>
        <v>17.201497572527593</v>
      </c>
      <c r="C18" s="8">
        <f>C17/SQRT(8)</f>
        <v>19.012214119199417</v>
      </c>
      <c r="E18" s="6"/>
      <c r="F18" s="6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F1BE79-2B02-A743-A83A-7D551DDA8296}">
  <dimension ref="A1:C21"/>
  <sheetViews>
    <sheetView workbookViewId="0">
      <selection activeCell="B19" sqref="B19:C21"/>
    </sheetView>
  </sheetViews>
  <sheetFormatPr defaultColWidth="10.625" defaultRowHeight="15.75"/>
  <sheetData>
    <row r="1" spans="1:3">
      <c r="A1" s="9" t="s">
        <v>23</v>
      </c>
    </row>
    <row r="2" spans="1:3">
      <c r="B2" s="9" t="s">
        <v>0</v>
      </c>
      <c r="C2" s="9" t="s">
        <v>1</v>
      </c>
    </row>
    <row r="3" spans="1:3">
      <c r="B3" s="1">
        <v>7</v>
      </c>
      <c r="C3" s="1">
        <v>2</v>
      </c>
    </row>
    <row r="4" spans="1:3">
      <c r="B4" s="1">
        <v>9</v>
      </c>
      <c r="C4" s="1">
        <v>6</v>
      </c>
    </row>
    <row r="5" spans="1:3">
      <c r="B5" s="1">
        <v>4</v>
      </c>
      <c r="C5" s="1">
        <v>7</v>
      </c>
    </row>
    <row r="6" spans="1:3">
      <c r="B6" s="1">
        <v>8</v>
      </c>
      <c r="C6" s="1">
        <v>7</v>
      </c>
    </row>
    <row r="7" spans="1:3">
      <c r="B7" s="1">
        <v>8</v>
      </c>
      <c r="C7" s="1">
        <v>5</v>
      </c>
    </row>
    <row r="8" spans="1:3">
      <c r="B8" s="1">
        <v>8</v>
      </c>
      <c r="C8" s="1">
        <v>8</v>
      </c>
    </row>
    <row r="9" spans="1:3">
      <c r="B9" s="1">
        <v>7</v>
      </c>
      <c r="C9" s="1">
        <v>2</v>
      </c>
    </row>
    <row r="10" spans="1:3">
      <c r="B10" s="1">
        <v>10</v>
      </c>
      <c r="C10" s="1">
        <v>2</v>
      </c>
    </row>
    <row r="11" spans="1:3">
      <c r="B11" s="1">
        <v>6</v>
      </c>
      <c r="C11" s="1">
        <v>6</v>
      </c>
    </row>
    <row r="12" spans="1:3">
      <c r="B12" s="1">
        <v>9</v>
      </c>
      <c r="C12" s="1">
        <v>3</v>
      </c>
    </row>
    <row r="13" spans="1:3">
      <c r="B13" s="1">
        <v>10</v>
      </c>
      <c r="C13" s="1">
        <v>2</v>
      </c>
    </row>
    <row r="14" spans="1:3">
      <c r="B14" s="1">
        <v>8</v>
      </c>
      <c r="C14" s="1">
        <v>6</v>
      </c>
    </row>
    <row r="15" spans="1:3">
      <c r="B15" s="1">
        <v>6</v>
      </c>
      <c r="C15" s="1">
        <v>7</v>
      </c>
    </row>
    <row r="16" spans="1:3">
      <c r="B16" s="1">
        <v>7</v>
      </c>
      <c r="C16" s="1">
        <v>6</v>
      </c>
    </row>
    <row r="17" spans="1:3">
      <c r="B17" s="1">
        <v>6</v>
      </c>
      <c r="C17" s="1">
        <v>1</v>
      </c>
    </row>
    <row r="18" spans="1:3">
      <c r="B18" s="1"/>
      <c r="C18" s="1">
        <v>4</v>
      </c>
    </row>
    <row r="19" spans="1:3">
      <c r="A19" s="9" t="s">
        <v>10</v>
      </c>
      <c r="B19" s="8">
        <f>AVERAGE(B3:B17)</f>
        <v>7.5333333333333332</v>
      </c>
      <c r="C19" s="8">
        <f>AVERAGE(C3:C17)</f>
        <v>4.666666666666667</v>
      </c>
    </row>
    <row r="20" spans="1:3">
      <c r="A20" s="9" t="s">
        <v>11</v>
      </c>
      <c r="B20" s="48">
        <f>STDEV(B3:B17)</f>
        <v>1.6417180315870616</v>
      </c>
      <c r="C20" s="48">
        <f>STDEV(C3:C18)</f>
        <v>2.3057898140695015</v>
      </c>
    </row>
    <row r="21" spans="1:3">
      <c r="A21" s="9" t="s">
        <v>12</v>
      </c>
      <c r="B21" s="48">
        <f>B20/SQRT(15)</f>
        <v>0.42388977303367409</v>
      </c>
      <c r="C21" s="48">
        <f>C20/SQRT(16)</f>
        <v>0.57644745351737536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901B8B-939E-5D46-88AD-4961587612D3}">
  <dimension ref="A1:D46"/>
  <sheetViews>
    <sheetView workbookViewId="0"/>
  </sheetViews>
  <sheetFormatPr defaultColWidth="10.625" defaultRowHeight="15.75"/>
  <sheetData>
    <row r="1" spans="1:4">
      <c r="A1" s="4" t="s">
        <v>20</v>
      </c>
    </row>
    <row r="2" spans="1:4">
      <c r="A2" s="11" t="s">
        <v>21</v>
      </c>
      <c r="B2" s="11" t="s">
        <v>0</v>
      </c>
      <c r="C2" s="11" t="s">
        <v>1</v>
      </c>
    </row>
    <row r="3" spans="1:4">
      <c r="A3" s="11">
        <v>45</v>
      </c>
      <c r="B3" s="11">
        <v>1</v>
      </c>
      <c r="C3" s="11"/>
      <c r="D3" s="11"/>
    </row>
    <row r="4" spans="1:4">
      <c r="A4" s="11">
        <v>30</v>
      </c>
      <c r="B4" s="11">
        <v>1</v>
      </c>
      <c r="C4" s="11"/>
      <c r="D4" s="11"/>
    </row>
    <row r="5" spans="1:4">
      <c r="A5" s="11">
        <v>80</v>
      </c>
      <c r="B5" s="11">
        <v>1</v>
      </c>
      <c r="C5" s="11"/>
      <c r="D5" s="11"/>
    </row>
    <row r="6" spans="1:4">
      <c r="A6" s="11">
        <v>35</v>
      </c>
      <c r="B6" s="11">
        <v>1</v>
      </c>
      <c r="C6" s="11"/>
      <c r="D6" s="11"/>
    </row>
    <row r="7" spans="1:4">
      <c r="A7" s="11">
        <v>51</v>
      </c>
      <c r="B7" s="11">
        <v>1</v>
      </c>
      <c r="C7" s="11"/>
      <c r="D7" s="11"/>
    </row>
    <row r="8" spans="1:4">
      <c r="A8" s="11">
        <v>36</v>
      </c>
      <c r="B8" s="11">
        <v>1</v>
      </c>
      <c r="C8" s="11"/>
      <c r="D8" s="11"/>
    </row>
    <row r="9" spans="1:4">
      <c r="A9" s="11">
        <v>38</v>
      </c>
      <c r="B9" s="11">
        <v>1</v>
      </c>
      <c r="C9" s="11"/>
      <c r="D9" s="11"/>
    </row>
    <row r="10" spans="1:4">
      <c r="A10" s="11">
        <v>37</v>
      </c>
      <c r="B10" s="11">
        <v>1</v>
      </c>
      <c r="C10" s="11"/>
      <c r="D10" s="11"/>
    </row>
    <row r="11" spans="1:4">
      <c r="A11" s="11">
        <v>40</v>
      </c>
      <c r="B11" s="11">
        <v>1</v>
      </c>
      <c r="C11" s="11"/>
      <c r="D11" s="11"/>
    </row>
    <row r="12" spans="1:4">
      <c r="A12" s="11">
        <v>46</v>
      </c>
      <c r="B12" s="11">
        <v>1</v>
      </c>
      <c r="C12" s="11"/>
      <c r="D12" s="11"/>
    </row>
    <row r="13" spans="1:4">
      <c r="A13" s="11">
        <v>30</v>
      </c>
      <c r="B13" s="11">
        <v>1</v>
      </c>
      <c r="C13" s="11"/>
      <c r="D13" s="11"/>
    </row>
    <row r="14" spans="1:4">
      <c r="A14" s="11">
        <v>55</v>
      </c>
      <c r="B14" s="11">
        <v>1</v>
      </c>
      <c r="C14" s="11"/>
      <c r="D14" s="11"/>
    </row>
    <row r="15" spans="1:4">
      <c r="A15" s="11">
        <v>37</v>
      </c>
      <c r="B15" s="11">
        <v>1</v>
      </c>
      <c r="C15" s="11"/>
      <c r="D15" s="11"/>
    </row>
    <row r="16" spans="1:4">
      <c r="A16" s="11">
        <v>35</v>
      </c>
      <c r="B16" s="11">
        <v>1</v>
      </c>
      <c r="C16" s="11"/>
      <c r="D16" s="11"/>
    </row>
    <row r="17" spans="1:4">
      <c r="A17" s="11">
        <v>68</v>
      </c>
      <c r="B17" s="11">
        <v>1</v>
      </c>
      <c r="C17" s="11"/>
      <c r="D17" s="11"/>
    </row>
    <row r="18" spans="1:4">
      <c r="A18" s="11">
        <v>58</v>
      </c>
      <c r="B18" s="11">
        <v>1</v>
      </c>
      <c r="C18" s="11"/>
      <c r="D18" s="11"/>
    </row>
    <row r="19" spans="1:4">
      <c r="A19" s="11">
        <v>96</v>
      </c>
      <c r="B19" s="11">
        <v>1</v>
      </c>
      <c r="C19" s="11"/>
      <c r="D19" s="11"/>
    </row>
    <row r="20" spans="1:4">
      <c r="A20" s="11">
        <v>24</v>
      </c>
      <c r="B20" s="11">
        <v>1</v>
      </c>
      <c r="C20" s="11"/>
      <c r="D20" s="11"/>
    </row>
    <row r="21" spans="1:4">
      <c r="A21" s="11">
        <v>23</v>
      </c>
      <c r="B21" s="11">
        <v>1</v>
      </c>
      <c r="C21" s="11"/>
      <c r="D21" s="11"/>
    </row>
    <row r="22" spans="1:4">
      <c r="A22" s="11">
        <v>30</v>
      </c>
      <c r="B22" s="11">
        <v>1</v>
      </c>
      <c r="C22" s="11"/>
      <c r="D22" s="11"/>
    </row>
    <row r="23" spans="1:4">
      <c r="A23" s="11">
        <v>50</v>
      </c>
      <c r="B23" s="11">
        <v>1</v>
      </c>
      <c r="C23" s="11"/>
      <c r="D23" s="11"/>
    </row>
    <row r="24" spans="1:4">
      <c r="A24" s="11">
        <v>52</v>
      </c>
      <c r="B24" s="11">
        <v>1</v>
      </c>
      <c r="C24" s="11"/>
      <c r="D24" s="11"/>
    </row>
    <row r="25" spans="1:4">
      <c r="A25" s="11">
        <v>43</v>
      </c>
      <c r="B25" s="11">
        <v>1</v>
      </c>
      <c r="C25" s="11"/>
      <c r="D25" s="11"/>
    </row>
    <row r="26" spans="1:4">
      <c r="A26" s="11">
        <v>8</v>
      </c>
      <c r="B26" s="11">
        <v>1</v>
      </c>
      <c r="C26" s="11"/>
      <c r="D26" s="11"/>
    </row>
    <row r="27" spans="1:4">
      <c r="A27" s="11">
        <v>43</v>
      </c>
      <c r="B27" s="11">
        <v>1</v>
      </c>
      <c r="C27" s="11"/>
      <c r="D27" s="11"/>
    </row>
    <row r="28" spans="1:4">
      <c r="A28" s="11">
        <v>40</v>
      </c>
      <c r="B28" s="11">
        <v>1</v>
      </c>
      <c r="C28" s="11"/>
      <c r="D28" s="11"/>
    </row>
    <row r="29" spans="1:4">
      <c r="A29" s="11">
        <v>46</v>
      </c>
      <c r="B29" s="11">
        <v>1</v>
      </c>
      <c r="C29" s="11"/>
      <c r="D29" s="11"/>
    </row>
    <row r="30" spans="1:4">
      <c r="A30" s="11">
        <v>31</v>
      </c>
      <c r="B30" s="11">
        <v>1</v>
      </c>
      <c r="C30" s="11"/>
      <c r="D30" s="11"/>
    </row>
    <row r="31" spans="1:4">
      <c r="A31" s="11">
        <v>36</v>
      </c>
      <c r="B31" s="11">
        <v>1</v>
      </c>
      <c r="C31" s="11"/>
      <c r="D31" s="11"/>
    </row>
    <row r="32" spans="1:4">
      <c r="A32" s="11">
        <v>28</v>
      </c>
      <c r="B32" s="11"/>
      <c r="C32" s="11">
        <v>1</v>
      </c>
      <c r="D32" s="11"/>
    </row>
    <row r="33" spans="1:4">
      <c r="A33" s="11">
        <v>23</v>
      </c>
      <c r="B33" s="11"/>
      <c r="C33" s="11">
        <v>1</v>
      </c>
      <c r="D33" s="11"/>
    </row>
    <row r="34" spans="1:4">
      <c r="A34" s="11">
        <v>25</v>
      </c>
      <c r="B34" s="11"/>
      <c r="C34" s="11">
        <v>1</v>
      </c>
      <c r="D34" s="11"/>
    </row>
    <row r="35" spans="1:4">
      <c r="A35" s="11">
        <v>23</v>
      </c>
      <c r="B35" s="11"/>
      <c r="C35" s="11">
        <v>1</v>
      </c>
      <c r="D35" s="11"/>
    </row>
    <row r="36" spans="1:4">
      <c r="A36" s="11">
        <v>24</v>
      </c>
      <c r="B36" s="11"/>
      <c r="C36" s="11">
        <v>1</v>
      </c>
      <c r="D36" s="11"/>
    </row>
    <row r="37" spans="1:4">
      <c r="A37" s="11">
        <v>21</v>
      </c>
      <c r="B37" s="11"/>
      <c r="C37" s="11">
        <v>1</v>
      </c>
      <c r="D37" s="11"/>
    </row>
    <row r="38" spans="1:4">
      <c r="A38" s="11">
        <v>65</v>
      </c>
      <c r="B38" s="11"/>
      <c r="C38" s="11">
        <v>1</v>
      </c>
      <c r="D38" s="11"/>
    </row>
    <row r="39" spans="1:4">
      <c r="A39" s="11">
        <v>37</v>
      </c>
      <c r="B39" s="11"/>
      <c r="C39" s="11">
        <v>1</v>
      </c>
      <c r="D39" s="11"/>
    </row>
    <row r="40" spans="1:4">
      <c r="A40" s="11">
        <v>44</v>
      </c>
      <c r="B40" s="11"/>
      <c r="C40" s="11">
        <v>1</v>
      </c>
      <c r="D40" s="11"/>
    </row>
    <row r="41" spans="1:4">
      <c r="A41" s="11">
        <v>38</v>
      </c>
      <c r="B41" s="11"/>
      <c r="C41" s="11">
        <v>1</v>
      </c>
      <c r="D41" s="11"/>
    </row>
    <row r="42" spans="1:4">
      <c r="A42" s="11">
        <v>40</v>
      </c>
      <c r="B42" s="11"/>
      <c r="C42" s="11">
        <v>1</v>
      </c>
      <c r="D42" s="11"/>
    </row>
    <row r="43" spans="1:4">
      <c r="A43" s="11">
        <v>36</v>
      </c>
      <c r="B43" s="11"/>
      <c r="C43" s="11">
        <v>1</v>
      </c>
      <c r="D43" s="11"/>
    </row>
    <row r="44" spans="1:4">
      <c r="A44" s="11"/>
      <c r="B44" s="11"/>
      <c r="C44" s="11"/>
      <c r="D44" s="11"/>
    </row>
    <row r="45" spans="1:4">
      <c r="A45" s="11"/>
      <c r="B45" s="11"/>
      <c r="C45" s="11"/>
      <c r="D45" s="11"/>
    </row>
    <row r="46" spans="1:4">
      <c r="A46" s="11" t="s">
        <v>22</v>
      </c>
      <c r="B46" s="11">
        <v>29</v>
      </c>
      <c r="C46" s="11">
        <v>12</v>
      </c>
      <c r="D46" s="11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148E7D-F5A5-5D4D-8FA9-AB86CFE15FFA}">
  <dimension ref="A1:C18"/>
  <sheetViews>
    <sheetView workbookViewId="0">
      <selection activeCell="B17" sqref="B17:C18"/>
    </sheetView>
  </sheetViews>
  <sheetFormatPr defaultColWidth="10.625" defaultRowHeight="15.75"/>
  <sheetData>
    <row r="1" spans="1:3">
      <c r="A1" s="9" t="s">
        <v>24</v>
      </c>
    </row>
    <row r="2" spans="1:3">
      <c r="B2" s="6" t="s">
        <v>0</v>
      </c>
      <c r="C2" s="6" t="s">
        <v>1</v>
      </c>
    </row>
    <row r="3" spans="1:3">
      <c r="B3" s="6">
        <v>1.3333330000000001</v>
      </c>
      <c r="C3" s="6">
        <v>1.35</v>
      </c>
    </row>
    <row r="4" spans="1:3">
      <c r="B4" s="6">
        <v>1.3</v>
      </c>
      <c r="C4" s="6">
        <v>1.516667</v>
      </c>
    </row>
    <row r="5" spans="1:3">
      <c r="B5" s="6">
        <v>1.4125000000000001</v>
      </c>
      <c r="C5" s="6">
        <v>1.514286</v>
      </c>
    </row>
    <row r="6" spans="1:3">
      <c r="B6" s="6">
        <v>1.3625</v>
      </c>
      <c r="C6" s="6">
        <v>1.3</v>
      </c>
    </row>
    <row r="7" spans="1:3">
      <c r="B7" s="6">
        <v>1.375</v>
      </c>
      <c r="C7" s="6">
        <v>1.45</v>
      </c>
    </row>
    <row r="8" spans="1:3">
      <c r="B8" s="6">
        <v>1.5428569999999999</v>
      </c>
      <c r="C8" s="6">
        <v>1.35</v>
      </c>
    </row>
    <row r="9" spans="1:3">
      <c r="B9" s="6">
        <v>1.43</v>
      </c>
      <c r="C9" s="6">
        <v>1.3</v>
      </c>
    </row>
    <row r="10" spans="1:3">
      <c r="B10" s="6">
        <v>1.4222220000000001</v>
      </c>
      <c r="C10" s="6">
        <v>1.4</v>
      </c>
    </row>
    <row r="11" spans="1:3">
      <c r="B11" s="6">
        <v>1.44</v>
      </c>
      <c r="C11" s="6"/>
    </row>
    <row r="12" spans="1:3">
      <c r="B12" s="6">
        <v>1.4375</v>
      </c>
      <c r="C12" s="6"/>
    </row>
    <row r="13" spans="1:3">
      <c r="B13" s="6">
        <v>1.316667</v>
      </c>
      <c r="C13" s="6"/>
    </row>
    <row r="14" spans="1:3">
      <c r="B14" s="6">
        <v>1.428571</v>
      </c>
      <c r="C14" s="6"/>
    </row>
    <row r="15" spans="1:3">
      <c r="B15" s="6">
        <v>1.55</v>
      </c>
      <c r="C15" s="6"/>
    </row>
    <row r="16" spans="1:3">
      <c r="A16" s="9" t="s">
        <v>10</v>
      </c>
      <c r="B16" s="6">
        <f>AVERAGE(B3:B15)</f>
        <v>1.4116269230769232</v>
      </c>
      <c r="C16" s="6">
        <f>AVERAGE(C3:C10)</f>
        <v>1.3976191250000001</v>
      </c>
    </row>
    <row r="17" spans="1:3">
      <c r="A17" s="9" t="s">
        <v>11</v>
      </c>
      <c r="B17" s="8">
        <f>STDEV(B3:B15)</f>
        <v>7.6345410323150745E-2</v>
      </c>
      <c r="C17" s="8">
        <f>STDEV(C3:C10)</f>
        <v>8.7934334395351893E-2</v>
      </c>
    </row>
    <row r="18" spans="1:3">
      <c r="A18" s="9" t="s">
        <v>12</v>
      </c>
      <c r="B18" s="8">
        <f>B17/SQRT(13)</f>
        <v>2.1174407043573675E-2</v>
      </c>
      <c r="C18" s="8">
        <f>C17/SQRT(8)</f>
        <v>3.1089482075039393E-2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28D4A0-E5ED-424B-A3E1-C43E7ED1B3C7}">
  <dimension ref="A1:AQ18"/>
  <sheetViews>
    <sheetView workbookViewId="0">
      <selection activeCell="D25" sqref="D25"/>
    </sheetView>
  </sheetViews>
  <sheetFormatPr defaultColWidth="10.875" defaultRowHeight="15.75"/>
  <cols>
    <col min="1" max="16384" width="10.875" style="8"/>
  </cols>
  <sheetData>
    <row r="1" spans="1:43">
      <c r="A1" s="21" t="s">
        <v>32</v>
      </c>
    </row>
    <row r="2" spans="1:43">
      <c r="A2" s="20" t="s">
        <v>0</v>
      </c>
    </row>
    <row r="3" spans="1:43">
      <c r="A3" s="8" t="s">
        <v>31</v>
      </c>
      <c r="U3" s="20" t="s">
        <v>10</v>
      </c>
      <c r="V3" s="20" t="s">
        <v>11</v>
      </c>
      <c r="W3" s="20" t="s">
        <v>12</v>
      </c>
    </row>
    <row r="4" spans="1:43">
      <c r="A4" s="8" t="s">
        <v>25</v>
      </c>
      <c r="B4" s="8">
        <v>2.7037040000000001</v>
      </c>
      <c r="C4" s="8">
        <v>1.941176</v>
      </c>
      <c r="D4" s="8">
        <v>2.2618809999999998</v>
      </c>
      <c r="E4" s="8">
        <v>2.6679689999999998</v>
      </c>
      <c r="F4" s="8">
        <v>3.4191699999999998</v>
      </c>
      <c r="G4" s="8">
        <v>2.2249029999999999</v>
      </c>
      <c r="H4" s="8">
        <v>2.2214770000000001</v>
      </c>
      <c r="I4" s="8">
        <v>2.1401020000000002</v>
      </c>
      <c r="J4" s="8">
        <v>2.4385249999999998</v>
      </c>
      <c r="K4" s="8">
        <v>2.0835729999999999</v>
      </c>
      <c r="L4" s="8">
        <f>AVERAGE(B4:K4)</f>
        <v>2.4102480000000002</v>
      </c>
      <c r="U4" s="8">
        <f>AVERAGE(B4:L4)</f>
        <v>2.4102479999999997</v>
      </c>
      <c r="V4" s="8">
        <f>STDEV(B4:L4)</f>
        <v>0.40779697312142982</v>
      </c>
      <c r="W4" s="8">
        <f>V4/SQRT(11)</f>
        <v>0.12295541368058444</v>
      </c>
    </row>
    <row r="5" spans="1:43">
      <c r="A5" s="8" t="s">
        <v>26</v>
      </c>
      <c r="B5" s="8">
        <v>3.8130280000000001</v>
      </c>
      <c r="C5" s="8">
        <v>4.3841400000000004</v>
      </c>
      <c r="D5" s="8">
        <v>3.2753350000000001</v>
      </c>
      <c r="E5" s="8">
        <v>3.80891</v>
      </c>
      <c r="F5" s="8">
        <v>2.7262420000000001</v>
      </c>
      <c r="G5" s="8">
        <v>2.6297419999999998</v>
      </c>
      <c r="H5" s="8">
        <v>3.9833530000000001</v>
      </c>
      <c r="I5" s="8">
        <v>3.8569599999999999</v>
      </c>
      <c r="J5" s="8">
        <v>3.922472</v>
      </c>
      <c r="K5" s="8">
        <v>3.9413610000000001</v>
      </c>
      <c r="L5" s="8">
        <v>3.3468260000000001</v>
      </c>
      <c r="M5" s="8">
        <v>3.7256360000000002</v>
      </c>
      <c r="N5" s="8">
        <v>3.1526719999999999</v>
      </c>
      <c r="O5" s="8">
        <v>4.2573290000000004</v>
      </c>
      <c r="P5" s="8">
        <v>3.9534370000000001</v>
      </c>
      <c r="Q5" s="8">
        <v>3.507177</v>
      </c>
      <c r="R5" s="8">
        <v>4.5975760000000001</v>
      </c>
      <c r="S5" s="8">
        <v>3.2153109999999998</v>
      </c>
      <c r="T5" s="8">
        <v>2.2364670000000002</v>
      </c>
      <c r="U5" s="8">
        <f>AVERAGE(B5:T5)</f>
        <v>3.5965249473684215</v>
      </c>
      <c r="V5" s="8">
        <f>STDEV(B5:T5)</f>
        <v>0.6144283563157098</v>
      </c>
      <c r="W5" s="8">
        <f>V5/SQRT(19)</f>
        <v>0.14095953227505156</v>
      </c>
    </row>
    <row r="6" spans="1:43">
      <c r="A6" s="8" t="s">
        <v>27</v>
      </c>
      <c r="B6" s="8">
        <v>3.9809519999999998</v>
      </c>
      <c r="C6" s="8">
        <v>3.194067</v>
      </c>
      <c r="D6" s="8">
        <v>5.2348480000000004</v>
      </c>
      <c r="E6" s="8">
        <v>2.9887510000000002</v>
      </c>
      <c r="F6" s="8">
        <v>6.1220290000000004</v>
      </c>
      <c r="G6" s="8">
        <v>5.4777069999999997</v>
      </c>
      <c r="H6" s="8">
        <v>4.4664140000000003</v>
      </c>
      <c r="I6" s="8">
        <v>5.4891990000000002</v>
      </c>
      <c r="J6" s="8">
        <v>6.0578640000000004</v>
      </c>
      <c r="K6" s="8">
        <v>5.1282050000000003</v>
      </c>
      <c r="L6" s="8">
        <v>4.7992319999999999</v>
      </c>
      <c r="M6" s="8">
        <v>5.0601789999999998</v>
      </c>
      <c r="N6" s="8">
        <v>5.4176710000000003</v>
      </c>
      <c r="O6" s="8">
        <v>4.4751709999999996</v>
      </c>
      <c r="P6" s="8">
        <v>4.7574350000000001</v>
      </c>
      <c r="Q6" s="8">
        <v>4.4016950000000001</v>
      </c>
      <c r="R6" s="8">
        <v>3.154703</v>
      </c>
      <c r="S6" s="8">
        <v>4.157273</v>
      </c>
      <c r="T6" s="8">
        <v>4.2377050000000001</v>
      </c>
      <c r="U6" s="8">
        <f>AVERAGE(B6:T6)</f>
        <v>4.6632157894736848</v>
      </c>
      <c r="V6" s="8">
        <f>STDEV(B6:T6)</f>
        <v>0.91283471622831003</v>
      </c>
      <c r="W6" s="8">
        <f>V6/SQRT(19)</f>
        <v>0.20941864632604373</v>
      </c>
    </row>
    <row r="7" spans="1:43">
      <c r="A7" s="8" t="s">
        <v>28</v>
      </c>
      <c r="B7" s="8">
        <v>11.7133</v>
      </c>
      <c r="C7" s="8">
        <v>9.2346609999999991</v>
      </c>
      <c r="D7" s="8">
        <v>9.0661690000000004</v>
      </c>
      <c r="E7" s="8">
        <v>10.01638</v>
      </c>
      <c r="U7" s="8">
        <f>AVERAGE(B7:E7)</f>
        <v>10.0076275</v>
      </c>
      <c r="V7" s="8">
        <f>STDEV(B7:E7)</f>
        <v>1.2101262469754948</v>
      </c>
      <c r="W7" s="8">
        <f>V7/SQRT(4)</f>
        <v>0.60506312348774738</v>
      </c>
    </row>
    <row r="8" spans="1:43">
      <c r="A8" s="8" t="s">
        <v>29</v>
      </c>
      <c r="B8" s="8">
        <v>14.96974</v>
      </c>
      <c r="C8" s="8">
        <v>7.9138169999999999</v>
      </c>
      <c r="D8" s="8">
        <v>11.625</v>
      </c>
      <c r="E8" s="8">
        <v>14.884359999999999</v>
      </c>
      <c r="F8" s="8">
        <v>14.00858</v>
      </c>
      <c r="G8" s="8">
        <v>13.36266</v>
      </c>
      <c r="H8" s="8">
        <v>14.627000000000001</v>
      </c>
      <c r="I8" s="8">
        <v>12.26534</v>
      </c>
      <c r="J8" s="8">
        <v>13.08475</v>
      </c>
      <c r="U8" s="8">
        <f>AVERAGE(B8:J8)</f>
        <v>12.971249666666665</v>
      </c>
      <c r="V8" s="8">
        <f>STDEV(B8:J8)</f>
        <v>2.2227776632455942</v>
      </c>
      <c r="W8" s="8">
        <f>V8/SQRT(9)</f>
        <v>0.74092588774853141</v>
      </c>
    </row>
    <row r="9" spans="1:43">
      <c r="A9" s="8" t="s">
        <v>30</v>
      </c>
      <c r="B9" s="8">
        <v>18.303509999999999</v>
      </c>
      <c r="C9" s="8">
        <v>14.497629999999999</v>
      </c>
      <c r="D9" s="8">
        <v>20.468419999999998</v>
      </c>
      <c r="E9" s="8">
        <v>11.94233</v>
      </c>
      <c r="F9" s="8">
        <v>17.963470000000001</v>
      </c>
      <c r="G9" s="8">
        <v>11.672040000000001</v>
      </c>
      <c r="U9" s="8">
        <f>AVERAGE(B9:G9)</f>
        <v>15.807899999999998</v>
      </c>
      <c r="V9" s="8">
        <f>STDEV(B9:G9)</f>
        <v>3.6430694422368632</v>
      </c>
      <c r="W9" s="8">
        <f>V9/SQRT(6)</f>
        <v>1.4872768718343385</v>
      </c>
    </row>
    <row r="11" spans="1:43">
      <c r="A11" s="20" t="s">
        <v>1</v>
      </c>
      <c r="X11" s="47"/>
      <c r="Y11" s="47"/>
      <c r="Z11" s="47"/>
      <c r="AA11" s="47"/>
      <c r="AB11" s="47"/>
      <c r="AC11" s="47"/>
      <c r="AD11" s="47"/>
      <c r="AE11" s="47"/>
      <c r="AF11" s="47"/>
      <c r="AG11" s="47"/>
      <c r="AH11" s="47"/>
      <c r="AI11" s="47"/>
      <c r="AJ11" s="47"/>
      <c r="AK11" s="47"/>
      <c r="AL11" s="47"/>
      <c r="AM11" s="47"/>
      <c r="AN11" s="47"/>
      <c r="AO11" s="47"/>
      <c r="AP11" s="47"/>
      <c r="AQ11" s="47"/>
    </row>
    <row r="12" spans="1:43">
      <c r="A12" s="8" t="s">
        <v>31</v>
      </c>
      <c r="U12" s="20" t="s">
        <v>10</v>
      </c>
      <c r="V12" s="20" t="s">
        <v>11</v>
      </c>
      <c r="W12" s="20" t="s">
        <v>12</v>
      </c>
    </row>
    <row r="13" spans="1:43">
      <c r="A13" s="8" t="s">
        <v>25</v>
      </c>
      <c r="B13" s="8">
        <v>2.9354840000000002</v>
      </c>
      <c r="C13" s="8">
        <v>2.4208980000000002</v>
      </c>
      <c r="D13" s="8">
        <v>2.825482</v>
      </c>
      <c r="E13" s="8">
        <v>2.8846959999999999</v>
      </c>
      <c r="U13" s="8">
        <f>AVERAGE(B13:E13)</f>
        <v>2.7666400000000002</v>
      </c>
      <c r="V13" s="8">
        <f>STDEV(B13:E13)</f>
        <v>0.23483712582695829</v>
      </c>
      <c r="W13" s="8">
        <f>V13/SQRT(4)</f>
        <v>0.11741856291347914</v>
      </c>
    </row>
    <row r="14" spans="1:43">
      <c r="A14" s="8" t="s">
        <v>26</v>
      </c>
      <c r="B14" s="8">
        <v>3.6179489999999999</v>
      </c>
      <c r="C14" s="8">
        <v>4.2912249999999998</v>
      </c>
      <c r="D14" s="8">
        <v>4.7489920000000003</v>
      </c>
      <c r="E14" s="8">
        <v>3.5720429999999999</v>
      </c>
      <c r="U14" s="8">
        <f>AVERAGE(B14:E14)</f>
        <v>4.0575522500000005</v>
      </c>
      <c r="V14" s="8">
        <f>STDEV(B14:E14)</f>
        <v>0.56617492326981145</v>
      </c>
      <c r="W14" s="8">
        <f>V14/SQRT(4)</f>
        <v>0.28308746163490572</v>
      </c>
    </row>
    <row r="15" spans="1:43">
      <c r="A15" s="8" t="s">
        <v>27</v>
      </c>
      <c r="B15" s="8">
        <v>5.5992259999999998</v>
      </c>
      <c r="C15" s="8">
        <v>5.2219899999999999</v>
      </c>
      <c r="D15" s="8">
        <v>3.9798209999999998</v>
      </c>
      <c r="U15" s="8">
        <f>AVERAGE(B15:D15)</f>
        <v>4.9336789999999997</v>
      </c>
      <c r="V15" s="8">
        <f>STDEV(B15:D15)</f>
        <v>0.84732553546261535</v>
      </c>
      <c r="W15" s="8">
        <f>V15/SQRT(3)</f>
        <v>0.48920362599058481</v>
      </c>
    </row>
    <row r="16" spans="1:43">
      <c r="A16" s="8" t="s">
        <v>28</v>
      </c>
      <c r="B16" s="8">
        <v>6.0523189999999998</v>
      </c>
      <c r="C16" s="8">
        <v>8.3924350000000008</v>
      </c>
      <c r="D16" s="8">
        <v>8.246041</v>
      </c>
      <c r="E16" s="8">
        <v>9.2782049999999998</v>
      </c>
      <c r="F16" s="8">
        <v>5.9204439999999998</v>
      </c>
      <c r="G16" s="8">
        <v>7.0600199999999997</v>
      </c>
      <c r="H16" s="8">
        <v>7.4881890000000002</v>
      </c>
      <c r="I16" s="8">
        <v>6.4734249999999998</v>
      </c>
      <c r="J16" s="8">
        <v>8.637594</v>
      </c>
      <c r="K16" s="8">
        <v>5.5085769999999998</v>
      </c>
      <c r="L16" s="8">
        <v>8.0775860000000002</v>
      </c>
      <c r="U16" s="8">
        <f>AVERAGE(B16:L16)</f>
        <v>7.3758940909090907</v>
      </c>
      <c r="V16" s="8">
        <f>STDEV(B16:L16)</f>
        <v>1.2560832857876483</v>
      </c>
      <c r="W16" s="8">
        <f>V16/SQRT(11)</f>
        <v>0.37872336039948917</v>
      </c>
    </row>
    <row r="17" spans="1:23">
      <c r="A17" s="8" t="s">
        <v>29</v>
      </c>
      <c r="B17" s="8">
        <v>10.861840000000001</v>
      </c>
      <c r="C17" s="8">
        <v>10.59107</v>
      </c>
      <c r="D17" s="8">
        <v>10.6</v>
      </c>
      <c r="E17" s="8">
        <v>10.435689999999999</v>
      </c>
      <c r="F17" s="8">
        <v>13.93108</v>
      </c>
      <c r="U17" s="8">
        <f>AVERAGE(B17:F17)</f>
        <v>11.283936000000001</v>
      </c>
      <c r="V17" s="8">
        <f>STDEV(B17:F17)</f>
        <v>1.487690274596821</v>
      </c>
      <c r="W17" s="8">
        <f>V17/SQRT(5)</f>
        <v>0.665315316692764</v>
      </c>
    </row>
    <row r="18" spans="1:23">
      <c r="A18" s="8" t="s">
        <v>30</v>
      </c>
      <c r="B18" s="8">
        <v>8.7072109999999991</v>
      </c>
      <c r="C18" s="8">
        <v>13.65719</v>
      </c>
      <c r="D18" s="8">
        <v>11.8</v>
      </c>
      <c r="U18" s="8">
        <f>AVERAGE(B18:D18)</f>
        <v>11.388133666666667</v>
      </c>
      <c r="V18" s="8">
        <f>STDEV(B18:D18)</f>
        <v>2.5005596238662977</v>
      </c>
      <c r="W18" s="8">
        <f>V18/SQRT(3)</f>
        <v>1.4436987719639165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E03C27-86A5-4244-A195-D90ECAABE356}">
  <dimension ref="A1:AP24"/>
  <sheetViews>
    <sheetView workbookViewId="0">
      <selection activeCell="L3" sqref="L3:N24"/>
    </sheetView>
  </sheetViews>
  <sheetFormatPr defaultColWidth="10.625" defaultRowHeight="15.75"/>
  <sheetData>
    <row r="1" spans="1:42">
      <c r="A1" s="13" t="s">
        <v>37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42">
      <c r="A2" s="12" t="s">
        <v>0</v>
      </c>
      <c r="B2" s="12"/>
      <c r="C2" s="12"/>
      <c r="D2" s="12"/>
      <c r="E2" s="12"/>
      <c r="F2" s="12"/>
      <c r="G2" s="12"/>
      <c r="H2" s="12"/>
      <c r="I2" s="12"/>
      <c r="J2" s="12"/>
      <c r="K2" s="1"/>
      <c r="L2" s="9" t="s">
        <v>10</v>
      </c>
      <c r="M2" s="9" t="s">
        <v>11</v>
      </c>
      <c r="N2" s="9" t="s">
        <v>12</v>
      </c>
    </row>
    <row r="3" spans="1:42">
      <c r="A3" s="12" t="s">
        <v>4</v>
      </c>
      <c r="B3" s="12">
        <v>10.199999999999999</v>
      </c>
      <c r="C3" s="12">
        <v>5.9</v>
      </c>
      <c r="D3" s="12">
        <v>11.8</v>
      </c>
      <c r="E3" s="12">
        <v>3.8</v>
      </c>
      <c r="F3" s="12">
        <v>7.7</v>
      </c>
      <c r="G3" s="12">
        <v>8.4</v>
      </c>
      <c r="H3" s="12">
        <v>9.4</v>
      </c>
      <c r="I3" s="12">
        <v>6.9</v>
      </c>
      <c r="J3" s="12">
        <v>12.7</v>
      </c>
      <c r="K3" s="1"/>
      <c r="L3" s="8">
        <f>AVERAGE(B3:K3)</f>
        <v>8.533333333333335</v>
      </c>
      <c r="M3" s="8">
        <f>STDEV(B3:J3)</f>
        <v>2.8346075566116702</v>
      </c>
      <c r="N3" s="8">
        <f>M3/SQRT(9)</f>
        <v>0.94486918553722343</v>
      </c>
      <c r="V3" s="1"/>
      <c r="W3" s="1">
        <v>7.2</v>
      </c>
      <c r="X3" s="1">
        <v>3.5</v>
      </c>
      <c r="Y3" s="1">
        <v>3.9</v>
      </c>
      <c r="Z3" s="1">
        <v>7</v>
      </c>
      <c r="AA3" s="1">
        <v>3.1</v>
      </c>
      <c r="AB3" s="1">
        <v>3.1</v>
      </c>
      <c r="AC3" s="1">
        <v>4.4000000000000004</v>
      </c>
      <c r="AD3" s="1">
        <v>6</v>
      </c>
      <c r="AE3" s="1"/>
      <c r="AF3" s="1"/>
      <c r="AG3" s="1">
        <v>8.1</v>
      </c>
      <c r="AH3" s="1">
        <v>6.2</v>
      </c>
      <c r="AI3" s="1">
        <v>11.1</v>
      </c>
      <c r="AJ3" s="1">
        <v>17.2</v>
      </c>
      <c r="AK3" s="1">
        <v>11.4</v>
      </c>
      <c r="AL3" s="1">
        <v>10.5</v>
      </c>
      <c r="AM3" s="1">
        <v>12.4</v>
      </c>
      <c r="AN3" s="1"/>
      <c r="AO3" s="1">
        <v>10.1</v>
      </c>
      <c r="AP3" s="1">
        <v>10.9</v>
      </c>
    </row>
    <row r="4" spans="1:42">
      <c r="A4" s="12" t="s">
        <v>33</v>
      </c>
      <c r="B4" s="12">
        <v>7.2</v>
      </c>
      <c r="C4" s="12">
        <v>3.2</v>
      </c>
      <c r="D4" s="12">
        <v>8.8000000000000007</v>
      </c>
      <c r="E4" s="12">
        <v>3</v>
      </c>
      <c r="F4" s="12">
        <v>5.7</v>
      </c>
      <c r="G4" s="12">
        <v>6.4</v>
      </c>
      <c r="H4" s="12">
        <v>7.3</v>
      </c>
      <c r="I4" s="12">
        <v>4.9000000000000004</v>
      </c>
      <c r="J4" s="12">
        <v>9</v>
      </c>
      <c r="K4" s="1"/>
      <c r="L4" s="8">
        <f t="shared" ref="L4:L5" si="0">AVERAGE(B4:K4)</f>
        <v>6.166666666666667</v>
      </c>
      <c r="M4" s="8">
        <f t="shared" ref="M4:M6" si="1">STDEV(B4:J4)</f>
        <v>2.1800229356591654</v>
      </c>
      <c r="N4" s="8">
        <f t="shared" ref="N4:N6" si="2">M4/SQRT(9)</f>
        <v>0.72667431188638842</v>
      </c>
      <c r="V4" s="1"/>
      <c r="W4" s="1">
        <v>4.9000000000000004</v>
      </c>
      <c r="X4" s="1">
        <v>2</v>
      </c>
      <c r="Y4" s="1">
        <v>2.1</v>
      </c>
      <c r="Z4" s="1">
        <v>4.5999999999999996</v>
      </c>
      <c r="AA4" s="1">
        <v>1.8</v>
      </c>
      <c r="AB4" s="1">
        <v>2</v>
      </c>
      <c r="AC4" s="1">
        <v>3.2</v>
      </c>
      <c r="AD4" s="1">
        <v>3.2</v>
      </c>
      <c r="AE4" s="1"/>
      <c r="AF4" s="1"/>
      <c r="AG4" s="1">
        <v>5.3</v>
      </c>
      <c r="AH4" s="1">
        <v>4.4000000000000004</v>
      </c>
      <c r="AI4" s="1">
        <v>7.2</v>
      </c>
      <c r="AJ4" s="1">
        <v>12.3</v>
      </c>
      <c r="AK4" s="1">
        <v>8.1999999999999993</v>
      </c>
      <c r="AL4" s="1">
        <v>6.3</v>
      </c>
      <c r="AM4" s="1">
        <v>7.5</v>
      </c>
      <c r="AN4" s="1"/>
      <c r="AO4" s="1">
        <v>6</v>
      </c>
      <c r="AP4" s="1">
        <v>8</v>
      </c>
    </row>
    <row r="5" spans="1:42">
      <c r="A5" s="12" t="s">
        <v>34</v>
      </c>
      <c r="B5" s="12">
        <v>0.9</v>
      </c>
      <c r="C5" s="12">
        <v>0.8</v>
      </c>
      <c r="D5" s="12">
        <v>0.9</v>
      </c>
      <c r="E5" s="12">
        <v>0.3</v>
      </c>
      <c r="F5" s="12">
        <v>0.7</v>
      </c>
      <c r="G5" s="12">
        <v>0.5</v>
      </c>
      <c r="H5" s="12">
        <v>0.6</v>
      </c>
      <c r="I5" s="12">
        <v>0.5</v>
      </c>
      <c r="J5" s="12">
        <v>0.9</v>
      </c>
      <c r="K5" s="1"/>
      <c r="L5" s="8">
        <f t="shared" si="0"/>
        <v>0.6777777777777777</v>
      </c>
      <c r="M5" s="8">
        <f t="shared" si="1"/>
        <v>0.2166666666666667</v>
      </c>
      <c r="N5" s="8">
        <f t="shared" si="2"/>
        <v>7.2222222222222229E-2</v>
      </c>
      <c r="V5" s="1"/>
      <c r="W5" s="1">
        <v>0.7</v>
      </c>
      <c r="X5" s="1">
        <v>0.4</v>
      </c>
      <c r="Y5" s="1">
        <v>0.4</v>
      </c>
      <c r="Z5" s="1">
        <v>0.7</v>
      </c>
      <c r="AA5" s="1">
        <v>0.4</v>
      </c>
      <c r="AB5" s="1">
        <v>0.3</v>
      </c>
      <c r="AC5" s="1">
        <v>0.3</v>
      </c>
      <c r="AD5" s="1">
        <v>0.6</v>
      </c>
      <c r="AE5" s="1"/>
      <c r="AF5" s="1"/>
      <c r="AG5" s="1">
        <v>0.6</v>
      </c>
      <c r="AH5" s="1">
        <v>0.4</v>
      </c>
      <c r="AI5" s="1">
        <v>0.8</v>
      </c>
      <c r="AJ5" s="1">
        <v>1.1000000000000001</v>
      </c>
      <c r="AK5" s="1">
        <v>0.8</v>
      </c>
      <c r="AL5" s="1">
        <v>0.9</v>
      </c>
      <c r="AM5" s="1">
        <v>1.2</v>
      </c>
      <c r="AN5" s="1"/>
      <c r="AO5" s="1">
        <v>0.9</v>
      </c>
      <c r="AP5" s="1">
        <v>0.7</v>
      </c>
    </row>
    <row r="6" spans="1:42">
      <c r="A6" s="12" t="s">
        <v>35</v>
      </c>
      <c r="B6" s="12">
        <v>2.1</v>
      </c>
      <c r="C6" s="12">
        <v>1.9</v>
      </c>
      <c r="D6" s="12">
        <v>2.1</v>
      </c>
      <c r="E6" s="12">
        <v>0.5</v>
      </c>
      <c r="F6" s="12">
        <v>1.3</v>
      </c>
      <c r="G6" s="12">
        <v>1.5</v>
      </c>
      <c r="H6" s="12">
        <v>1.5</v>
      </c>
      <c r="I6" s="12">
        <v>1.5</v>
      </c>
      <c r="J6" s="12">
        <v>2.8</v>
      </c>
      <c r="K6" s="1"/>
      <c r="L6" s="8">
        <f>AVERAGE(B6:K6)</f>
        <v>1.6888888888888889</v>
      </c>
      <c r="M6" s="8">
        <f t="shared" si="1"/>
        <v>0.64117946872237808</v>
      </c>
      <c r="N6" s="8">
        <f t="shared" si="2"/>
        <v>0.21372648957412602</v>
      </c>
      <c r="V6" s="1"/>
      <c r="W6" s="1">
        <v>1.6</v>
      </c>
      <c r="X6" s="1">
        <v>1.1000000000000001</v>
      </c>
      <c r="Y6" s="1">
        <v>1.4</v>
      </c>
      <c r="Z6" s="1">
        <v>1.7</v>
      </c>
      <c r="AA6" s="1">
        <v>0.9</v>
      </c>
      <c r="AB6" s="1">
        <v>0.8</v>
      </c>
      <c r="AC6" s="1">
        <v>0.9</v>
      </c>
      <c r="AD6" s="1">
        <v>2.2000000000000002</v>
      </c>
      <c r="AE6" s="1"/>
      <c r="AF6" s="1"/>
      <c r="AG6" s="1">
        <v>2.2000000000000002</v>
      </c>
      <c r="AH6" s="1">
        <v>1.4</v>
      </c>
      <c r="AI6" s="1">
        <v>3.1</v>
      </c>
      <c r="AJ6" s="1">
        <v>3.8</v>
      </c>
      <c r="AK6" s="1">
        <v>2.4</v>
      </c>
      <c r="AL6" s="1">
        <v>3.3</v>
      </c>
      <c r="AM6" s="1">
        <v>3.7</v>
      </c>
      <c r="AN6" s="1"/>
      <c r="AO6" s="1">
        <v>3.2</v>
      </c>
      <c r="AP6" s="1">
        <v>2.2000000000000002</v>
      </c>
    </row>
    <row r="7" spans="1:42">
      <c r="A7" s="12"/>
      <c r="B7" s="12"/>
      <c r="C7" s="12"/>
      <c r="D7" s="12"/>
      <c r="E7" s="12"/>
      <c r="F7" s="12"/>
      <c r="G7" s="12"/>
      <c r="H7" s="12"/>
      <c r="I7" s="12"/>
      <c r="J7" s="12"/>
      <c r="K7" s="1"/>
      <c r="L7" s="47"/>
      <c r="M7" s="8"/>
      <c r="N7" s="8"/>
    </row>
    <row r="8" spans="1:42">
      <c r="A8" s="12" t="s">
        <v>1</v>
      </c>
      <c r="B8" s="12"/>
      <c r="C8" s="12"/>
      <c r="D8" s="12"/>
      <c r="E8" s="12"/>
      <c r="F8" s="12"/>
      <c r="G8" s="12"/>
      <c r="H8" s="12"/>
      <c r="I8" s="12"/>
      <c r="J8" s="12"/>
      <c r="L8" s="20" t="s">
        <v>10</v>
      </c>
      <c r="M8" s="20" t="s">
        <v>11</v>
      </c>
      <c r="N8" s="20" t="s">
        <v>12</v>
      </c>
    </row>
    <row r="9" spans="1:42">
      <c r="A9" s="12" t="s">
        <v>4</v>
      </c>
      <c r="B9" s="12">
        <v>5.0999999999999996</v>
      </c>
      <c r="C9" s="12">
        <v>19.5</v>
      </c>
      <c r="D9" s="12">
        <v>9.5</v>
      </c>
      <c r="E9" s="12">
        <v>12.7</v>
      </c>
      <c r="F9" s="12">
        <v>15.6</v>
      </c>
      <c r="G9" s="12">
        <v>9.6</v>
      </c>
      <c r="H9" s="12">
        <v>14.1</v>
      </c>
      <c r="I9" s="12">
        <v>17.3</v>
      </c>
      <c r="J9" s="12">
        <v>12</v>
      </c>
      <c r="K9" s="12">
        <v>17</v>
      </c>
      <c r="L9" s="8">
        <f>AVERAGE(B9:K9)</f>
        <v>13.239999999999998</v>
      </c>
      <c r="M9" s="8">
        <f t="shared" ref="M9:M12" si="3">STDEV(B9:K9)</f>
        <v>4.3645541964023522</v>
      </c>
      <c r="N9" s="8">
        <f>M9/SQRT(10)</f>
        <v>1.380193223187731</v>
      </c>
    </row>
    <row r="10" spans="1:42">
      <c r="A10" s="12" t="s">
        <v>33</v>
      </c>
      <c r="B10" s="12">
        <v>4.0999999999999996</v>
      </c>
      <c r="C10" s="12">
        <v>13.3</v>
      </c>
      <c r="D10" s="12">
        <v>6.2</v>
      </c>
      <c r="E10" s="12">
        <v>9.6999999999999993</v>
      </c>
      <c r="F10" s="12">
        <v>11.1</v>
      </c>
      <c r="G10" s="12">
        <v>6.8</v>
      </c>
      <c r="H10" s="12">
        <v>9.9</v>
      </c>
      <c r="I10" s="12">
        <v>10.9</v>
      </c>
      <c r="J10" s="12">
        <v>8.4</v>
      </c>
      <c r="K10" s="12">
        <v>10</v>
      </c>
      <c r="L10" s="8">
        <f t="shared" ref="L10:L12" si="4">AVERAGE(B10:K10)</f>
        <v>9.0400000000000009</v>
      </c>
      <c r="M10" s="8">
        <f t="shared" si="3"/>
        <v>2.7048105294086646</v>
      </c>
      <c r="N10" s="8">
        <f t="shared" ref="N10:N12" si="5">M10/SQRT(10)</f>
        <v>0.85533619121372273</v>
      </c>
    </row>
    <row r="11" spans="1:42">
      <c r="A11" s="12" t="s">
        <v>34</v>
      </c>
      <c r="B11" s="12">
        <v>0.3</v>
      </c>
      <c r="C11" s="12">
        <v>1.6</v>
      </c>
      <c r="D11" s="12">
        <v>0.7</v>
      </c>
      <c r="E11" s="12">
        <v>0.8</v>
      </c>
      <c r="F11" s="12">
        <v>0.8</v>
      </c>
      <c r="G11" s="12">
        <v>0.6</v>
      </c>
      <c r="H11" s="12">
        <v>0.8</v>
      </c>
      <c r="I11" s="12">
        <v>1.3</v>
      </c>
      <c r="J11" s="12">
        <v>0.9</v>
      </c>
      <c r="K11" s="12">
        <v>1.2</v>
      </c>
      <c r="L11" s="8">
        <f t="shared" si="4"/>
        <v>0.9</v>
      </c>
      <c r="M11" s="8">
        <f t="shared" si="3"/>
        <v>0.37416573867739411</v>
      </c>
      <c r="N11" s="8">
        <f t="shared" si="5"/>
        <v>0.11832159566199231</v>
      </c>
    </row>
    <row r="12" spans="1:42">
      <c r="A12" s="12" t="s">
        <v>35</v>
      </c>
      <c r="B12" s="12">
        <v>0.7</v>
      </c>
      <c r="C12" s="12">
        <v>4.5999999999999996</v>
      </c>
      <c r="D12" s="12">
        <v>2.6</v>
      </c>
      <c r="E12" s="12">
        <v>2.2000000000000002</v>
      </c>
      <c r="F12" s="12">
        <v>3.7</v>
      </c>
      <c r="G12" s="12">
        <v>2.2000000000000002</v>
      </c>
      <c r="H12" s="12">
        <v>3.4</v>
      </c>
      <c r="I12" s="12">
        <v>5.0999999999999996</v>
      </c>
      <c r="J12" s="12">
        <v>2.7</v>
      </c>
      <c r="K12" s="12">
        <v>5.8</v>
      </c>
      <c r="L12" s="8">
        <f t="shared" si="4"/>
        <v>3.3</v>
      </c>
      <c r="M12" s="8">
        <f t="shared" si="3"/>
        <v>1.5412837362262521</v>
      </c>
      <c r="N12" s="8">
        <f t="shared" si="5"/>
        <v>0.48739671270491297</v>
      </c>
    </row>
    <row r="13" spans="1:42">
      <c r="A13" s="12"/>
      <c r="B13" s="12"/>
      <c r="C13" s="12"/>
      <c r="D13" s="12"/>
      <c r="E13" s="12"/>
      <c r="F13" s="12"/>
      <c r="G13" s="12"/>
      <c r="H13" s="12"/>
      <c r="I13" s="12"/>
      <c r="J13" s="12"/>
      <c r="L13" s="8"/>
      <c r="M13" s="8"/>
      <c r="N13" s="8"/>
    </row>
    <row r="14" spans="1:42">
      <c r="A14" s="12" t="s">
        <v>2</v>
      </c>
      <c r="B14" s="12"/>
      <c r="C14" s="12"/>
      <c r="D14" s="12"/>
      <c r="E14" s="12"/>
      <c r="F14" s="12"/>
      <c r="G14" s="12"/>
      <c r="H14" s="12"/>
      <c r="I14" s="12"/>
      <c r="J14" s="12"/>
      <c r="L14" s="20" t="s">
        <v>10</v>
      </c>
      <c r="M14" s="20" t="s">
        <v>11</v>
      </c>
      <c r="N14" s="20" t="s">
        <v>12</v>
      </c>
    </row>
    <row r="15" spans="1:42">
      <c r="A15" s="12" t="s">
        <v>4</v>
      </c>
      <c r="B15" s="12">
        <v>7.2</v>
      </c>
      <c r="C15" s="12">
        <v>3.5</v>
      </c>
      <c r="D15" s="12">
        <v>3.9</v>
      </c>
      <c r="E15" s="12">
        <v>7</v>
      </c>
      <c r="F15" s="12">
        <v>3.1</v>
      </c>
      <c r="G15" s="12">
        <v>3.1</v>
      </c>
      <c r="H15" s="12">
        <v>4.4000000000000004</v>
      </c>
      <c r="I15" s="12">
        <v>6</v>
      </c>
      <c r="J15" s="12"/>
      <c r="K15" s="1"/>
      <c r="L15" s="8">
        <f t="shared" ref="L15:L18" si="6">AVERAGE(B15:K15)</f>
        <v>4.7750000000000004</v>
      </c>
      <c r="M15" s="8">
        <f>STDEV(B15:I15)</f>
        <v>1.7102631376487079</v>
      </c>
      <c r="N15" s="8">
        <f>M15/SQRT(8)</f>
        <v>0.60466933112239152</v>
      </c>
    </row>
    <row r="16" spans="1:42">
      <c r="A16" s="12" t="s">
        <v>33</v>
      </c>
      <c r="B16" s="12">
        <v>4.9000000000000004</v>
      </c>
      <c r="C16" s="12">
        <v>2</v>
      </c>
      <c r="D16" s="12">
        <v>2.1</v>
      </c>
      <c r="E16" s="12">
        <v>4.5999999999999996</v>
      </c>
      <c r="F16" s="12">
        <v>1.8</v>
      </c>
      <c r="G16" s="12">
        <v>2</v>
      </c>
      <c r="H16" s="12">
        <v>3.2</v>
      </c>
      <c r="I16" s="12">
        <v>3.2</v>
      </c>
      <c r="J16" s="12"/>
      <c r="K16" s="1"/>
      <c r="L16" s="8">
        <f t="shared" si="6"/>
        <v>2.9749999999999996</v>
      </c>
      <c r="M16" s="8">
        <f t="shared" ref="M16:M18" si="7">STDEV(B16:I16)</f>
        <v>1.2244532307465725</v>
      </c>
      <c r="N16" s="8">
        <f t="shared" ref="N16:N18" si="8">M16/SQRT(8)</f>
        <v>0.4329095913533389</v>
      </c>
    </row>
    <row r="17" spans="1:14">
      <c r="A17" s="12" t="s">
        <v>34</v>
      </c>
      <c r="B17" s="12">
        <v>0.7</v>
      </c>
      <c r="C17" s="12">
        <v>0.4</v>
      </c>
      <c r="D17" s="12">
        <v>0.4</v>
      </c>
      <c r="E17" s="12">
        <v>0.7</v>
      </c>
      <c r="F17" s="12">
        <v>0.4</v>
      </c>
      <c r="G17" s="12">
        <v>0.3</v>
      </c>
      <c r="H17" s="12">
        <v>0.3</v>
      </c>
      <c r="I17" s="12">
        <v>0.6</v>
      </c>
      <c r="J17" s="12"/>
      <c r="K17" s="1"/>
      <c r="L17" s="8">
        <f t="shared" si="6"/>
        <v>0.47499999999999998</v>
      </c>
      <c r="M17" s="8">
        <f t="shared" si="7"/>
        <v>0.16690459207925606</v>
      </c>
      <c r="N17" s="8">
        <f t="shared" si="8"/>
        <v>5.9009684435208244E-2</v>
      </c>
    </row>
    <row r="18" spans="1:14">
      <c r="A18" s="12" t="s">
        <v>35</v>
      </c>
      <c r="B18" s="12">
        <v>1.6</v>
      </c>
      <c r="C18" s="12">
        <v>1.1000000000000001</v>
      </c>
      <c r="D18" s="12">
        <v>1.4</v>
      </c>
      <c r="E18" s="12">
        <v>1.7</v>
      </c>
      <c r="F18" s="12">
        <v>0.9</v>
      </c>
      <c r="G18" s="12">
        <v>0.8</v>
      </c>
      <c r="H18" s="12">
        <v>0.9</v>
      </c>
      <c r="I18" s="12">
        <v>2.2000000000000002</v>
      </c>
      <c r="J18" s="12"/>
      <c r="K18" s="1"/>
      <c r="L18" s="8">
        <f t="shared" si="6"/>
        <v>1.3250000000000002</v>
      </c>
      <c r="M18" s="8">
        <f t="shared" si="7"/>
        <v>0.48916839052182648</v>
      </c>
      <c r="N18" s="8">
        <f t="shared" si="8"/>
        <v>0.17294714304004638</v>
      </c>
    </row>
    <row r="19" spans="1:14">
      <c r="A19" s="12"/>
      <c r="B19" s="12"/>
      <c r="C19" s="12"/>
      <c r="D19" s="12"/>
      <c r="E19" s="12"/>
      <c r="F19" s="12"/>
      <c r="G19" s="12"/>
      <c r="H19" s="12"/>
      <c r="I19" s="12"/>
      <c r="J19" s="12"/>
      <c r="L19" s="8"/>
      <c r="M19" s="8"/>
      <c r="N19" s="8"/>
    </row>
    <row r="20" spans="1:14">
      <c r="A20" s="12" t="s">
        <v>3</v>
      </c>
      <c r="B20" s="12"/>
      <c r="C20" s="12"/>
      <c r="D20" s="12"/>
      <c r="E20" s="12"/>
      <c r="F20" s="12"/>
      <c r="G20" s="12"/>
      <c r="H20" s="12"/>
      <c r="I20" s="12"/>
      <c r="J20" s="12"/>
      <c r="L20" s="20" t="s">
        <v>10</v>
      </c>
      <c r="M20" s="20" t="s">
        <v>11</v>
      </c>
      <c r="N20" s="20" t="s">
        <v>12</v>
      </c>
    </row>
    <row r="21" spans="1:14">
      <c r="A21" s="12" t="s">
        <v>4</v>
      </c>
      <c r="B21" s="12">
        <v>8.1</v>
      </c>
      <c r="C21" s="12">
        <v>6.2</v>
      </c>
      <c r="D21" s="12">
        <v>11.1</v>
      </c>
      <c r="E21" s="12">
        <v>17.2</v>
      </c>
      <c r="F21" s="12">
        <v>11.4</v>
      </c>
      <c r="G21" s="12">
        <v>10.5</v>
      </c>
      <c r="H21" s="12">
        <v>12.4</v>
      </c>
      <c r="I21" s="12"/>
      <c r="J21" s="12"/>
      <c r="L21" s="8">
        <f t="shared" ref="L21:L24" si="9">AVERAGE(B21:K21)</f>
        <v>10.985714285714286</v>
      </c>
      <c r="M21" s="8">
        <f>STDEV(B21:H21)</f>
        <v>3.4705564258144364</v>
      </c>
      <c r="N21" s="8">
        <f>M21/SQRT(7)</f>
        <v>1.3117470305317407</v>
      </c>
    </row>
    <row r="22" spans="1:14">
      <c r="A22" s="12" t="s">
        <v>33</v>
      </c>
      <c r="B22" s="12">
        <v>5.3</v>
      </c>
      <c r="C22" s="12">
        <v>4.4000000000000004</v>
      </c>
      <c r="D22" s="12">
        <v>7.2</v>
      </c>
      <c r="E22" s="12">
        <v>12.3</v>
      </c>
      <c r="F22" s="12">
        <v>8.1999999999999993</v>
      </c>
      <c r="G22" s="12">
        <v>6.3</v>
      </c>
      <c r="H22" s="12">
        <v>7.5</v>
      </c>
      <c r="I22" s="12"/>
      <c r="J22" s="12"/>
      <c r="L22" s="8">
        <f t="shared" si="9"/>
        <v>7.3142857142857141</v>
      </c>
      <c r="M22" s="8">
        <f t="shared" ref="M22:M24" si="10">STDEV(B22:K22)</f>
        <v>2.5582732271518465</v>
      </c>
      <c r="N22" s="8">
        <f t="shared" ref="N22:N24" si="11">M22/SQRT(7)</f>
        <v>0.96693639211406268</v>
      </c>
    </row>
    <row r="23" spans="1:14">
      <c r="A23" s="12" t="s">
        <v>34</v>
      </c>
      <c r="B23" s="12">
        <v>0.6</v>
      </c>
      <c r="C23" s="12">
        <v>0.4</v>
      </c>
      <c r="D23" s="12">
        <v>0.8</v>
      </c>
      <c r="E23" s="12">
        <v>1.1000000000000001</v>
      </c>
      <c r="F23" s="12">
        <v>0.8</v>
      </c>
      <c r="G23" s="12">
        <v>0.9</v>
      </c>
      <c r="H23" s="12">
        <v>1.2</v>
      </c>
      <c r="I23" s="12"/>
      <c r="J23" s="12"/>
      <c r="L23" s="8">
        <f t="shared" si="9"/>
        <v>0.82857142857142863</v>
      </c>
      <c r="M23" s="8">
        <f t="shared" si="10"/>
        <v>0.27516228977511703</v>
      </c>
      <c r="N23" s="8">
        <f t="shared" si="11"/>
        <v>0.10400156984686437</v>
      </c>
    </row>
    <row r="24" spans="1:14">
      <c r="A24" s="12" t="s">
        <v>35</v>
      </c>
      <c r="B24" s="12">
        <v>2.2000000000000002</v>
      </c>
      <c r="C24" s="12">
        <v>1.4</v>
      </c>
      <c r="D24" s="12">
        <v>3.1</v>
      </c>
      <c r="E24" s="12">
        <v>3.8</v>
      </c>
      <c r="F24" s="12">
        <v>2.4</v>
      </c>
      <c r="G24" s="12">
        <v>3.3</v>
      </c>
      <c r="H24" s="12">
        <v>3.7</v>
      </c>
      <c r="I24" s="12"/>
      <c r="J24" s="12"/>
      <c r="L24" s="8">
        <f t="shared" si="9"/>
        <v>2.8428571428571425</v>
      </c>
      <c r="M24" s="8">
        <f t="shared" si="10"/>
        <v>0.87722506207005457</v>
      </c>
      <c r="N24" s="8">
        <f t="shared" si="11"/>
        <v>0.33155990829579479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120F3F959F7B54FA7FCE30722B1B6F8" ma:contentTypeVersion="13" ma:contentTypeDescription="Create a new document." ma:contentTypeScope="" ma:versionID="f947ad6a8babb5b54bcdc838df6d8f01">
  <xsd:schema xmlns:xsd="http://www.w3.org/2001/XMLSchema" xmlns:xs="http://www.w3.org/2001/XMLSchema" xmlns:p="http://schemas.microsoft.com/office/2006/metadata/properties" xmlns:ns3="00322280-27d9-4892-9707-e858f27931da" targetNamespace="http://schemas.microsoft.com/office/2006/metadata/properties" ma:root="true" ma:fieldsID="eaee11f5d46ad7889aa17ee86a2fb029" ns3:_="">
    <xsd:import namespace="00322280-27d9-4892-9707-e858f27931d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3:MediaLengthInSeconds" minOccurs="0"/>
                <xsd:element ref="ns3:_activity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322280-27d9-4892-9707-e858f27931d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19" nillable="true" ma:displayName="_activity" ma:hidden="true" ma:internalName="_activity">
      <xsd:simpleType>
        <xsd:restriction base="dms:Note"/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00322280-27d9-4892-9707-e858f27931da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B2B65D2-0BC0-4920-A5F8-7D42A674C09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0322280-27d9-4892-9707-e858f27931d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3417B04-674E-4A8A-BE40-EF4B84A30C2F}">
  <ds:schemaRefs>
    <ds:schemaRef ds:uri="http://schemas.microsoft.com/office/2006/metadata/properties"/>
    <ds:schemaRef ds:uri="http://purl.org/dc/terms/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00322280-27d9-4892-9707-e858f27931da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B9B17506-B0F0-4AE7-BB14-9DD4D5DD799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40</vt:i4>
      </vt:variant>
    </vt:vector>
  </HeadingPairs>
  <TitlesOfParts>
    <vt:vector size="40" baseType="lpstr">
      <vt:lpstr>Figure 1B</vt:lpstr>
      <vt:lpstr>Figure 1C</vt:lpstr>
      <vt:lpstr>Figure 1D</vt:lpstr>
      <vt:lpstr>Figure 1E</vt:lpstr>
      <vt:lpstr>Figure 1G</vt:lpstr>
      <vt:lpstr>Figure 1H</vt:lpstr>
      <vt:lpstr>Figure 1I</vt:lpstr>
      <vt:lpstr>Figure 1J</vt:lpstr>
      <vt:lpstr>Figure 2A</vt:lpstr>
      <vt:lpstr>Figure 2B</vt:lpstr>
      <vt:lpstr>Figure 2C</vt:lpstr>
      <vt:lpstr>Figure 2E</vt:lpstr>
      <vt:lpstr>Figure 2G</vt:lpstr>
      <vt:lpstr>Figure 2H </vt:lpstr>
      <vt:lpstr>Figure 2I </vt:lpstr>
      <vt:lpstr>Figure 2J </vt:lpstr>
      <vt:lpstr>Figure 2K </vt:lpstr>
      <vt:lpstr>Figure 3</vt:lpstr>
      <vt:lpstr>Figure 4E</vt:lpstr>
      <vt:lpstr>Figure 5B</vt:lpstr>
      <vt:lpstr>Figure 6B</vt:lpstr>
      <vt:lpstr>Figure 6C</vt:lpstr>
      <vt:lpstr>Figure 6D</vt:lpstr>
      <vt:lpstr>Figure 6F</vt:lpstr>
      <vt:lpstr>Figure 6G</vt:lpstr>
      <vt:lpstr>Figure 6H</vt:lpstr>
      <vt:lpstr>Figure 6I</vt:lpstr>
      <vt:lpstr>Figure 6L</vt:lpstr>
      <vt:lpstr>Figure 7C</vt:lpstr>
      <vt:lpstr>Figure 7D</vt:lpstr>
      <vt:lpstr>Figure 7E</vt:lpstr>
      <vt:lpstr>Figure 7F</vt:lpstr>
      <vt:lpstr>Figure 7G</vt:lpstr>
      <vt:lpstr>Figure 7H</vt:lpstr>
      <vt:lpstr>Figure 7I</vt:lpstr>
      <vt:lpstr>Figure 7J</vt:lpstr>
      <vt:lpstr>Supplementary Figure 1A</vt:lpstr>
      <vt:lpstr>Supplementary Figure 1B</vt:lpstr>
      <vt:lpstr>Supplementry Figure 1C</vt:lpstr>
      <vt:lpstr>Supplementary Figure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Tal, Reshef</cp:lastModifiedBy>
  <dcterms:created xsi:type="dcterms:W3CDTF">2023-06-19T11:40:42Z</dcterms:created>
  <dcterms:modified xsi:type="dcterms:W3CDTF">2023-09-01T19:21:50Z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0x0101003120F3F959F7B54FA7FCE30722B1B6F8</vt:lpwstr>
  </property>
</Properties>
</file>