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x3/Desktop/Dnase1l3 manuscript/"/>
    </mc:Choice>
  </mc:AlternateContent>
  <xr:revisionPtr revIDLastSave="0" documentId="13_ncr:1_{2A631763-879D-894D-BF20-B46A42AC63E4}" xr6:coauthVersionLast="47" xr6:coauthVersionMax="47" xr10:uidLastSave="{00000000-0000-0000-0000-000000000000}"/>
  <bookViews>
    <workbookView xWindow="7800" yWindow="2360" windowWidth="28040" windowHeight="17440" xr2:uid="{24FAB736-211B-DA42-A6DF-E9ED84D50D81}"/>
  </bookViews>
  <sheets>
    <sheet name="Table S4. CD45 clusters" sheetId="2" r:id="rId1"/>
    <sheet name="Table S4. Cluster by cell types" sheetId="3" r:id="rId2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F23" i="3" s="1"/>
  <c r="C23" i="3"/>
  <c r="E12" i="3" s="1"/>
  <c r="C23" i="2"/>
  <c r="E22" i="2" s="1"/>
  <c r="D23" i="2"/>
  <c r="F21" i="2" s="1"/>
  <c r="E6" i="3" l="1"/>
  <c r="F6" i="3"/>
  <c r="E10" i="3"/>
  <c r="F10" i="3"/>
  <c r="E4" i="3"/>
  <c r="F4" i="3"/>
  <c r="E5" i="3"/>
  <c r="F5" i="3"/>
  <c r="E22" i="3"/>
  <c r="F22" i="3"/>
  <c r="E14" i="3"/>
  <c r="F14" i="3"/>
  <c r="E23" i="3"/>
  <c r="E21" i="3"/>
  <c r="E18" i="3"/>
  <c r="F21" i="3"/>
  <c r="F18" i="3"/>
  <c r="E13" i="3"/>
  <c r="E20" i="3"/>
  <c r="F13" i="3"/>
  <c r="F20" i="3"/>
  <c r="E16" i="3"/>
  <c r="F16" i="3"/>
  <c r="E7" i="3"/>
  <c r="E15" i="3"/>
  <c r="E17" i="3"/>
  <c r="F7" i="3"/>
  <c r="F15" i="3"/>
  <c r="F17" i="3"/>
  <c r="E8" i="3"/>
  <c r="E11" i="3"/>
  <c r="E19" i="3"/>
  <c r="F8" i="3"/>
  <c r="F11" i="3"/>
  <c r="F19" i="3"/>
  <c r="E9" i="3"/>
  <c r="E3" i="3"/>
  <c r="F9" i="3"/>
  <c r="F3" i="3"/>
  <c r="F12" i="3"/>
  <c r="F15" i="2"/>
  <c r="E15" i="2"/>
  <c r="E16" i="2"/>
  <c r="E17" i="2"/>
  <c r="E18" i="2"/>
  <c r="E19" i="2"/>
  <c r="E20" i="2"/>
  <c r="E21" i="2"/>
  <c r="F17" i="2"/>
  <c r="F16" i="2"/>
  <c r="F18" i="2"/>
  <c r="E7" i="2"/>
  <c r="E8" i="2"/>
  <c r="E6" i="2"/>
  <c r="E11" i="2"/>
  <c r="E12" i="2"/>
  <c r="E23" i="2"/>
  <c r="E5" i="2"/>
  <c r="F3" i="2"/>
  <c r="F19" i="2"/>
  <c r="F4" i="2"/>
  <c r="F5" i="2"/>
  <c r="E3" i="2"/>
  <c r="E4" i="2"/>
  <c r="F20" i="2"/>
  <c r="E9" i="2"/>
  <c r="F6" i="2"/>
  <c r="E10" i="2"/>
  <c r="F7" i="2"/>
  <c r="F8" i="2"/>
  <c r="F9" i="2"/>
  <c r="F10" i="2"/>
  <c r="E13" i="2"/>
  <c r="E14" i="2"/>
  <c r="F11" i="2"/>
  <c r="F12" i="2"/>
  <c r="F13" i="2"/>
  <c r="F14" i="2"/>
  <c r="F22" i="2"/>
  <c r="F23" i="2"/>
</calcChain>
</file>

<file path=xl/sharedStrings.xml><?xml version="1.0" encoding="utf-8"?>
<sst xmlns="http://schemas.openxmlformats.org/spreadsheetml/2006/main" count="58" uniqueCount="22">
  <si>
    <t>Cluster</t>
  </si>
  <si>
    <t>Cell_type</t>
  </si>
  <si>
    <t>Total</t>
  </si>
  <si>
    <t xml:space="preserve"> </t>
  </si>
  <si>
    <t>WT</t>
  </si>
  <si>
    <t>KO</t>
  </si>
  <si>
    <t>%WT</t>
  </si>
  <si>
    <t>%KO</t>
  </si>
  <si>
    <t>CD4/CD8</t>
  </si>
  <si>
    <t>CD8/TCF7</t>
  </si>
  <si>
    <t>CD8/CD4</t>
  </si>
  <si>
    <t>NK, GZMK</t>
  </si>
  <si>
    <t>CD4, CTLA4</t>
  </si>
  <si>
    <t>CD8, CXCR6</t>
  </si>
  <si>
    <t>CD8, GZMB</t>
  </si>
  <si>
    <t>NK, CXCR6</t>
  </si>
  <si>
    <t>Mono</t>
  </si>
  <si>
    <t>cDC</t>
  </si>
  <si>
    <t>MP, CXCL13</t>
  </si>
  <si>
    <t>MP, CX3CR1</t>
  </si>
  <si>
    <r>
      <t xml:space="preserve">Table S5 Total CD45+ immune cell clusters in MC38 tumors from WT and </t>
    </r>
    <r>
      <rPr>
        <b/>
        <i/>
        <sz val="10"/>
        <color theme="1"/>
        <rFont val="Arial"/>
        <family val="2"/>
      </rPr>
      <t>Dnase1l3</t>
    </r>
    <r>
      <rPr>
        <b/>
        <sz val="10"/>
        <color theme="1"/>
        <rFont val="Arial"/>
        <family val="2"/>
      </rPr>
      <t xml:space="preserve"> KO mice</t>
    </r>
  </si>
  <si>
    <r>
      <t xml:space="preserve">Table S4 Total CD45+ immune cell clusters in MC38 tumors from WT and </t>
    </r>
    <r>
      <rPr>
        <b/>
        <i/>
        <sz val="10"/>
        <color theme="1"/>
        <rFont val="Arial"/>
        <family val="2"/>
      </rPr>
      <t>Dnase1l3</t>
    </r>
    <r>
      <rPr>
        <b/>
        <sz val="10"/>
        <color theme="1"/>
        <rFont val="Arial"/>
        <family val="2"/>
      </rPr>
      <t xml:space="preserve"> KO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</si>
</sst>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0" fontId="5" fillId="0" borderId="5" xfId="0" applyNumberFormat="1" applyFont="1" applyBorder="1" applyAlignment="1">
      <alignment horizontal="center" vertical="center" wrapText="1" readingOrder="1"/>
    </xf>
    <xf numFmtId="10" fontId="5" fillId="0" borderId="6" xfId="0" applyNumberFormat="1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 readingOrder="1"/>
    </xf>
    <xf numFmtId="10" fontId="5" fillId="0" borderId="8" xfId="0" applyNumberFormat="1" applyFont="1" applyBorder="1" applyAlignment="1">
      <alignment horizontal="center" vertical="center" wrapText="1" readingOrder="1"/>
    </xf>
    <xf numFmtId="10" fontId="5" fillId="0" borderId="9" xfId="0" applyNumberFormat="1" applyFont="1" applyBorder="1" applyAlignment="1">
      <alignment horizontal="center" vertical="center" wrapText="1" readingOrder="1"/>
    </xf>
    <xf numFmtId="10" fontId="0" fillId="0" borderId="0" xfId="0" applyNumberFormat="1"/>
    <xf numFmtId="0" fontId="5" fillId="3" borderId="4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10" fontId="5" fillId="3" borderId="5" xfId="0" applyNumberFormat="1" applyFont="1" applyFill="1" applyBorder="1" applyAlignment="1">
      <alignment horizontal="center" vertical="center" wrapText="1" readingOrder="1"/>
    </xf>
    <xf numFmtId="10" fontId="5" fillId="3" borderId="6" xfId="0" applyNumberFormat="1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10" fontId="5" fillId="4" borderId="5" xfId="0" applyNumberFormat="1" applyFont="1" applyFill="1" applyBorder="1" applyAlignment="1">
      <alignment horizontal="center" vertical="center" wrapText="1" readingOrder="1"/>
    </xf>
    <xf numFmtId="10" fontId="5" fillId="4" borderId="6" xfId="0" applyNumberFormat="1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top style="thin">
          <color theme="1"/>
        </top>
      </border>
    </dxf>
    <dxf>
      <border diagonalUp="0" diagonalDown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/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B9F4A5-EECB-294E-890A-5BB29A4B855B}" name="Table1" displayName="Table1" ref="A2:F23" totalsRowShown="0" headerRowDxfId="21" dataDxfId="19" headerRowBorderDxfId="20" tableBorderDxfId="18" totalsRowBorderDxfId="17">
  <autoFilter ref="A2:F23" xr:uid="{2AB9F4A5-EECB-294E-890A-5BB29A4B855B}"/>
  <tableColumns count="6">
    <tableColumn id="1" xr3:uid="{4BA58607-3AF8-B147-9F9D-032DD8944A98}" name="Cluster" dataDxfId="16"/>
    <tableColumn id="2" xr3:uid="{CF91E5C2-9281-1B4B-BA2E-E1FF12426A61}" name="Cell_type" dataDxfId="15"/>
    <tableColumn id="3" xr3:uid="{7393F4C8-9540-464B-8992-AF0E3CD4411A}" name="WT" dataDxfId="14"/>
    <tableColumn id="4" xr3:uid="{587C2A15-9893-1E42-833B-AD4110A563B3}" name="KO" dataDxfId="13"/>
    <tableColumn id="5" xr3:uid="{395609D8-B146-E04B-AF61-685208846FB2}" name="%WT" dataDxfId="12"/>
    <tableColumn id="6" xr3:uid="{287D7FDD-C562-314E-A4A9-FD90F8102BE3}" name="%KO" dataDxfId="11">
      <calculatedColumnFormula>Table1[[#This Row],[KO]]/D$23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87A128-205C-7B4A-84FE-F0B1D0D2D71E}" name="Table13" displayName="Table13" ref="A2:F23" totalsRowShown="0" headerRowDxfId="10" dataDxfId="8" headerRowBorderDxfId="9" tableBorderDxfId="7" totalsRowBorderDxfId="6">
  <autoFilter ref="A2:F23" xr:uid="{2AB9F4A5-EECB-294E-890A-5BB29A4B855B}"/>
  <tableColumns count="6">
    <tableColumn id="1" xr3:uid="{AAE4B258-52BE-5641-A0E8-0A9864121E9F}" name="Cluster" dataDxfId="5"/>
    <tableColumn id="2" xr3:uid="{8F24D667-DCB0-4F4C-94B2-659A2CB49A33}" name="Cell_type" dataDxfId="4"/>
    <tableColumn id="3" xr3:uid="{CD679101-247D-3442-9620-37BEB8549414}" name="WT" dataDxfId="3"/>
    <tableColumn id="4" xr3:uid="{D91B9594-E0A1-F74C-9E79-144A44AED758}" name="KO" dataDxfId="2"/>
    <tableColumn id="5" xr3:uid="{5FE13AB0-CA23-6545-B49F-1BA7AA0C038F}" name="%WT" dataDxfId="1">
      <calculatedColumnFormula>Table13[[#This Row],[WT]]/C$23</calculatedColumnFormula>
    </tableColumn>
    <tableColumn id="6" xr3:uid="{04841F55-A547-3440-B202-0DF3F3CCDDE6}" name="%KO" dataDxfId="0">
      <calculatedColumnFormula>Table13[[#This Row],[KO]]/D$23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7F7C-CA4E-444D-9DCA-1CE8EF87508B}">
  <dimension ref="A1:H23"/>
  <sheetViews>
    <sheetView tabSelected="1" workbookViewId="0">
      <selection sqref="A1:F1"/>
    </sheetView>
  </sheetViews>
  <sheetFormatPr baseColWidth="10" defaultRowHeight="16" x14ac:dyDescent="0.2"/>
  <cols>
    <col min="1" max="1" width="10.83203125" style="1"/>
    <col min="2" max="2" width="16.6640625" style="1" customWidth="1"/>
    <col min="3" max="6" width="10.83203125" style="1"/>
  </cols>
  <sheetData>
    <row r="1" spans="1:8" ht="35" customHeight="1" x14ac:dyDescent="0.2">
      <c r="A1" s="25" t="s">
        <v>21</v>
      </c>
      <c r="B1" s="25"/>
      <c r="C1" s="25"/>
      <c r="D1" s="25"/>
      <c r="E1" s="25"/>
      <c r="F1" s="25"/>
    </row>
    <row r="2" spans="1:8" ht="37" customHeight="1" x14ac:dyDescent="0.2">
      <c r="A2" s="2" t="s">
        <v>0</v>
      </c>
      <c r="B2" s="3" t="s">
        <v>1</v>
      </c>
      <c r="C2" s="3" t="s">
        <v>4</v>
      </c>
      <c r="D2" s="3" t="s">
        <v>5</v>
      </c>
      <c r="E2" s="3" t="s">
        <v>6</v>
      </c>
      <c r="F2" s="4" t="s">
        <v>7</v>
      </c>
    </row>
    <row r="3" spans="1:8" x14ac:dyDescent="0.2">
      <c r="A3" s="5">
        <v>0</v>
      </c>
      <c r="B3" s="6" t="s">
        <v>16</v>
      </c>
      <c r="C3" s="6">
        <v>706</v>
      </c>
      <c r="D3" s="6">
        <v>865</v>
      </c>
      <c r="E3" s="7">
        <f>Table1[[#This Row],[WT]]/C$23</f>
        <v>0.17202729044834308</v>
      </c>
      <c r="F3" s="8">
        <f>Table1[[#This Row],[KO]]/D$23</f>
        <v>0.20243388719868943</v>
      </c>
      <c r="G3" s="15"/>
      <c r="H3" s="15"/>
    </row>
    <row r="4" spans="1:8" x14ac:dyDescent="0.2">
      <c r="A4" s="5">
        <v>1</v>
      </c>
      <c r="B4" s="6" t="s">
        <v>16</v>
      </c>
      <c r="C4" s="6">
        <v>595</v>
      </c>
      <c r="D4" s="6">
        <v>734</v>
      </c>
      <c r="E4" s="7">
        <f>Table1[[#This Row],[WT]]/C$23</f>
        <v>0.1449805068226121</v>
      </c>
      <c r="F4" s="8">
        <f>Table1[[#This Row],[KO]]/D$23</f>
        <v>0.17177626959981276</v>
      </c>
    </row>
    <row r="5" spans="1:8" x14ac:dyDescent="0.2">
      <c r="A5" s="5">
        <v>2</v>
      </c>
      <c r="B5" s="6" t="s">
        <v>16</v>
      </c>
      <c r="C5" s="6">
        <v>426</v>
      </c>
      <c r="D5" s="6">
        <v>445</v>
      </c>
      <c r="E5" s="7">
        <f>Table1[[#This Row],[WT]]/C$23</f>
        <v>0.10380116959064327</v>
      </c>
      <c r="F5" s="8">
        <f>Table1[[#This Row],[KO]]/D$23</f>
        <v>0.10414228879007723</v>
      </c>
    </row>
    <row r="6" spans="1:8" x14ac:dyDescent="0.2">
      <c r="A6" s="5">
        <v>3</v>
      </c>
      <c r="B6" s="6" t="s">
        <v>16</v>
      </c>
      <c r="C6" s="6">
        <v>467</v>
      </c>
      <c r="D6" s="6">
        <v>324</v>
      </c>
      <c r="E6" s="7">
        <f>Table1[[#This Row],[WT]]/C$23</f>
        <v>0.11379142300194932</v>
      </c>
      <c r="F6" s="8">
        <f>Table1[[#This Row],[KO]]/D$23</f>
        <v>7.5824947343786572E-2</v>
      </c>
    </row>
    <row r="7" spans="1:8" x14ac:dyDescent="0.2">
      <c r="A7" s="5">
        <v>4</v>
      </c>
      <c r="B7" s="6" t="s">
        <v>11</v>
      </c>
      <c r="C7" s="6">
        <v>325</v>
      </c>
      <c r="D7" s="6">
        <v>299</v>
      </c>
      <c r="E7" s="7">
        <f>Table1[[#This Row],[WT]]/C$23</f>
        <v>7.9191033138401562E-2</v>
      </c>
      <c r="F7" s="8">
        <f>Table1[[#This Row],[KO]]/D$23</f>
        <v>6.9974256962321554E-2</v>
      </c>
    </row>
    <row r="8" spans="1:8" x14ac:dyDescent="0.2">
      <c r="A8" s="5">
        <v>5</v>
      </c>
      <c r="B8" s="6" t="s">
        <v>19</v>
      </c>
      <c r="C8" s="6">
        <v>295</v>
      </c>
      <c r="D8" s="6">
        <v>201</v>
      </c>
      <c r="E8" s="7">
        <f>Table1[[#This Row],[WT]]/C$23</f>
        <v>7.1881091617933726E-2</v>
      </c>
      <c r="F8" s="8">
        <f>Table1[[#This Row],[KO]]/D$23</f>
        <v>4.7039550666978701E-2</v>
      </c>
    </row>
    <row r="9" spans="1:8" x14ac:dyDescent="0.2">
      <c r="A9" s="5">
        <v>6</v>
      </c>
      <c r="B9" s="6" t="s">
        <v>16</v>
      </c>
      <c r="C9" s="6">
        <v>178</v>
      </c>
      <c r="D9" s="6">
        <v>252</v>
      </c>
      <c r="E9" s="7">
        <f>Table1[[#This Row],[WT]]/C$23</f>
        <v>4.3372319688109159E-2</v>
      </c>
      <c r="F9" s="8">
        <f>Table1[[#This Row],[KO]]/D$23</f>
        <v>5.8974959045167329E-2</v>
      </c>
    </row>
    <row r="10" spans="1:8" x14ac:dyDescent="0.2">
      <c r="A10" s="5">
        <v>7</v>
      </c>
      <c r="B10" s="6" t="s">
        <v>9</v>
      </c>
      <c r="C10" s="6">
        <v>176</v>
      </c>
      <c r="D10" s="6">
        <v>226</v>
      </c>
      <c r="E10" s="7">
        <f>Table1[[#This Row],[WT]]/C$23</f>
        <v>4.2884990253411304E-2</v>
      </c>
      <c r="F10" s="8">
        <f>Table1[[#This Row],[KO]]/D$23</f>
        <v>5.2890241048443719E-2</v>
      </c>
    </row>
    <row r="11" spans="1:8" x14ac:dyDescent="0.2">
      <c r="A11" s="5">
        <v>8</v>
      </c>
      <c r="B11" s="6" t="s">
        <v>16</v>
      </c>
      <c r="C11" s="6">
        <v>200</v>
      </c>
      <c r="D11" s="6">
        <v>194</v>
      </c>
      <c r="E11" s="7">
        <f>Table1[[#This Row],[WT]]/C$23</f>
        <v>4.8732943469785572E-2</v>
      </c>
      <c r="F11" s="8">
        <f>Table1[[#This Row],[KO]]/D$23</f>
        <v>4.5401357360168502E-2</v>
      </c>
    </row>
    <row r="12" spans="1:8" x14ac:dyDescent="0.2">
      <c r="A12" s="5">
        <v>9</v>
      </c>
      <c r="B12" s="6" t="s">
        <v>17</v>
      </c>
      <c r="C12" s="6">
        <v>114</v>
      </c>
      <c r="D12" s="6">
        <v>165</v>
      </c>
      <c r="E12" s="7">
        <f>Table1[[#This Row],[WT]]/C$23</f>
        <v>2.7777777777777776E-2</v>
      </c>
      <c r="F12" s="8">
        <f>Table1[[#This Row],[KO]]/D$23</f>
        <v>3.8614556517669082E-2</v>
      </c>
    </row>
    <row r="13" spans="1:8" x14ac:dyDescent="0.2">
      <c r="A13" s="5">
        <v>10</v>
      </c>
      <c r="B13" s="6" t="s">
        <v>12</v>
      </c>
      <c r="C13" s="6">
        <v>112</v>
      </c>
      <c r="D13" s="6">
        <v>106</v>
      </c>
      <c r="E13" s="7">
        <f>Table1[[#This Row],[WT]]/C$23</f>
        <v>2.7290448343079921E-2</v>
      </c>
      <c r="F13" s="8">
        <f>Table1[[#This Row],[KO]]/D$23</f>
        <v>2.4806927217411654E-2</v>
      </c>
    </row>
    <row r="14" spans="1:8" x14ac:dyDescent="0.2">
      <c r="A14" s="5">
        <v>11</v>
      </c>
      <c r="B14" s="6" t="s">
        <v>8</v>
      </c>
      <c r="C14" s="6">
        <v>75</v>
      </c>
      <c r="D14" s="6">
        <v>130</v>
      </c>
      <c r="E14" s="7">
        <f>Table1[[#This Row],[WT]]/C$23</f>
        <v>1.827485380116959E-2</v>
      </c>
      <c r="F14" s="8">
        <f>Table1[[#This Row],[KO]]/D$23</f>
        <v>3.0423589983618066E-2</v>
      </c>
    </row>
    <row r="15" spans="1:8" x14ac:dyDescent="0.2">
      <c r="A15" s="5">
        <v>12</v>
      </c>
      <c r="B15" s="6" t="s">
        <v>13</v>
      </c>
      <c r="C15" s="6">
        <v>98</v>
      </c>
      <c r="D15" s="6">
        <v>91</v>
      </c>
      <c r="E15" s="7">
        <f>Table1[[#This Row],[WT]]/C$23</f>
        <v>2.387914230019493E-2</v>
      </c>
      <c r="F15" s="8">
        <f>Table1[[#This Row],[KO]]/D$23</f>
        <v>2.1296512988532648E-2</v>
      </c>
    </row>
    <row r="16" spans="1:8" x14ac:dyDescent="0.2">
      <c r="A16" s="5">
        <v>13</v>
      </c>
      <c r="B16" s="6" t="s">
        <v>14</v>
      </c>
      <c r="C16" s="6">
        <v>108</v>
      </c>
      <c r="D16" s="6">
        <v>67</v>
      </c>
      <c r="E16" s="7">
        <f>Table1[[#This Row],[WT]]/C$23</f>
        <v>2.6315789473684209E-2</v>
      </c>
      <c r="F16" s="8">
        <f>Table1[[#This Row],[KO]]/D$23</f>
        <v>1.5679850222326236E-2</v>
      </c>
    </row>
    <row r="17" spans="1:6" x14ac:dyDescent="0.2">
      <c r="A17" s="5">
        <v>14</v>
      </c>
      <c r="B17" s="6" t="s">
        <v>10</v>
      </c>
      <c r="C17" s="6">
        <v>71</v>
      </c>
      <c r="D17" s="6">
        <v>60</v>
      </c>
      <c r="E17" s="7">
        <f>Table1[[#This Row],[WT]]/C$23</f>
        <v>1.7300194931773878E-2</v>
      </c>
      <c r="F17" s="8">
        <f>Table1[[#This Row],[KO]]/D$23</f>
        <v>1.4041656915516031E-2</v>
      </c>
    </row>
    <row r="18" spans="1:6" x14ac:dyDescent="0.2">
      <c r="A18" s="5">
        <v>15</v>
      </c>
      <c r="B18" s="6" t="s">
        <v>16</v>
      </c>
      <c r="C18" s="6">
        <v>73</v>
      </c>
      <c r="D18" s="6">
        <v>10</v>
      </c>
      <c r="E18" s="7">
        <f>Table1[[#This Row],[WT]]/C$23</f>
        <v>1.7787524366471734E-2</v>
      </c>
      <c r="F18" s="8">
        <f>Table1[[#This Row],[KO]]/D$23</f>
        <v>2.3402761525860051E-3</v>
      </c>
    </row>
    <row r="19" spans="1:6" x14ac:dyDescent="0.2">
      <c r="A19" s="5">
        <v>16</v>
      </c>
      <c r="B19" s="6" t="s">
        <v>17</v>
      </c>
      <c r="C19" s="6">
        <v>28</v>
      </c>
      <c r="D19" s="6">
        <v>34</v>
      </c>
      <c r="E19" s="7">
        <f>Table1[[#This Row],[WT]]/C$23</f>
        <v>6.8226120857699801E-3</v>
      </c>
      <c r="F19" s="8">
        <f>Table1[[#This Row],[KO]]/D$23</f>
        <v>7.9569389187924174E-3</v>
      </c>
    </row>
    <row r="20" spans="1:6" x14ac:dyDescent="0.2">
      <c r="A20" s="5">
        <v>17</v>
      </c>
      <c r="B20" s="6" t="s">
        <v>17</v>
      </c>
      <c r="C20" s="6">
        <v>33</v>
      </c>
      <c r="D20" s="6">
        <v>26</v>
      </c>
      <c r="E20" s="7">
        <f>Table1[[#This Row],[WT]]/C$23</f>
        <v>8.0409356725146194E-3</v>
      </c>
      <c r="F20" s="8">
        <f>Table1[[#This Row],[KO]]/D$23</f>
        <v>6.0847179967236133E-3</v>
      </c>
    </row>
    <row r="21" spans="1:6" x14ac:dyDescent="0.2">
      <c r="A21" s="5">
        <v>18</v>
      </c>
      <c r="B21" s="6" t="s">
        <v>15</v>
      </c>
      <c r="C21" s="6">
        <v>16</v>
      </c>
      <c r="D21" s="6">
        <v>35</v>
      </c>
      <c r="E21" s="7">
        <f>Table1[[#This Row],[WT]]/C$23</f>
        <v>3.8986354775828458E-3</v>
      </c>
      <c r="F21" s="8">
        <f>Table1[[#This Row],[KO]]/D$23</f>
        <v>8.1909665340510179E-3</v>
      </c>
    </row>
    <row r="22" spans="1:6" x14ac:dyDescent="0.2">
      <c r="A22" s="5">
        <v>19</v>
      </c>
      <c r="B22" s="9" t="s">
        <v>18</v>
      </c>
      <c r="C22" s="6">
        <v>8</v>
      </c>
      <c r="D22" s="6">
        <v>9</v>
      </c>
      <c r="E22" s="7">
        <f>Table1[[#This Row],[WT]]/C$23</f>
        <v>1.9493177387914229E-3</v>
      </c>
      <c r="F22" s="8">
        <f>Table1[[#This Row],[KO]]/D$23</f>
        <v>2.1062485373274046E-3</v>
      </c>
    </row>
    <row r="23" spans="1:6" x14ac:dyDescent="0.2">
      <c r="A23" s="10" t="s">
        <v>2</v>
      </c>
      <c r="B23" s="11" t="s">
        <v>3</v>
      </c>
      <c r="C23" s="12">
        <f>SUM(C3:C22)</f>
        <v>4104</v>
      </c>
      <c r="D23" s="12">
        <f>SUM(D3:D22)</f>
        <v>4273</v>
      </c>
      <c r="E23" s="13">
        <f>Table1[[#This Row],[WT]]/C$23</f>
        <v>1</v>
      </c>
      <c r="F23" s="14">
        <f>Table1[[#This Row],[KO]]/D$23</f>
        <v>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4169E-A6CA-E541-B276-66FAEBA9447B}">
  <dimension ref="A1:F23"/>
  <sheetViews>
    <sheetView workbookViewId="0">
      <selection activeCell="J8" sqref="J8"/>
    </sheetView>
  </sheetViews>
  <sheetFormatPr baseColWidth="10" defaultRowHeight="16" x14ac:dyDescent="0.2"/>
  <cols>
    <col min="1" max="1" width="10.83203125" style="1"/>
    <col min="2" max="2" width="16.6640625" style="1" customWidth="1"/>
    <col min="3" max="6" width="10.83203125" style="1"/>
  </cols>
  <sheetData>
    <row r="1" spans="1:6" ht="35" customHeight="1" x14ac:dyDescent="0.2">
      <c r="A1" s="25" t="s">
        <v>20</v>
      </c>
      <c r="B1" s="25"/>
      <c r="C1" s="25"/>
      <c r="D1" s="25"/>
      <c r="E1" s="25"/>
      <c r="F1" s="25"/>
    </row>
    <row r="2" spans="1:6" ht="37" customHeight="1" x14ac:dyDescent="0.2">
      <c r="A2" s="2" t="s">
        <v>0</v>
      </c>
      <c r="B2" s="3" t="s">
        <v>1</v>
      </c>
      <c r="C2" s="3" t="s">
        <v>4</v>
      </c>
      <c r="D2" s="3" t="s">
        <v>5</v>
      </c>
      <c r="E2" s="3" t="s">
        <v>6</v>
      </c>
      <c r="F2" s="4" t="s">
        <v>7</v>
      </c>
    </row>
    <row r="3" spans="1:6" x14ac:dyDescent="0.2">
      <c r="A3" s="16">
        <v>9</v>
      </c>
      <c r="B3" s="17" t="s">
        <v>17</v>
      </c>
      <c r="C3" s="17">
        <v>114</v>
      </c>
      <c r="D3" s="17">
        <v>165</v>
      </c>
      <c r="E3" s="18">
        <f>Table13[[#This Row],[WT]]/C$23</f>
        <v>2.7777777777777776E-2</v>
      </c>
      <c r="F3" s="19">
        <f>Table13[[#This Row],[KO]]/D$23</f>
        <v>3.8614556517669082E-2</v>
      </c>
    </row>
    <row r="4" spans="1:6" x14ac:dyDescent="0.2">
      <c r="A4" s="16">
        <v>16</v>
      </c>
      <c r="B4" s="17" t="s">
        <v>17</v>
      </c>
      <c r="C4" s="17">
        <v>28</v>
      </c>
      <c r="D4" s="17">
        <v>34</v>
      </c>
      <c r="E4" s="18">
        <f>Table13[[#This Row],[WT]]/C$23</f>
        <v>6.8226120857699801E-3</v>
      </c>
      <c r="F4" s="19">
        <f>Table13[[#This Row],[KO]]/D$23</f>
        <v>7.9569389187924174E-3</v>
      </c>
    </row>
    <row r="5" spans="1:6" x14ac:dyDescent="0.2">
      <c r="A5" s="16">
        <v>17</v>
      </c>
      <c r="B5" s="17" t="s">
        <v>17</v>
      </c>
      <c r="C5" s="17">
        <v>33</v>
      </c>
      <c r="D5" s="17">
        <v>26</v>
      </c>
      <c r="E5" s="18">
        <f>Table13[[#This Row],[WT]]/C$23</f>
        <v>8.0409356725146194E-3</v>
      </c>
      <c r="F5" s="19">
        <f>Table13[[#This Row],[KO]]/D$23</f>
        <v>6.0847179967236133E-3</v>
      </c>
    </row>
    <row r="6" spans="1:6" x14ac:dyDescent="0.2">
      <c r="A6" s="20">
        <v>0</v>
      </c>
      <c r="B6" s="21" t="s">
        <v>16</v>
      </c>
      <c r="C6" s="21">
        <v>706</v>
      </c>
      <c r="D6" s="21">
        <v>865</v>
      </c>
      <c r="E6" s="22">
        <f>Table13[[#This Row],[WT]]/C$23</f>
        <v>0.17202729044834308</v>
      </c>
      <c r="F6" s="23">
        <f>Table13[[#This Row],[KO]]/D$23</f>
        <v>0.20243388719868943</v>
      </c>
    </row>
    <row r="7" spans="1:6" x14ac:dyDescent="0.2">
      <c r="A7" s="20">
        <v>1</v>
      </c>
      <c r="B7" s="21" t="s">
        <v>16</v>
      </c>
      <c r="C7" s="21">
        <v>595</v>
      </c>
      <c r="D7" s="21">
        <v>734</v>
      </c>
      <c r="E7" s="22">
        <f>Table13[[#This Row],[WT]]/C$23</f>
        <v>0.1449805068226121</v>
      </c>
      <c r="F7" s="23">
        <f>Table13[[#This Row],[KO]]/D$23</f>
        <v>0.17177626959981276</v>
      </c>
    </row>
    <row r="8" spans="1:6" x14ac:dyDescent="0.2">
      <c r="A8" s="20">
        <v>2</v>
      </c>
      <c r="B8" s="21" t="s">
        <v>16</v>
      </c>
      <c r="C8" s="21">
        <v>426</v>
      </c>
      <c r="D8" s="21">
        <v>445</v>
      </c>
      <c r="E8" s="22">
        <f>Table13[[#This Row],[WT]]/C$23</f>
        <v>0.10380116959064327</v>
      </c>
      <c r="F8" s="23">
        <f>Table13[[#This Row],[KO]]/D$23</f>
        <v>0.10414228879007723</v>
      </c>
    </row>
    <row r="9" spans="1:6" x14ac:dyDescent="0.2">
      <c r="A9" s="20">
        <v>3</v>
      </c>
      <c r="B9" s="21" t="s">
        <v>16</v>
      </c>
      <c r="C9" s="21">
        <v>467</v>
      </c>
      <c r="D9" s="21">
        <v>324</v>
      </c>
      <c r="E9" s="22">
        <f>Table13[[#This Row],[WT]]/C$23</f>
        <v>0.11379142300194932</v>
      </c>
      <c r="F9" s="23">
        <f>Table13[[#This Row],[KO]]/D$23</f>
        <v>7.5824947343786572E-2</v>
      </c>
    </row>
    <row r="10" spans="1:6" x14ac:dyDescent="0.2">
      <c r="A10" s="20">
        <v>6</v>
      </c>
      <c r="B10" s="21" t="s">
        <v>16</v>
      </c>
      <c r="C10" s="21">
        <v>178</v>
      </c>
      <c r="D10" s="21">
        <v>252</v>
      </c>
      <c r="E10" s="22">
        <f>Table13[[#This Row],[WT]]/C$23</f>
        <v>4.3372319688109159E-2</v>
      </c>
      <c r="F10" s="23">
        <f>Table13[[#This Row],[KO]]/D$23</f>
        <v>5.8974959045167329E-2</v>
      </c>
    </row>
    <row r="11" spans="1:6" x14ac:dyDescent="0.2">
      <c r="A11" s="20">
        <v>8</v>
      </c>
      <c r="B11" s="21" t="s">
        <v>16</v>
      </c>
      <c r="C11" s="21">
        <v>200</v>
      </c>
      <c r="D11" s="21">
        <v>194</v>
      </c>
      <c r="E11" s="22">
        <f>Table13[[#This Row],[WT]]/C$23</f>
        <v>4.8732943469785572E-2</v>
      </c>
      <c r="F11" s="23">
        <f>Table13[[#This Row],[KO]]/D$23</f>
        <v>4.5401357360168502E-2</v>
      </c>
    </row>
    <row r="12" spans="1:6" x14ac:dyDescent="0.2">
      <c r="A12" s="20">
        <v>15</v>
      </c>
      <c r="B12" s="21" t="s">
        <v>16</v>
      </c>
      <c r="C12" s="21">
        <v>73</v>
      </c>
      <c r="D12" s="21">
        <v>10</v>
      </c>
      <c r="E12" s="22">
        <f>Table13[[#This Row],[WT]]/C$23</f>
        <v>1.7787524366471734E-2</v>
      </c>
      <c r="F12" s="23">
        <f>Table13[[#This Row],[KO]]/D$23</f>
        <v>2.3402761525860051E-3</v>
      </c>
    </row>
    <row r="13" spans="1:6" x14ac:dyDescent="0.2">
      <c r="A13" s="16">
        <v>5</v>
      </c>
      <c r="B13" s="17" t="s">
        <v>19</v>
      </c>
      <c r="C13" s="17">
        <v>295</v>
      </c>
      <c r="D13" s="17">
        <v>201</v>
      </c>
      <c r="E13" s="18">
        <f>Table13[[#This Row],[WT]]/C$23</f>
        <v>7.1881091617933726E-2</v>
      </c>
      <c r="F13" s="19">
        <f>Table13[[#This Row],[KO]]/D$23</f>
        <v>4.7039550666978701E-2</v>
      </c>
    </row>
    <row r="14" spans="1:6" x14ac:dyDescent="0.2">
      <c r="A14" s="16">
        <v>19</v>
      </c>
      <c r="B14" s="24" t="s">
        <v>18</v>
      </c>
      <c r="C14" s="17">
        <v>8</v>
      </c>
      <c r="D14" s="17">
        <v>9</v>
      </c>
      <c r="E14" s="18">
        <f>Table13[[#This Row],[WT]]/C$23</f>
        <v>1.9493177387914229E-3</v>
      </c>
      <c r="F14" s="19">
        <f>Table13[[#This Row],[KO]]/D$23</f>
        <v>2.1062485373274046E-3</v>
      </c>
    </row>
    <row r="15" spans="1:6" x14ac:dyDescent="0.2">
      <c r="A15" s="20">
        <v>7</v>
      </c>
      <c r="B15" s="21" t="s">
        <v>9</v>
      </c>
      <c r="C15" s="21">
        <v>176</v>
      </c>
      <c r="D15" s="21">
        <v>226</v>
      </c>
      <c r="E15" s="22">
        <f>Table13[[#This Row],[WT]]/C$23</f>
        <v>4.2884990253411304E-2</v>
      </c>
      <c r="F15" s="23">
        <f>Table13[[#This Row],[KO]]/D$23</f>
        <v>5.2890241048443719E-2</v>
      </c>
    </row>
    <row r="16" spans="1:6" x14ac:dyDescent="0.2">
      <c r="A16" s="20">
        <v>12</v>
      </c>
      <c r="B16" s="21" t="s">
        <v>13</v>
      </c>
      <c r="C16" s="21">
        <v>98</v>
      </c>
      <c r="D16" s="21">
        <v>91</v>
      </c>
      <c r="E16" s="22">
        <f>Table13[[#This Row],[WT]]/C$23</f>
        <v>2.387914230019493E-2</v>
      </c>
      <c r="F16" s="23">
        <f>Table13[[#This Row],[KO]]/D$23</f>
        <v>2.1296512988532648E-2</v>
      </c>
    </row>
    <row r="17" spans="1:6" x14ac:dyDescent="0.2">
      <c r="A17" s="20">
        <v>13</v>
      </c>
      <c r="B17" s="21" t="s">
        <v>14</v>
      </c>
      <c r="C17" s="21">
        <v>108</v>
      </c>
      <c r="D17" s="21">
        <v>67</v>
      </c>
      <c r="E17" s="22">
        <f>Table13[[#This Row],[WT]]/C$23</f>
        <v>2.6315789473684209E-2</v>
      </c>
      <c r="F17" s="23">
        <f>Table13[[#This Row],[KO]]/D$23</f>
        <v>1.5679850222326236E-2</v>
      </c>
    </row>
    <row r="18" spans="1:6" x14ac:dyDescent="0.2">
      <c r="A18" s="5">
        <v>10</v>
      </c>
      <c r="B18" s="6" t="s">
        <v>12</v>
      </c>
      <c r="C18" s="6">
        <v>112</v>
      </c>
      <c r="D18" s="6">
        <v>106</v>
      </c>
      <c r="E18" s="7">
        <f>Table13[[#This Row],[WT]]/C$23</f>
        <v>2.7290448343079921E-2</v>
      </c>
      <c r="F18" s="8">
        <f>Table13[[#This Row],[KO]]/D$23</f>
        <v>2.4806927217411654E-2</v>
      </c>
    </row>
    <row r="19" spans="1:6" x14ac:dyDescent="0.2">
      <c r="A19" s="20">
        <v>14</v>
      </c>
      <c r="B19" s="21" t="s">
        <v>10</v>
      </c>
      <c r="C19" s="21">
        <v>71</v>
      </c>
      <c r="D19" s="21">
        <v>60</v>
      </c>
      <c r="E19" s="22">
        <f>Table13[[#This Row],[WT]]/C$23</f>
        <v>1.7300194931773878E-2</v>
      </c>
      <c r="F19" s="23">
        <f>Table13[[#This Row],[KO]]/D$23</f>
        <v>1.4041656915516031E-2</v>
      </c>
    </row>
    <row r="20" spans="1:6" x14ac:dyDescent="0.2">
      <c r="A20" s="20">
        <v>11</v>
      </c>
      <c r="B20" s="21" t="s">
        <v>8</v>
      </c>
      <c r="C20" s="21">
        <v>75</v>
      </c>
      <c r="D20" s="21">
        <v>130</v>
      </c>
      <c r="E20" s="22">
        <f>Table13[[#This Row],[WT]]/C$23</f>
        <v>1.827485380116959E-2</v>
      </c>
      <c r="F20" s="23">
        <f>Table13[[#This Row],[KO]]/D$23</f>
        <v>3.0423589983618066E-2</v>
      </c>
    </row>
    <row r="21" spans="1:6" x14ac:dyDescent="0.2">
      <c r="A21" s="16">
        <v>4</v>
      </c>
      <c r="B21" s="17" t="s">
        <v>11</v>
      </c>
      <c r="C21" s="17">
        <v>325</v>
      </c>
      <c r="D21" s="17">
        <v>299</v>
      </c>
      <c r="E21" s="18">
        <f>Table13[[#This Row],[WT]]/C$23</f>
        <v>7.9191033138401562E-2</v>
      </c>
      <c r="F21" s="19">
        <f>Table13[[#This Row],[KO]]/D$23</f>
        <v>6.9974256962321554E-2</v>
      </c>
    </row>
    <row r="22" spans="1:6" x14ac:dyDescent="0.2">
      <c r="A22" s="16">
        <v>18</v>
      </c>
      <c r="B22" s="17" t="s">
        <v>15</v>
      </c>
      <c r="C22" s="17">
        <v>16</v>
      </c>
      <c r="D22" s="17">
        <v>35</v>
      </c>
      <c r="E22" s="18">
        <f>Table13[[#This Row],[WT]]/C$23</f>
        <v>3.8986354775828458E-3</v>
      </c>
      <c r="F22" s="19">
        <f>Table13[[#This Row],[KO]]/D$23</f>
        <v>8.1909665340510179E-3</v>
      </c>
    </row>
    <row r="23" spans="1:6" x14ac:dyDescent="0.2">
      <c r="A23" s="10" t="s">
        <v>2</v>
      </c>
      <c r="B23" s="11" t="s">
        <v>3</v>
      </c>
      <c r="C23" s="12">
        <f>SUM(C3:C22)</f>
        <v>4104</v>
      </c>
      <c r="D23" s="12">
        <f>SUM(D3:D22)</f>
        <v>4273</v>
      </c>
      <c r="E23" s="13">
        <f>Table13[[#This Row],[WT]]/C$23</f>
        <v>1</v>
      </c>
      <c r="F23" s="14">
        <f>Table13[[#This Row],[KO]]/D$23</f>
        <v>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S4. CD45 clusters</vt:lpstr>
      <vt:lpstr>Table S4. Cluster by cell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2021-07-02T23:48:55Z</dcterms:created>
  <dcterms:modified xsi:type="dcterms:W3CDTF">2023-07-17T19:46:12Z</dcterms:modified>
</cp:coreProperties>
</file>